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D.1.1 - Architektonicko-s..." sheetId="2" r:id="rId2"/>
    <sheet name="D.1.2 - Stavebně konstruk..." sheetId="3" r:id="rId3"/>
    <sheet name="D.1.4.1 - Vytápění" sheetId="4" r:id="rId4"/>
    <sheet name="D.1.4.2 - Zdravotně techn..." sheetId="5" r:id="rId5"/>
    <sheet name="D.1.4.3 - Silnoproudá ele..." sheetId="6" r:id="rId6"/>
    <sheet name="D.1.4.4a - Strukturovaná ..." sheetId="7" r:id="rId7"/>
    <sheet name="D.1.4.4b - Kabelové trasy" sheetId="8" r:id="rId8"/>
    <sheet name="D.1.4.4c - Elektrická zab..." sheetId="9" r:id="rId9"/>
    <sheet name="D.1.4.4d - Elektrická kon..." sheetId="10" r:id="rId10"/>
    <sheet name="D.1.4.4e - Evakuační rozhlas" sheetId="11" r:id="rId11"/>
    <sheet name="D.1.4.4f - Dohledový systém" sheetId="12" r:id="rId12"/>
    <sheet name="D.1.4.4g - Domácí telefony" sheetId="13" r:id="rId13"/>
    <sheet name="D.1.4.4h - Aktivní prvky" sheetId="14" r:id="rId14"/>
    <sheet name="D.1.4.6 - Vzduchotechnika" sheetId="15" r:id="rId15"/>
    <sheet name="D.1.1 - Architektonicko-s..._01" sheetId="16" r:id="rId16"/>
    <sheet name="D.1.2 - Stavebně konstruk..._01" sheetId="17" r:id="rId17"/>
    <sheet name="D.1.3 - Požárně bezpečnos..." sheetId="18" r:id="rId18"/>
    <sheet name="D.1.4.2 - Zdravotně techn..._01" sheetId="19" r:id="rId19"/>
    <sheet name="D.1.4.3 - Silnoproudá ele..._01" sheetId="20" r:id="rId20"/>
    <sheet name="D.1.4.4a - Strukturovaná ..._01" sheetId="21" r:id="rId21"/>
    <sheet name="D.1.4.4b - Elektrická pož..." sheetId="22" r:id="rId22"/>
    <sheet name="D.1.4.4c - Kabelové trasy..." sheetId="23" r:id="rId23"/>
    <sheet name="D.1.4.4d - Grafická násta..." sheetId="24" r:id="rId24"/>
    <sheet name="D.1.4.6 - Vzduchotechnika_01" sheetId="25" r:id="rId25"/>
    <sheet name="VON - Vedlejší a ostatní ..." sheetId="26" r:id="rId26"/>
  </sheets>
  <definedNames>
    <definedName name="_xlnm.Print_Area" localSheetId="0">'Rekapitulace stavby'!$D$4:$AO$76,'Rekapitulace stavby'!$C$82:$AQ$124</definedName>
    <definedName name="_xlnm.Print_Titles" localSheetId="0">'Rekapitulace stavby'!$92:$92</definedName>
    <definedName name="_xlnm._FilterDatabase" localSheetId="1" hidden="1">'D.1.1 - Architektonicko-s...'!$C$139:$K$517</definedName>
    <definedName name="_xlnm.Print_Area" localSheetId="1">'D.1.1 - Architektonicko-s...'!$C$4:$J$76,'D.1.1 - Architektonicko-s...'!$C$82:$J$119,'D.1.1 - Architektonicko-s...'!$C$125:$J$517</definedName>
    <definedName name="_xlnm.Print_Titles" localSheetId="1">'D.1.1 - Architektonicko-s...'!$139:$139</definedName>
    <definedName name="_xlnm._FilterDatabase" localSheetId="2" hidden="1">'D.1.2 - Stavebně konstruk...'!$C$127:$K$165</definedName>
    <definedName name="_xlnm.Print_Area" localSheetId="2">'D.1.2 - Stavebně konstruk...'!$C$4:$J$76,'D.1.2 - Stavebně konstruk...'!$C$82:$J$107,'D.1.2 - Stavebně konstruk...'!$C$113:$J$165</definedName>
    <definedName name="_xlnm.Print_Titles" localSheetId="2">'D.1.2 - Stavebně konstruk...'!$127:$127</definedName>
    <definedName name="_xlnm._FilterDatabase" localSheetId="3" hidden="1">'D.1.4.1 - Vytápění'!$C$132:$K$304</definedName>
    <definedName name="_xlnm.Print_Area" localSheetId="3">'D.1.4.1 - Vytápění'!$C$4:$J$76,'D.1.4.1 - Vytápění'!$C$82:$J$112,'D.1.4.1 - Vytápění'!$C$118:$J$304</definedName>
    <definedName name="_xlnm.Print_Titles" localSheetId="3">'D.1.4.1 - Vytápění'!$132:$132</definedName>
    <definedName name="_xlnm._FilterDatabase" localSheetId="4" hidden="1">'D.1.4.2 - Zdravotně techn...'!$C$131:$K$320</definedName>
    <definedName name="_xlnm.Print_Area" localSheetId="4">'D.1.4.2 - Zdravotně techn...'!$C$4:$J$76,'D.1.4.2 - Zdravotně techn...'!$C$82:$J$111,'D.1.4.2 - Zdravotně techn...'!$C$117:$J$320</definedName>
    <definedName name="_xlnm.Print_Titles" localSheetId="4">'D.1.4.2 - Zdravotně techn...'!$131:$131</definedName>
    <definedName name="_xlnm._FilterDatabase" localSheetId="5" hidden="1">'D.1.4.3 - Silnoproudá ele...'!$C$121:$K$177</definedName>
    <definedName name="_xlnm.Print_Area" localSheetId="5">'D.1.4.3 - Silnoproudá ele...'!$C$4:$J$76,'D.1.4.3 - Silnoproudá ele...'!$C$82:$J$101,'D.1.4.3 - Silnoproudá ele...'!$C$107:$J$177</definedName>
    <definedName name="_xlnm.Print_Titles" localSheetId="5">'D.1.4.3 - Silnoproudá ele...'!$121:$121</definedName>
    <definedName name="_xlnm._FilterDatabase" localSheetId="6" hidden="1">'D.1.4.4a - Strukturovaná ...'!$C$126:$K$181</definedName>
    <definedName name="_xlnm.Print_Area" localSheetId="6">'D.1.4.4a - Strukturovaná ...'!$C$4:$J$76,'D.1.4.4a - Strukturovaná ...'!$C$82:$J$104,'D.1.4.4a - Strukturovaná ...'!$C$110:$J$181</definedName>
    <definedName name="_xlnm.Print_Titles" localSheetId="6">'D.1.4.4a - Strukturovaná ...'!$126:$126</definedName>
    <definedName name="_xlnm._FilterDatabase" localSheetId="7" hidden="1">'D.1.4.4b - Kabelové trasy'!$C$125:$K$193</definedName>
    <definedName name="_xlnm.Print_Area" localSheetId="7">'D.1.4.4b - Kabelové trasy'!$C$4:$J$76,'D.1.4.4b - Kabelové trasy'!$C$82:$J$103,'D.1.4.4b - Kabelové trasy'!$C$109:$J$193</definedName>
    <definedName name="_xlnm.Print_Titles" localSheetId="7">'D.1.4.4b - Kabelové trasy'!$125:$125</definedName>
    <definedName name="_xlnm._FilterDatabase" localSheetId="8" hidden="1">'D.1.4.4c - Elektrická zab...'!$C$125:$K$146</definedName>
    <definedName name="_xlnm.Print_Area" localSheetId="8">'D.1.4.4c - Elektrická zab...'!$C$4:$J$76,'D.1.4.4c - Elektrická zab...'!$C$82:$J$103,'D.1.4.4c - Elektrická zab...'!$C$109:$J$146</definedName>
    <definedName name="_xlnm.Print_Titles" localSheetId="8">'D.1.4.4c - Elektrická zab...'!$125:$125</definedName>
    <definedName name="_xlnm._FilterDatabase" localSheetId="9" hidden="1">'D.1.4.4d - Elektrická kon...'!$C$128:$K$155</definedName>
    <definedName name="_xlnm.Print_Area" localSheetId="9">'D.1.4.4d - Elektrická kon...'!$C$4:$J$76,'D.1.4.4d - Elektrická kon...'!$C$82:$J$106,'D.1.4.4d - Elektrická kon...'!$C$112:$J$155</definedName>
    <definedName name="_xlnm.Print_Titles" localSheetId="9">'D.1.4.4d - Elektrická kon...'!$128:$128</definedName>
    <definedName name="_xlnm._FilterDatabase" localSheetId="10" hidden="1">'D.1.4.4e - Evakuační rozhlas'!$C$125:$K$151</definedName>
    <definedName name="_xlnm.Print_Area" localSheetId="10">'D.1.4.4e - Evakuační rozhlas'!$C$4:$J$76,'D.1.4.4e - Evakuační rozhlas'!$C$82:$J$103,'D.1.4.4e - Evakuační rozhlas'!$C$109:$J$151</definedName>
    <definedName name="_xlnm.Print_Titles" localSheetId="10">'D.1.4.4e - Evakuační rozhlas'!$125:$125</definedName>
    <definedName name="_xlnm._FilterDatabase" localSheetId="11" hidden="1">'D.1.4.4f - Dohledový systém'!$C$126:$K$148</definedName>
    <definedName name="_xlnm.Print_Area" localSheetId="11">'D.1.4.4f - Dohledový systém'!$C$4:$J$76,'D.1.4.4f - Dohledový systém'!$C$82:$J$104,'D.1.4.4f - Dohledový systém'!$C$110:$J$148</definedName>
    <definedName name="_xlnm.Print_Titles" localSheetId="11">'D.1.4.4f - Dohledový systém'!$126:$126</definedName>
    <definedName name="_xlnm._FilterDatabase" localSheetId="12" hidden="1">'D.1.4.4g - Domácí telefony'!$C$128:$K$157</definedName>
    <definedName name="_xlnm.Print_Area" localSheetId="12">'D.1.4.4g - Domácí telefony'!$C$4:$J$76,'D.1.4.4g - Domácí telefony'!$C$82:$J$106,'D.1.4.4g - Domácí telefony'!$C$112:$J$157</definedName>
    <definedName name="_xlnm.Print_Titles" localSheetId="12">'D.1.4.4g - Domácí telefony'!$128:$128</definedName>
    <definedName name="_xlnm._FilterDatabase" localSheetId="13" hidden="1">'D.1.4.4h - Aktivní prvky'!$C$124:$K$128</definedName>
    <definedName name="_xlnm.Print_Area" localSheetId="13">'D.1.4.4h - Aktivní prvky'!$C$4:$J$76,'D.1.4.4h - Aktivní prvky'!$C$82:$J$102,'D.1.4.4h - Aktivní prvky'!$C$108:$J$128</definedName>
    <definedName name="_xlnm.Print_Titles" localSheetId="13">'D.1.4.4h - Aktivní prvky'!$124:$124</definedName>
    <definedName name="_xlnm._FilterDatabase" localSheetId="14" hidden="1">'D.1.4.6 - Vzduchotechnika'!$C$133:$K$279</definedName>
    <definedName name="_xlnm.Print_Area" localSheetId="14">'D.1.4.6 - Vzduchotechnika'!$C$4:$J$76,'D.1.4.6 - Vzduchotechnika'!$C$82:$J$113,'D.1.4.6 - Vzduchotechnika'!$C$119:$J$279</definedName>
    <definedName name="_xlnm.Print_Titles" localSheetId="14">'D.1.4.6 - Vzduchotechnika'!$133:$133</definedName>
    <definedName name="_xlnm._FilterDatabase" localSheetId="15" hidden="1">'D.1.1 - Architektonicko-s..._01'!$C$148:$K$658</definedName>
    <definedName name="_xlnm.Print_Area" localSheetId="15">'D.1.1 - Architektonicko-s..._01'!$C$4:$J$76,'D.1.1 - Architektonicko-s..._01'!$C$82:$J$128,'D.1.1 - Architektonicko-s..._01'!$C$134:$J$658</definedName>
    <definedName name="_xlnm.Print_Titles" localSheetId="15">'D.1.1 - Architektonicko-s..._01'!$148:$148</definedName>
    <definedName name="_xlnm._FilterDatabase" localSheetId="16" hidden="1">'D.1.2 - Stavebně konstruk..._01'!$C$132:$K$184</definedName>
    <definedName name="_xlnm.Print_Area" localSheetId="16">'D.1.2 - Stavebně konstruk..._01'!$C$4:$J$76,'D.1.2 - Stavebně konstruk..._01'!$C$82:$J$112,'D.1.2 - Stavebně konstruk..._01'!$C$118:$J$184</definedName>
    <definedName name="_xlnm.Print_Titles" localSheetId="16">'D.1.2 - Stavebně konstruk..._01'!$132:$132</definedName>
    <definedName name="_xlnm._FilterDatabase" localSheetId="17" hidden="1">'D.1.3 - Požárně bezpečnos...'!$C$121:$K$128</definedName>
    <definedName name="_xlnm.Print_Area" localSheetId="17">'D.1.3 - Požárně bezpečnos...'!$C$4:$J$76,'D.1.3 - Požárně bezpečnos...'!$C$82:$J$101,'D.1.3 - Požárně bezpečnos...'!$C$107:$J$128</definedName>
    <definedName name="_xlnm.Print_Titles" localSheetId="17">'D.1.3 - Požárně bezpečnos...'!$121:$121</definedName>
    <definedName name="_xlnm._FilterDatabase" localSheetId="18" hidden="1">'D.1.4.2 - Zdravotně techn..._01'!$C$131:$K$225</definedName>
    <definedName name="_xlnm.Print_Area" localSheetId="18">'D.1.4.2 - Zdravotně techn..._01'!$C$4:$J$76,'D.1.4.2 - Zdravotně techn..._01'!$C$82:$J$111,'D.1.4.2 - Zdravotně techn..._01'!$C$117:$J$225</definedName>
    <definedName name="_xlnm.Print_Titles" localSheetId="18">'D.1.4.2 - Zdravotně techn..._01'!$131:$131</definedName>
    <definedName name="_xlnm._FilterDatabase" localSheetId="19" hidden="1">'D.1.4.3 - Silnoproudá ele..._01'!$C$122:$K$194</definedName>
    <definedName name="_xlnm.Print_Area" localSheetId="19">'D.1.4.3 - Silnoproudá ele..._01'!$C$4:$J$76,'D.1.4.3 - Silnoproudá ele..._01'!$C$82:$J$102,'D.1.4.3 - Silnoproudá ele..._01'!$C$108:$J$194</definedName>
    <definedName name="_xlnm.Print_Titles" localSheetId="19">'D.1.4.3 - Silnoproudá ele..._01'!$122:$122</definedName>
    <definedName name="_xlnm._FilterDatabase" localSheetId="20" hidden="1">'D.1.4.4a - Strukturovaná ..._01'!$C$126:$K$181</definedName>
    <definedName name="_xlnm.Print_Area" localSheetId="20">'D.1.4.4a - Strukturovaná ..._01'!$C$4:$J$76,'D.1.4.4a - Strukturovaná ..._01'!$C$82:$J$104,'D.1.4.4a - Strukturovaná ..._01'!$C$110:$J$181</definedName>
    <definedName name="_xlnm.Print_Titles" localSheetId="20">'D.1.4.4a - Strukturovaná ..._01'!$126:$126</definedName>
    <definedName name="_xlnm._FilterDatabase" localSheetId="21" hidden="1">'D.1.4.4b - Elektrická pož...'!$C$125:$K$166</definedName>
    <definedName name="_xlnm.Print_Area" localSheetId="21">'D.1.4.4b - Elektrická pož...'!$C$4:$J$76,'D.1.4.4b - Elektrická pož...'!$C$82:$J$103,'D.1.4.4b - Elektrická pož...'!$C$109:$J$166</definedName>
    <definedName name="_xlnm.Print_Titles" localSheetId="21">'D.1.4.4b - Elektrická pož...'!$125:$125</definedName>
    <definedName name="_xlnm._FilterDatabase" localSheetId="22" hidden="1">'D.1.4.4c - Kabelové trasy...'!$C$125:$K$193</definedName>
    <definedName name="_xlnm.Print_Area" localSheetId="22">'D.1.4.4c - Kabelové trasy...'!$C$4:$J$76,'D.1.4.4c - Kabelové trasy...'!$C$82:$J$103,'D.1.4.4c - Kabelové trasy...'!$C$109:$J$193</definedName>
    <definedName name="_xlnm.Print_Titles" localSheetId="22">'D.1.4.4c - Kabelové trasy...'!$125:$125</definedName>
    <definedName name="_xlnm._FilterDatabase" localSheetId="23" hidden="1">'D.1.4.4d - Grafická násta...'!$C$127:$K$155</definedName>
    <definedName name="_xlnm.Print_Area" localSheetId="23">'D.1.4.4d - Grafická násta...'!$C$4:$J$76,'D.1.4.4d - Grafická násta...'!$C$82:$J$105,'D.1.4.4d - Grafická násta...'!$C$111:$J$155</definedName>
    <definedName name="_xlnm.Print_Titles" localSheetId="23">'D.1.4.4d - Grafická násta...'!$127:$127</definedName>
    <definedName name="_xlnm._FilterDatabase" localSheetId="24" hidden="1">'D.1.4.6 - Vzduchotechnika_01'!$C$138:$K$284</definedName>
    <definedName name="_xlnm.Print_Area" localSheetId="24">'D.1.4.6 - Vzduchotechnika_01'!$C$4:$J$76,'D.1.4.6 - Vzduchotechnika_01'!$C$82:$J$118,'D.1.4.6 - Vzduchotechnika_01'!$C$124:$J$284</definedName>
    <definedName name="_xlnm.Print_Titles" localSheetId="24">'D.1.4.6 - Vzduchotechnika_01'!$138:$138</definedName>
    <definedName name="_xlnm._FilterDatabase" localSheetId="25" hidden="1">'VON - Vedlejší a ostatní ...'!$C$122:$K$154</definedName>
    <definedName name="_xlnm.Print_Area" localSheetId="25">'VON - Vedlejší a ostatní ...'!$C$4:$J$76,'VON - Vedlejší a ostatní ...'!$C$82:$J$104,'VON - Vedlejší a ostatní ...'!$C$110:$J$154</definedName>
    <definedName name="_xlnm.Print_Titles" localSheetId="25">'VON - Vedlejší a ostatní ...'!$122:$122</definedName>
  </definedNames>
  <calcPr/>
</workbook>
</file>

<file path=xl/calcChain.xml><?xml version="1.0" encoding="utf-8"?>
<calcChain xmlns="http://schemas.openxmlformats.org/spreadsheetml/2006/main">
  <c i="26" l="1" r="J37"/>
  <c r="J36"/>
  <c i="1" r="AY123"/>
  <c i="26" r="J35"/>
  <c i="1" r="AX123"/>
  <c i="26"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T146"/>
  <c r="R147"/>
  <c r="R146"/>
  <c r="P147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T136"/>
  <c r="R137"/>
  <c r="R136"/>
  <c r="P137"/>
  <c r="P136"/>
  <c r="BI134"/>
  <c r="BH134"/>
  <c r="BG134"/>
  <c r="BF134"/>
  <c r="T134"/>
  <c r="R134"/>
  <c r="P134"/>
  <c r="BI132"/>
  <c r="BH132"/>
  <c r="BG132"/>
  <c r="BF132"/>
  <c r="T132"/>
  <c r="R132"/>
  <c r="P132"/>
  <c r="BI129"/>
  <c r="BH129"/>
  <c r="BG129"/>
  <c r="BF129"/>
  <c r="T129"/>
  <c r="R129"/>
  <c r="P129"/>
  <c r="BI127"/>
  <c r="BH127"/>
  <c r="BG127"/>
  <c r="BF127"/>
  <c r="T127"/>
  <c r="R127"/>
  <c r="P127"/>
  <c r="BI126"/>
  <c r="BH126"/>
  <c r="BG126"/>
  <c r="BF126"/>
  <c r="T126"/>
  <c r="R126"/>
  <c r="P126"/>
  <c r="J119"/>
  <c r="F119"/>
  <c r="F117"/>
  <c r="E115"/>
  <c r="J91"/>
  <c r="F91"/>
  <c r="F89"/>
  <c r="E87"/>
  <c r="J24"/>
  <c r="E24"/>
  <c r="J92"/>
  <c r="J23"/>
  <c r="J18"/>
  <c r="E18"/>
  <c r="F92"/>
  <c r="J17"/>
  <c r="J12"/>
  <c r="J89"/>
  <c r="E7"/>
  <c r="E85"/>
  <c i="25" r="J39"/>
  <c r="J38"/>
  <c i="1" r="AY122"/>
  <c i="25" r="J37"/>
  <c i="1" r="AX122"/>
  <c i="25"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J135"/>
  <c r="F135"/>
  <c r="F133"/>
  <c r="E131"/>
  <c r="J93"/>
  <c r="F93"/>
  <c r="F91"/>
  <c r="E89"/>
  <c r="J26"/>
  <c r="E26"/>
  <c r="J136"/>
  <c r="J25"/>
  <c r="J20"/>
  <c r="E20"/>
  <c r="F136"/>
  <c r="J19"/>
  <c r="J14"/>
  <c r="J91"/>
  <c r="E7"/>
  <c r="E127"/>
  <c i="24" r="J41"/>
  <c r="J40"/>
  <c i="1" r="AY121"/>
  <c i="24" r="J39"/>
  <c i="1" r="AX121"/>
  <c i="24"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J124"/>
  <c r="F124"/>
  <c r="F122"/>
  <c r="E120"/>
  <c r="J95"/>
  <c r="F95"/>
  <c r="F93"/>
  <c r="E91"/>
  <c r="J28"/>
  <c r="E28"/>
  <c r="J125"/>
  <c r="J27"/>
  <c r="J22"/>
  <c r="E22"/>
  <c r="F125"/>
  <c r="J21"/>
  <c r="J16"/>
  <c r="J122"/>
  <c r="E7"/>
  <c r="E114"/>
  <c i="23" r="J41"/>
  <c r="J40"/>
  <c i="1" r="AY120"/>
  <c i="23" r="J39"/>
  <c i="1" r="AX120"/>
  <c i="23" r="BI193"/>
  <c r="BH193"/>
  <c r="BG193"/>
  <c r="BF193"/>
  <c r="T193"/>
  <c r="R193"/>
  <c r="P193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96"/>
  <c r="J27"/>
  <c r="J22"/>
  <c r="E22"/>
  <c r="F123"/>
  <c r="J21"/>
  <c r="J16"/>
  <c r="J93"/>
  <c r="E7"/>
  <c r="E85"/>
  <c i="22" r="J41"/>
  <c r="J40"/>
  <c i="1" r="AY119"/>
  <c i="22" r="J39"/>
  <c i="1" r="AX119"/>
  <c i="22"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96"/>
  <c r="J27"/>
  <c r="J22"/>
  <c r="E22"/>
  <c r="F123"/>
  <c r="J21"/>
  <c r="J16"/>
  <c r="J120"/>
  <c r="E7"/>
  <c r="E112"/>
  <c i="21" r="J41"/>
  <c r="J40"/>
  <c i="1" r="AY118"/>
  <c i="21" r="J39"/>
  <c i="1" r="AX118"/>
  <c i="21" r="BI181"/>
  <c r="BH181"/>
  <c r="BG181"/>
  <c r="BF181"/>
  <c r="T181"/>
  <c r="R181"/>
  <c r="P181"/>
  <c r="BI180"/>
  <c r="BH180"/>
  <c r="BG180"/>
  <c r="BF180"/>
  <c r="T180"/>
  <c r="R180"/>
  <c r="P180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J123"/>
  <c r="F123"/>
  <c r="F121"/>
  <c r="E119"/>
  <c r="J95"/>
  <c r="F95"/>
  <c r="F93"/>
  <c r="E91"/>
  <c r="J28"/>
  <c r="E28"/>
  <c r="J96"/>
  <c r="J27"/>
  <c r="J22"/>
  <c r="E22"/>
  <c r="F124"/>
  <c r="J21"/>
  <c r="J16"/>
  <c r="J93"/>
  <c r="E7"/>
  <c r="E85"/>
  <c i="20" r="J39"/>
  <c r="J38"/>
  <c i="1" r="AY116"/>
  <c i="20" r="J37"/>
  <c i="1" r="AX116"/>
  <c i="20" r="BI194"/>
  <c r="BH194"/>
  <c r="BG194"/>
  <c r="BF194"/>
  <c r="T194"/>
  <c r="T193"/>
  <c r="R194"/>
  <c r="R193"/>
  <c r="P194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19"/>
  <c r="F119"/>
  <c r="F117"/>
  <c r="E115"/>
  <c r="J93"/>
  <c r="F93"/>
  <c r="F91"/>
  <c r="E89"/>
  <c r="J26"/>
  <c r="E26"/>
  <c r="J94"/>
  <c r="J25"/>
  <c r="J20"/>
  <c r="E20"/>
  <c r="F94"/>
  <c r="J19"/>
  <c r="J14"/>
  <c r="J91"/>
  <c r="E7"/>
  <c r="E111"/>
  <c i="19" r="J39"/>
  <c r="J38"/>
  <c i="1" r="AY115"/>
  <c i="19" r="J37"/>
  <c i="1" r="AX115"/>
  <c i="19" r="BI225"/>
  <c r="BH225"/>
  <c r="BG225"/>
  <c r="BF225"/>
  <c r="T225"/>
  <c r="R225"/>
  <c r="P225"/>
  <c r="BI224"/>
  <c r="BH224"/>
  <c r="BG224"/>
  <c r="BF224"/>
  <c r="T224"/>
  <c r="R224"/>
  <c r="P224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8"/>
  <c r="BH218"/>
  <c r="BG218"/>
  <c r="BF218"/>
  <c r="T218"/>
  <c r="R218"/>
  <c r="P218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T134"/>
  <c r="R135"/>
  <c r="R134"/>
  <c r="P135"/>
  <c r="P134"/>
  <c r="J128"/>
  <c r="F128"/>
  <c r="F126"/>
  <c r="E124"/>
  <c r="J93"/>
  <c r="F93"/>
  <c r="F91"/>
  <c r="E89"/>
  <c r="J26"/>
  <c r="E26"/>
  <c r="J129"/>
  <c r="J25"/>
  <c r="J20"/>
  <c r="E20"/>
  <c r="F94"/>
  <c r="J19"/>
  <c r="J14"/>
  <c r="J91"/>
  <c r="E7"/>
  <c r="E85"/>
  <c i="18" r="J39"/>
  <c r="J38"/>
  <c i="1" r="AY114"/>
  <c i="18" r="J37"/>
  <c i="1" r="AX114"/>
  <c i="18"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18"/>
  <c r="F118"/>
  <c r="F116"/>
  <c r="E114"/>
  <c r="J93"/>
  <c r="F93"/>
  <c r="F91"/>
  <c r="E89"/>
  <c r="J26"/>
  <c r="E26"/>
  <c r="J94"/>
  <c r="J25"/>
  <c r="J20"/>
  <c r="E20"/>
  <c r="F94"/>
  <c r="J19"/>
  <c r="J14"/>
  <c r="J116"/>
  <c r="E7"/>
  <c r="E110"/>
  <c i="17" r="J39"/>
  <c r="J38"/>
  <c i="1" r="AY113"/>
  <c i="17" r="J37"/>
  <c i="1" r="AX113"/>
  <c i="17" r="BI184"/>
  <c r="BH184"/>
  <c r="BG184"/>
  <c r="BF184"/>
  <c r="T184"/>
  <c r="T183"/>
  <c r="T182"/>
  <c r="R184"/>
  <c r="R183"/>
  <c r="R182"/>
  <c r="P184"/>
  <c r="P183"/>
  <c r="P182"/>
  <c r="BI181"/>
  <c r="BH181"/>
  <c r="BG181"/>
  <c r="BF181"/>
  <c r="T181"/>
  <c r="T180"/>
  <c r="R181"/>
  <c r="R180"/>
  <c r="P181"/>
  <c r="P180"/>
  <c r="BI179"/>
  <c r="BH179"/>
  <c r="BG179"/>
  <c r="BF179"/>
  <c r="T179"/>
  <c r="R179"/>
  <c r="P179"/>
  <c r="BI177"/>
  <c r="BH177"/>
  <c r="BG177"/>
  <c r="BF177"/>
  <c r="T177"/>
  <c r="R177"/>
  <c r="P177"/>
  <c r="BI174"/>
  <c r="BH174"/>
  <c r="BG174"/>
  <c r="BF174"/>
  <c r="T174"/>
  <c r="T173"/>
  <c r="R174"/>
  <c r="R173"/>
  <c r="P174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T162"/>
  <c r="R163"/>
  <c r="R162"/>
  <c r="P163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J129"/>
  <c r="F129"/>
  <c r="F127"/>
  <c r="E125"/>
  <c r="J93"/>
  <c r="F93"/>
  <c r="F91"/>
  <c r="E89"/>
  <c r="J26"/>
  <c r="E26"/>
  <c r="J130"/>
  <c r="J25"/>
  <c r="J20"/>
  <c r="E20"/>
  <c r="F94"/>
  <c r="J19"/>
  <c r="J14"/>
  <c r="J91"/>
  <c r="E7"/>
  <c r="E121"/>
  <c i="16" r="J628"/>
  <c r="J39"/>
  <c r="J38"/>
  <c i="1" r="AY112"/>
  <c i="16" r="J37"/>
  <c i="1" r="AX112"/>
  <c i="16" r="BI657"/>
  <c r="BH657"/>
  <c r="BG657"/>
  <c r="BF657"/>
  <c r="T657"/>
  <c r="T656"/>
  <c r="R657"/>
  <c r="R656"/>
  <c r="P657"/>
  <c r="P656"/>
  <c r="BI655"/>
  <c r="BH655"/>
  <c r="BG655"/>
  <c r="BF655"/>
  <c r="T655"/>
  <c r="R655"/>
  <c r="P655"/>
  <c r="BI653"/>
  <c r="BH653"/>
  <c r="BG653"/>
  <c r="BF653"/>
  <c r="T653"/>
  <c r="R653"/>
  <c r="P653"/>
  <c r="BI651"/>
  <c r="BH651"/>
  <c r="BG651"/>
  <c r="BF651"/>
  <c r="T651"/>
  <c r="R651"/>
  <c r="P651"/>
  <c r="BI649"/>
  <c r="BH649"/>
  <c r="BG649"/>
  <c r="BF649"/>
  <c r="T649"/>
  <c r="R649"/>
  <c r="P649"/>
  <c r="BI647"/>
  <c r="BH647"/>
  <c r="BG647"/>
  <c r="BF647"/>
  <c r="T647"/>
  <c r="R647"/>
  <c r="P647"/>
  <c r="BI645"/>
  <c r="BH645"/>
  <c r="BG645"/>
  <c r="BF645"/>
  <c r="T645"/>
  <c r="R645"/>
  <c r="P645"/>
  <c r="BI643"/>
  <c r="BH643"/>
  <c r="BG643"/>
  <c r="BF643"/>
  <c r="T643"/>
  <c r="R643"/>
  <c r="P643"/>
  <c r="BI641"/>
  <c r="BH641"/>
  <c r="BG641"/>
  <c r="BF641"/>
  <c r="T641"/>
  <c r="T640"/>
  <c r="T639"/>
  <c r="R641"/>
  <c r="R640"/>
  <c r="R639"/>
  <c r="P641"/>
  <c r="P640"/>
  <c r="P639"/>
  <c r="BI637"/>
  <c r="BH637"/>
  <c r="BG637"/>
  <c r="BF637"/>
  <c r="T637"/>
  <c r="T636"/>
  <c r="R637"/>
  <c r="R636"/>
  <c r="P637"/>
  <c r="P636"/>
  <c r="BI635"/>
  <c r="BH635"/>
  <c r="BG635"/>
  <c r="BF635"/>
  <c r="T635"/>
  <c r="R635"/>
  <c r="P635"/>
  <c r="BI634"/>
  <c r="BH634"/>
  <c r="BG634"/>
  <c r="BF634"/>
  <c r="T634"/>
  <c r="R634"/>
  <c r="P634"/>
  <c r="BI633"/>
  <c r="BH633"/>
  <c r="BG633"/>
  <c r="BF633"/>
  <c r="T633"/>
  <c r="R633"/>
  <c r="P633"/>
  <c r="BI632"/>
  <c r="BH632"/>
  <c r="BG632"/>
  <c r="BF632"/>
  <c r="T632"/>
  <c r="R632"/>
  <c r="P632"/>
  <c r="BI631"/>
  <c r="BH631"/>
  <c r="BG631"/>
  <c r="BF631"/>
  <c r="T631"/>
  <c r="R631"/>
  <c r="P631"/>
  <c r="BI630"/>
  <c r="BH630"/>
  <c r="BG630"/>
  <c r="BF630"/>
  <c r="T630"/>
  <c r="R630"/>
  <c r="P630"/>
  <c r="J122"/>
  <c r="BI627"/>
  <c r="BH627"/>
  <c r="BG627"/>
  <c r="BF627"/>
  <c r="T627"/>
  <c r="R627"/>
  <c r="P627"/>
  <c r="BI626"/>
  <c r="BH626"/>
  <c r="BG626"/>
  <c r="BF626"/>
  <c r="T626"/>
  <c r="R626"/>
  <c r="P626"/>
  <c r="BI625"/>
  <c r="BH625"/>
  <c r="BG625"/>
  <c r="BF625"/>
  <c r="T625"/>
  <c r="R625"/>
  <c r="P625"/>
  <c r="BI623"/>
  <c r="BH623"/>
  <c r="BG623"/>
  <c r="BF623"/>
  <c r="T623"/>
  <c r="R623"/>
  <c r="P623"/>
  <c r="BI622"/>
  <c r="BH622"/>
  <c r="BG622"/>
  <c r="BF622"/>
  <c r="T622"/>
  <c r="R622"/>
  <c r="P622"/>
  <c r="BI621"/>
  <c r="BH621"/>
  <c r="BG621"/>
  <c r="BF621"/>
  <c r="T621"/>
  <c r="R621"/>
  <c r="P621"/>
  <c r="BI620"/>
  <c r="BH620"/>
  <c r="BG620"/>
  <c r="BF620"/>
  <c r="T620"/>
  <c r="R620"/>
  <c r="P620"/>
  <c r="BI619"/>
  <c r="BH619"/>
  <c r="BG619"/>
  <c r="BF619"/>
  <c r="T619"/>
  <c r="R619"/>
  <c r="P619"/>
  <c r="BI617"/>
  <c r="BH617"/>
  <c r="BG617"/>
  <c r="BF617"/>
  <c r="T617"/>
  <c r="R617"/>
  <c r="P617"/>
  <c r="BI615"/>
  <c r="BH615"/>
  <c r="BG615"/>
  <c r="BF615"/>
  <c r="T615"/>
  <c r="R615"/>
  <c r="P615"/>
  <c r="BI614"/>
  <c r="BH614"/>
  <c r="BG614"/>
  <c r="BF614"/>
  <c r="T614"/>
  <c r="R614"/>
  <c r="P614"/>
  <c r="BI612"/>
  <c r="BH612"/>
  <c r="BG612"/>
  <c r="BF612"/>
  <c r="T612"/>
  <c r="R612"/>
  <c r="P612"/>
  <c r="BI610"/>
  <c r="BH610"/>
  <c r="BG610"/>
  <c r="BF610"/>
  <c r="T610"/>
  <c r="R610"/>
  <c r="P610"/>
  <c r="BI609"/>
  <c r="BH609"/>
  <c r="BG609"/>
  <c r="BF609"/>
  <c r="T609"/>
  <c r="R609"/>
  <c r="P609"/>
  <c r="BI608"/>
  <c r="BH608"/>
  <c r="BG608"/>
  <c r="BF608"/>
  <c r="T608"/>
  <c r="R608"/>
  <c r="P608"/>
  <c r="BI607"/>
  <c r="BH607"/>
  <c r="BG607"/>
  <c r="BF607"/>
  <c r="T607"/>
  <c r="R607"/>
  <c r="P607"/>
  <c r="BI606"/>
  <c r="BH606"/>
  <c r="BG606"/>
  <c r="BF606"/>
  <c r="T606"/>
  <c r="R606"/>
  <c r="P606"/>
  <c r="BI604"/>
  <c r="BH604"/>
  <c r="BG604"/>
  <c r="BF604"/>
  <c r="T604"/>
  <c r="R604"/>
  <c r="P604"/>
  <c r="BI602"/>
  <c r="BH602"/>
  <c r="BG602"/>
  <c r="BF602"/>
  <c r="T602"/>
  <c r="R602"/>
  <c r="P602"/>
  <c r="BI601"/>
  <c r="BH601"/>
  <c r="BG601"/>
  <c r="BF601"/>
  <c r="T601"/>
  <c r="R601"/>
  <c r="P601"/>
  <c r="BI600"/>
  <c r="BH600"/>
  <c r="BG600"/>
  <c r="BF600"/>
  <c r="T600"/>
  <c r="R600"/>
  <c r="P600"/>
  <c r="BI598"/>
  <c r="BH598"/>
  <c r="BG598"/>
  <c r="BF598"/>
  <c r="T598"/>
  <c r="R598"/>
  <c r="P598"/>
  <c r="BI597"/>
  <c r="BH597"/>
  <c r="BG597"/>
  <c r="BF597"/>
  <c r="T597"/>
  <c r="R597"/>
  <c r="P597"/>
  <c r="BI595"/>
  <c r="BH595"/>
  <c r="BG595"/>
  <c r="BF595"/>
  <c r="T595"/>
  <c r="R595"/>
  <c r="P595"/>
  <c r="BI593"/>
  <c r="BH593"/>
  <c r="BG593"/>
  <c r="BF593"/>
  <c r="T593"/>
  <c r="R593"/>
  <c r="P593"/>
  <c r="BI592"/>
  <c r="BH592"/>
  <c r="BG592"/>
  <c r="BF592"/>
  <c r="T592"/>
  <c r="R592"/>
  <c r="P592"/>
  <c r="BI590"/>
  <c r="BH590"/>
  <c r="BG590"/>
  <c r="BF590"/>
  <c r="T590"/>
  <c r="R590"/>
  <c r="P590"/>
  <c r="BI588"/>
  <c r="BH588"/>
  <c r="BG588"/>
  <c r="BF588"/>
  <c r="T588"/>
  <c r="R588"/>
  <c r="P588"/>
  <c r="BI586"/>
  <c r="BH586"/>
  <c r="BG586"/>
  <c r="BF586"/>
  <c r="T586"/>
  <c r="R586"/>
  <c r="P586"/>
  <c r="BI584"/>
  <c r="BH584"/>
  <c r="BG584"/>
  <c r="BF584"/>
  <c r="T584"/>
  <c r="R584"/>
  <c r="P584"/>
  <c r="BI582"/>
  <c r="BH582"/>
  <c r="BG582"/>
  <c r="BF582"/>
  <c r="T582"/>
  <c r="R582"/>
  <c r="P582"/>
  <c r="BI580"/>
  <c r="BH580"/>
  <c r="BG580"/>
  <c r="BF580"/>
  <c r="T580"/>
  <c r="R580"/>
  <c r="P580"/>
  <c r="BI579"/>
  <c r="BH579"/>
  <c r="BG579"/>
  <c r="BF579"/>
  <c r="T579"/>
  <c r="R579"/>
  <c r="P579"/>
  <c r="BI578"/>
  <c r="BH578"/>
  <c r="BG578"/>
  <c r="BF578"/>
  <c r="T578"/>
  <c r="R578"/>
  <c r="P578"/>
  <c r="BI577"/>
  <c r="BH577"/>
  <c r="BG577"/>
  <c r="BF577"/>
  <c r="T577"/>
  <c r="R577"/>
  <c r="P577"/>
  <c r="BI575"/>
  <c r="BH575"/>
  <c r="BG575"/>
  <c r="BF575"/>
  <c r="T575"/>
  <c r="R575"/>
  <c r="P575"/>
  <c r="BI574"/>
  <c r="BH574"/>
  <c r="BG574"/>
  <c r="BF574"/>
  <c r="T574"/>
  <c r="R574"/>
  <c r="P574"/>
  <c r="BI573"/>
  <c r="BH573"/>
  <c r="BG573"/>
  <c r="BF573"/>
  <c r="T573"/>
  <c r="R573"/>
  <c r="P573"/>
  <c r="BI571"/>
  <c r="BH571"/>
  <c r="BG571"/>
  <c r="BF571"/>
  <c r="T571"/>
  <c r="R571"/>
  <c r="P571"/>
  <c r="BI570"/>
  <c r="BH570"/>
  <c r="BG570"/>
  <c r="BF570"/>
  <c r="T570"/>
  <c r="R570"/>
  <c r="P570"/>
  <c r="BI569"/>
  <c r="BH569"/>
  <c r="BG569"/>
  <c r="BF569"/>
  <c r="T569"/>
  <c r="R569"/>
  <c r="P569"/>
  <c r="BI568"/>
  <c r="BH568"/>
  <c r="BG568"/>
  <c r="BF568"/>
  <c r="T568"/>
  <c r="R568"/>
  <c r="P568"/>
  <c r="BI566"/>
  <c r="BH566"/>
  <c r="BG566"/>
  <c r="BF566"/>
  <c r="T566"/>
  <c r="R566"/>
  <c r="P566"/>
  <c r="BI565"/>
  <c r="BH565"/>
  <c r="BG565"/>
  <c r="BF565"/>
  <c r="T565"/>
  <c r="R565"/>
  <c r="P565"/>
  <c r="BI564"/>
  <c r="BH564"/>
  <c r="BG564"/>
  <c r="BF564"/>
  <c r="T564"/>
  <c r="R564"/>
  <c r="P564"/>
  <c r="BI563"/>
  <c r="BH563"/>
  <c r="BG563"/>
  <c r="BF563"/>
  <c r="T563"/>
  <c r="R563"/>
  <c r="P563"/>
  <c r="BI562"/>
  <c r="BH562"/>
  <c r="BG562"/>
  <c r="BF562"/>
  <c r="T562"/>
  <c r="R562"/>
  <c r="P562"/>
  <c r="BI560"/>
  <c r="BH560"/>
  <c r="BG560"/>
  <c r="BF560"/>
  <c r="T560"/>
  <c r="R560"/>
  <c r="P560"/>
  <c r="BI558"/>
  <c r="BH558"/>
  <c r="BG558"/>
  <c r="BF558"/>
  <c r="T558"/>
  <c r="R558"/>
  <c r="P558"/>
  <c r="BI556"/>
  <c r="BH556"/>
  <c r="BG556"/>
  <c r="BF556"/>
  <c r="T556"/>
  <c r="R556"/>
  <c r="P556"/>
  <c r="BI555"/>
  <c r="BH555"/>
  <c r="BG555"/>
  <c r="BF555"/>
  <c r="T555"/>
  <c r="R555"/>
  <c r="P555"/>
  <c r="BI554"/>
  <c r="BH554"/>
  <c r="BG554"/>
  <c r="BF554"/>
  <c r="T554"/>
  <c r="R554"/>
  <c r="P554"/>
  <c r="BI552"/>
  <c r="BH552"/>
  <c r="BG552"/>
  <c r="BF552"/>
  <c r="T552"/>
  <c r="R552"/>
  <c r="P552"/>
  <c r="BI551"/>
  <c r="BH551"/>
  <c r="BG551"/>
  <c r="BF551"/>
  <c r="T551"/>
  <c r="R551"/>
  <c r="P551"/>
  <c r="BI549"/>
  <c r="BH549"/>
  <c r="BG549"/>
  <c r="BF549"/>
  <c r="T549"/>
  <c r="R549"/>
  <c r="P549"/>
  <c r="BI547"/>
  <c r="BH547"/>
  <c r="BG547"/>
  <c r="BF547"/>
  <c r="T547"/>
  <c r="R547"/>
  <c r="P547"/>
  <c r="BI545"/>
  <c r="BH545"/>
  <c r="BG545"/>
  <c r="BF545"/>
  <c r="T545"/>
  <c r="R545"/>
  <c r="P545"/>
  <c r="BI544"/>
  <c r="BH544"/>
  <c r="BG544"/>
  <c r="BF544"/>
  <c r="T544"/>
  <c r="R544"/>
  <c r="P544"/>
  <c r="BI543"/>
  <c r="BH543"/>
  <c r="BG543"/>
  <c r="BF543"/>
  <c r="T543"/>
  <c r="R543"/>
  <c r="P543"/>
  <c r="BI541"/>
  <c r="BH541"/>
  <c r="BG541"/>
  <c r="BF541"/>
  <c r="T541"/>
  <c r="R541"/>
  <c r="P541"/>
  <c r="BI539"/>
  <c r="BH539"/>
  <c r="BG539"/>
  <c r="BF539"/>
  <c r="T539"/>
  <c r="R539"/>
  <c r="P539"/>
  <c r="BI537"/>
  <c r="BH537"/>
  <c r="BG537"/>
  <c r="BF537"/>
  <c r="T537"/>
  <c r="R537"/>
  <c r="P537"/>
  <c r="BI535"/>
  <c r="BH535"/>
  <c r="BG535"/>
  <c r="BF535"/>
  <c r="T535"/>
  <c r="R535"/>
  <c r="P535"/>
  <c r="BI533"/>
  <c r="BH533"/>
  <c r="BG533"/>
  <c r="BF533"/>
  <c r="T533"/>
  <c r="R533"/>
  <c r="P533"/>
  <c r="BI531"/>
  <c r="BH531"/>
  <c r="BG531"/>
  <c r="BF531"/>
  <c r="T531"/>
  <c r="R531"/>
  <c r="P531"/>
  <c r="BI529"/>
  <c r="BH529"/>
  <c r="BG529"/>
  <c r="BF529"/>
  <c r="T529"/>
  <c r="R529"/>
  <c r="P529"/>
  <c r="BI527"/>
  <c r="BH527"/>
  <c r="BG527"/>
  <c r="BF527"/>
  <c r="T527"/>
  <c r="R527"/>
  <c r="P527"/>
  <c r="BI525"/>
  <c r="BH525"/>
  <c r="BG525"/>
  <c r="BF525"/>
  <c r="T525"/>
  <c r="R525"/>
  <c r="P525"/>
  <c r="BI523"/>
  <c r="BH523"/>
  <c r="BG523"/>
  <c r="BF523"/>
  <c r="T523"/>
  <c r="R523"/>
  <c r="P523"/>
  <c r="BI521"/>
  <c r="BH521"/>
  <c r="BG521"/>
  <c r="BF521"/>
  <c r="T521"/>
  <c r="R521"/>
  <c r="P521"/>
  <c r="BI519"/>
  <c r="BH519"/>
  <c r="BG519"/>
  <c r="BF519"/>
  <c r="T519"/>
  <c r="R519"/>
  <c r="P519"/>
  <c r="BI517"/>
  <c r="BH517"/>
  <c r="BG517"/>
  <c r="BF517"/>
  <c r="T517"/>
  <c r="R517"/>
  <c r="P517"/>
  <c r="BI515"/>
  <c r="BH515"/>
  <c r="BG515"/>
  <c r="BF515"/>
  <c r="T515"/>
  <c r="R515"/>
  <c r="P515"/>
  <c r="BI513"/>
  <c r="BH513"/>
  <c r="BG513"/>
  <c r="BF513"/>
  <c r="T513"/>
  <c r="R513"/>
  <c r="P513"/>
  <c r="BI511"/>
  <c r="BH511"/>
  <c r="BG511"/>
  <c r="BF511"/>
  <c r="T511"/>
  <c r="R511"/>
  <c r="P511"/>
  <c r="BI509"/>
  <c r="BH509"/>
  <c r="BG509"/>
  <c r="BF509"/>
  <c r="T509"/>
  <c r="R509"/>
  <c r="P509"/>
  <c r="BI507"/>
  <c r="BH507"/>
  <c r="BG507"/>
  <c r="BF507"/>
  <c r="T507"/>
  <c r="R507"/>
  <c r="P507"/>
  <c r="BI505"/>
  <c r="BH505"/>
  <c r="BG505"/>
  <c r="BF505"/>
  <c r="T505"/>
  <c r="R505"/>
  <c r="P505"/>
  <c r="BI503"/>
  <c r="BH503"/>
  <c r="BG503"/>
  <c r="BF503"/>
  <c r="T503"/>
  <c r="R503"/>
  <c r="P503"/>
  <c r="BI501"/>
  <c r="BH501"/>
  <c r="BG501"/>
  <c r="BF501"/>
  <c r="T501"/>
  <c r="R501"/>
  <c r="P501"/>
  <c r="BI499"/>
  <c r="BH499"/>
  <c r="BG499"/>
  <c r="BF499"/>
  <c r="T499"/>
  <c r="R499"/>
  <c r="P499"/>
  <c r="BI497"/>
  <c r="BH497"/>
  <c r="BG497"/>
  <c r="BF497"/>
  <c r="T497"/>
  <c r="R497"/>
  <c r="P497"/>
  <c r="BI495"/>
  <c r="BH495"/>
  <c r="BG495"/>
  <c r="BF495"/>
  <c r="T495"/>
  <c r="R495"/>
  <c r="P495"/>
  <c r="BI493"/>
  <c r="BH493"/>
  <c r="BG493"/>
  <c r="BF493"/>
  <c r="T493"/>
  <c r="R493"/>
  <c r="P493"/>
  <c r="BI491"/>
  <c r="BH491"/>
  <c r="BG491"/>
  <c r="BF491"/>
  <c r="T491"/>
  <c r="R491"/>
  <c r="P491"/>
  <c r="BI489"/>
  <c r="BH489"/>
  <c r="BG489"/>
  <c r="BF489"/>
  <c r="T489"/>
  <c r="R489"/>
  <c r="P489"/>
  <c r="BI487"/>
  <c r="BH487"/>
  <c r="BG487"/>
  <c r="BF487"/>
  <c r="T487"/>
  <c r="R487"/>
  <c r="P487"/>
  <c r="BI485"/>
  <c r="BH485"/>
  <c r="BG485"/>
  <c r="BF485"/>
  <c r="T485"/>
  <c r="R485"/>
  <c r="P485"/>
  <c r="BI483"/>
  <c r="BH483"/>
  <c r="BG483"/>
  <c r="BF483"/>
  <c r="T483"/>
  <c r="R483"/>
  <c r="P483"/>
  <c r="BI481"/>
  <c r="BH481"/>
  <c r="BG481"/>
  <c r="BF481"/>
  <c r="T481"/>
  <c r="R481"/>
  <c r="P481"/>
  <c r="BI479"/>
  <c r="BH479"/>
  <c r="BG479"/>
  <c r="BF479"/>
  <c r="T479"/>
  <c r="R479"/>
  <c r="P479"/>
  <c r="BI477"/>
  <c r="BH477"/>
  <c r="BG477"/>
  <c r="BF477"/>
  <c r="T477"/>
  <c r="R477"/>
  <c r="P477"/>
  <c r="BI475"/>
  <c r="BH475"/>
  <c r="BG475"/>
  <c r="BF475"/>
  <c r="T475"/>
  <c r="R475"/>
  <c r="P475"/>
  <c r="BI473"/>
  <c r="BH473"/>
  <c r="BG473"/>
  <c r="BF473"/>
  <c r="T473"/>
  <c r="R473"/>
  <c r="P473"/>
  <c r="BI471"/>
  <c r="BH471"/>
  <c r="BG471"/>
  <c r="BF471"/>
  <c r="T471"/>
  <c r="R471"/>
  <c r="P471"/>
  <c r="BI469"/>
  <c r="BH469"/>
  <c r="BG469"/>
  <c r="BF469"/>
  <c r="T469"/>
  <c r="R469"/>
  <c r="P469"/>
  <c r="BI467"/>
  <c r="BH467"/>
  <c r="BG467"/>
  <c r="BF467"/>
  <c r="T467"/>
  <c r="R467"/>
  <c r="P467"/>
  <c r="BI465"/>
  <c r="BH465"/>
  <c r="BG465"/>
  <c r="BF465"/>
  <c r="T465"/>
  <c r="R465"/>
  <c r="P465"/>
  <c r="BI463"/>
  <c r="BH463"/>
  <c r="BG463"/>
  <c r="BF463"/>
  <c r="T463"/>
  <c r="R463"/>
  <c r="P463"/>
  <c r="BI461"/>
  <c r="BH461"/>
  <c r="BG461"/>
  <c r="BF461"/>
  <c r="T461"/>
  <c r="R461"/>
  <c r="P461"/>
  <c r="BI459"/>
  <c r="BH459"/>
  <c r="BG459"/>
  <c r="BF459"/>
  <c r="T459"/>
  <c r="R459"/>
  <c r="P459"/>
  <c r="BI457"/>
  <c r="BH457"/>
  <c r="BG457"/>
  <c r="BF457"/>
  <c r="T457"/>
  <c r="R457"/>
  <c r="P457"/>
  <c r="BI455"/>
  <c r="BH455"/>
  <c r="BG455"/>
  <c r="BF455"/>
  <c r="T455"/>
  <c r="R455"/>
  <c r="P455"/>
  <c r="BI453"/>
  <c r="BH453"/>
  <c r="BG453"/>
  <c r="BF453"/>
  <c r="T453"/>
  <c r="R453"/>
  <c r="P453"/>
  <c r="BI451"/>
  <c r="BH451"/>
  <c r="BG451"/>
  <c r="BF451"/>
  <c r="T451"/>
  <c r="R451"/>
  <c r="P451"/>
  <c r="BI449"/>
  <c r="BH449"/>
  <c r="BG449"/>
  <c r="BF449"/>
  <c r="T449"/>
  <c r="R449"/>
  <c r="P449"/>
  <c r="BI447"/>
  <c r="BH447"/>
  <c r="BG447"/>
  <c r="BF447"/>
  <c r="T447"/>
  <c r="R447"/>
  <c r="P447"/>
  <c r="BI445"/>
  <c r="BH445"/>
  <c r="BG445"/>
  <c r="BF445"/>
  <c r="T445"/>
  <c r="R445"/>
  <c r="P445"/>
  <c r="BI443"/>
  <c r="BH443"/>
  <c r="BG443"/>
  <c r="BF443"/>
  <c r="T443"/>
  <c r="R443"/>
  <c r="P443"/>
  <c r="BI441"/>
  <c r="BH441"/>
  <c r="BG441"/>
  <c r="BF441"/>
  <c r="T441"/>
  <c r="R441"/>
  <c r="P441"/>
  <c r="BI439"/>
  <c r="BH439"/>
  <c r="BG439"/>
  <c r="BF439"/>
  <c r="T439"/>
  <c r="R439"/>
  <c r="P439"/>
  <c r="BI437"/>
  <c r="BH437"/>
  <c r="BG437"/>
  <c r="BF437"/>
  <c r="T437"/>
  <c r="R437"/>
  <c r="P437"/>
  <c r="BI435"/>
  <c r="BH435"/>
  <c r="BG435"/>
  <c r="BF435"/>
  <c r="T435"/>
  <c r="R435"/>
  <c r="P435"/>
  <c r="BI433"/>
  <c r="BH433"/>
  <c r="BG433"/>
  <c r="BF433"/>
  <c r="T433"/>
  <c r="R433"/>
  <c r="P433"/>
  <c r="BI431"/>
  <c r="BH431"/>
  <c r="BG431"/>
  <c r="BF431"/>
  <c r="T431"/>
  <c r="R431"/>
  <c r="P431"/>
  <c r="BI429"/>
  <c r="BH429"/>
  <c r="BG429"/>
  <c r="BF429"/>
  <c r="T429"/>
  <c r="R429"/>
  <c r="P429"/>
  <c r="BI427"/>
  <c r="BH427"/>
  <c r="BG427"/>
  <c r="BF427"/>
  <c r="T427"/>
  <c r="R427"/>
  <c r="P427"/>
  <c r="BI425"/>
  <c r="BH425"/>
  <c r="BG425"/>
  <c r="BF425"/>
  <c r="T425"/>
  <c r="R425"/>
  <c r="P425"/>
  <c r="BI423"/>
  <c r="BH423"/>
  <c r="BG423"/>
  <c r="BF423"/>
  <c r="T423"/>
  <c r="R423"/>
  <c r="P423"/>
  <c r="BI421"/>
  <c r="BH421"/>
  <c r="BG421"/>
  <c r="BF421"/>
  <c r="T421"/>
  <c r="R421"/>
  <c r="P421"/>
  <c r="BI419"/>
  <c r="BH419"/>
  <c r="BG419"/>
  <c r="BF419"/>
  <c r="T419"/>
  <c r="R419"/>
  <c r="P419"/>
  <c r="BI417"/>
  <c r="BH417"/>
  <c r="BG417"/>
  <c r="BF417"/>
  <c r="T417"/>
  <c r="R417"/>
  <c r="P417"/>
  <c r="BI415"/>
  <c r="BH415"/>
  <c r="BG415"/>
  <c r="BF415"/>
  <c r="T415"/>
  <c r="R415"/>
  <c r="P415"/>
  <c r="BI413"/>
  <c r="BH413"/>
  <c r="BG413"/>
  <c r="BF413"/>
  <c r="T413"/>
  <c r="R413"/>
  <c r="P413"/>
  <c r="BI411"/>
  <c r="BH411"/>
  <c r="BG411"/>
  <c r="BF411"/>
  <c r="T411"/>
  <c r="R411"/>
  <c r="P411"/>
  <c r="BI409"/>
  <c r="BH409"/>
  <c r="BG409"/>
  <c r="BF409"/>
  <c r="T409"/>
  <c r="R409"/>
  <c r="P409"/>
  <c r="BI407"/>
  <c r="BH407"/>
  <c r="BG407"/>
  <c r="BF407"/>
  <c r="T407"/>
  <c r="R407"/>
  <c r="P407"/>
  <c r="BI405"/>
  <c r="BH405"/>
  <c r="BG405"/>
  <c r="BF405"/>
  <c r="T405"/>
  <c r="R405"/>
  <c r="P405"/>
  <c r="BI403"/>
  <c r="BH403"/>
  <c r="BG403"/>
  <c r="BF403"/>
  <c r="T403"/>
  <c r="R403"/>
  <c r="P403"/>
  <c r="BI401"/>
  <c r="BH401"/>
  <c r="BG401"/>
  <c r="BF401"/>
  <c r="T401"/>
  <c r="R401"/>
  <c r="P401"/>
  <c r="BI399"/>
  <c r="BH399"/>
  <c r="BG399"/>
  <c r="BF399"/>
  <c r="T399"/>
  <c r="R399"/>
  <c r="P399"/>
  <c r="BI397"/>
  <c r="BH397"/>
  <c r="BG397"/>
  <c r="BF397"/>
  <c r="T397"/>
  <c r="R397"/>
  <c r="P397"/>
  <c r="BI395"/>
  <c r="BH395"/>
  <c r="BG395"/>
  <c r="BF395"/>
  <c r="T395"/>
  <c r="R395"/>
  <c r="P395"/>
  <c r="BI393"/>
  <c r="BH393"/>
  <c r="BG393"/>
  <c r="BF393"/>
  <c r="T393"/>
  <c r="R393"/>
  <c r="P393"/>
  <c r="BI391"/>
  <c r="BH391"/>
  <c r="BG391"/>
  <c r="BF391"/>
  <c r="T391"/>
  <c r="R391"/>
  <c r="P391"/>
  <c r="BI389"/>
  <c r="BH389"/>
  <c r="BG389"/>
  <c r="BF389"/>
  <c r="T389"/>
  <c r="R389"/>
  <c r="P389"/>
  <c r="BI387"/>
  <c r="BH387"/>
  <c r="BG387"/>
  <c r="BF387"/>
  <c r="T387"/>
  <c r="R387"/>
  <c r="P387"/>
  <c r="BI385"/>
  <c r="BH385"/>
  <c r="BG385"/>
  <c r="BF385"/>
  <c r="T385"/>
  <c r="R385"/>
  <c r="P385"/>
  <c r="BI383"/>
  <c r="BH383"/>
  <c r="BG383"/>
  <c r="BF383"/>
  <c r="T383"/>
  <c r="R383"/>
  <c r="P383"/>
  <c r="BI381"/>
  <c r="BH381"/>
  <c r="BG381"/>
  <c r="BF381"/>
  <c r="T381"/>
  <c r="R381"/>
  <c r="P381"/>
  <c r="BI379"/>
  <c r="BH379"/>
  <c r="BG379"/>
  <c r="BF379"/>
  <c r="T379"/>
  <c r="R379"/>
  <c r="P379"/>
  <c r="BI377"/>
  <c r="BH377"/>
  <c r="BG377"/>
  <c r="BF377"/>
  <c r="T377"/>
  <c r="R377"/>
  <c r="P377"/>
  <c r="BI375"/>
  <c r="BH375"/>
  <c r="BG375"/>
  <c r="BF375"/>
  <c r="T375"/>
  <c r="R375"/>
  <c r="P375"/>
  <c r="BI373"/>
  <c r="BH373"/>
  <c r="BG373"/>
  <c r="BF373"/>
  <c r="T373"/>
  <c r="R373"/>
  <c r="P373"/>
  <c r="BI371"/>
  <c r="BH371"/>
  <c r="BG371"/>
  <c r="BF371"/>
  <c r="T371"/>
  <c r="R371"/>
  <c r="P371"/>
  <c r="BI369"/>
  <c r="BH369"/>
  <c r="BG369"/>
  <c r="BF369"/>
  <c r="T369"/>
  <c r="R369"/>
  <c r="P369"/>
  <c r="BI367"/>
  <c r="BH367"/>
  <c r="BG367"/>
  <c r="BF367"/>
  <c r="T367"/>
  <c r="R367"/>
  <c r="P367"/>
  <c r="BI366"/>
  <c r="BH366"/>
  <c r="BG366"/>
  <c r="BF366"/>
  <c r="T366"/>
  <c r="R366"/>
  <c r="P366"/>
  <c r="BI365"/>
  <c r="BH365"/>
  <c r="BG365"/>
  <c r="BF365"/>
  <c r="T365"/>
  <c r="R365"/>
  <c r="P365"/>
  <c r="BI363"/>
  <c r="BH363"/>
  <c r="BG363"/>
  <c r="BF363"/>
  <c r="T363"/>
  <c r="R363"/>
  <c r="P363"/>
  <c r="BI361"/>
  <c r="BH361"/>
  <c r="BG361"/>
  <c r="BF361"/>
  <c r="T361"/>
  <c r="R361"/>
  <c r="P361"/>
  <c r="BI360"/>
  <c r="BH360"/>
  <c r="BG360"/>
  <c r="BF360"/>
  <c r="T360"/>
  <c r="R360"/>
  <c r="P360"/>
  <c r="BI359"/>
  <c r="BH359"/>
  <c r="BG359"/>
  <c r="BF359"/>
  <c r="T359"/>
  <c r="R359"/>
  <c r="P359"/>
  <c r="BI358"/>
  <c r="BH358"/>
  <c r="BG358"/>
  <c r="BF358"/>
  <c r="T358"/>
  <c r="R358"/>
  <c r="P358"/>
  <c r="BI357"/>
  <c r="BH357"/>
  <c r="BG357"/>
  <c r="BF357"/>
  <c r="T357"/>
  <c r="R357"/>
  <c r="P357"/>
  <c r="BI356"/>
  <c r="BH356"/>
  <c r="BG356"/>
  <c r="BF356"/>
  <c r="T356"/>
  <c r="R356"/>
  <c r="P356"/>
  <c r="BI355"/>
  <c r="BH355"/>
  <c r="BG355"/>
  <c r="BF355"/>
  <c r="T355"/>
  <c r="R355"/>
  <c r="P355"/>
  <c r="BI354"/>
  <c r="BH354"/>
  <c r="BG354"/>
  <c r="BF354"/>
  <c r="T354"/>
  <c r="R354"/>
  <c r="P354"/>
  <c r="BI352"/>
  <c r="BH352"/>
  <c r="BG352"/>
  <c r="BF352"/>
  <c r="T352"/>
  <c r="R352"/>
  <c r="P352"/>
  <c r="BI350"/>
  <c r="BH350"/>
  <c r="BG350"/>
  <c r="BF350"/>
  <c r="T350"/>
  <c r="R350"/>
  <c r="P350"/>
  <c r="BI348"/>
  <c r="BH348"/>
  <c r="BG348"/>
  <c r="BF348"/>
  <c r="T348"/>
  <c r="R348"/>
  <c r="P348"/>
  <c r="BI347"/>
  <c r="BH347"/>
  <c r="BG347"/>
  <c r="BF347"/>
  <c r="T347"/>
  <c r="R347"/>
  <c r="P347"/>
  <c r="BI346"/>
  <c r="BH346"/>
  <c r="BG346"/>
  <c r="BF346"/>
  <c r="T346"/>
  <c r="R346"/>
  <c r="P346"/>
  <c r="BI345"/>
  <c r="BH345"/>
  <c r="BG345"/>
  <c r="BF345"/>
  <c r="T345"/>
  <c r="R345"/>
  <c r="P345"/>
  <c r="BI344"/>
  <c r="BH344"/>
  <c r="BG344"/>
  <c r="BF344"/>
  <c r="T344"/>
  <c r="R344"/>
  <c r="P344"/>
  <c r="BI343"/>
  <c r="BH343"/>
  <c r="BG343"/>
  <c r="BF343"/>
  <c r="T343"/>
  <c r="R343"/>
  <c r="P343"/>
  <c r="BI341"/>
  <c r="BH341"/>
  <c r="BG341"/>
  <c r="BF341"/>
  <c r="T341"/>
  <c r="R341"/>
  <c r="P341"/>
  <c r="BI340"/>
  <c r="BH340"/>
  <c r="BG340"/>
  <c r="BF340"/>
  <c r="T340"/>
  <c r="R340"/>
  <c r="P340"/>
  <c r="BI339"/>
  <c r="BH339"/>
  <c r="BG339"/>
  <c r="BF339"/>
  <c r="T339"/>
  <c r="R339"/>
  <c r="P339"/>
  <c r="BI338"/>
  <c r="BH338"/>
  <c r="BG338"/>
  <c r="BF338"/>
  <c r="T338"/>
  <c r="R338"/>
  <c r="P338"/>
  <c r="BI337"/>
  <c r="BH337"/>
  <c r="BG337"/>
  <c r="BF337"/>
  <c r="T337"/>
  <c r="R337"/>
  <c r="P337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2"/>
  <c r="BH332"/>
  <c r="BG332"/>
  <c r="BF332"/>
  <c r="T332"/>
  <c r="R332"/>
  <c r="P332"/>
  <c r="BI330"/>
  <c r="BH330"/>
  <c r="BG330"/>
  <c r="BF330"/>
  <c r="T330"/>
  <c r="R330"/>
  <c r="P330"/>
  <c r="BI329"/>
  <c r="BH329"/>
  <c r="BG329"/>
  <c r="BF329"/>
  <c r="T329"/>
  <c r="R329"/>
  <c r="P329"/>
  <c r="BI328"/>
  <c r="BH328"/>
  <c r="BG328"/>
  <c r="BF328"/>
  <c r="T328"/>
  <c r="R328"/>
  <c r="P328"/>
  <c r="BI326"/>
  <c r="BH326"/>
  <c r="BG326"/>
  <c r="BF326"/>
  <c r="T326"/>
  <c r="R326"/>
  <c r="P326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7"/>
  <c r="BH307"/>
  <c r="BG307"/>
  <c r="BF307"/>
  <c r="T307"/>
  <c r="T306"/>
  <c r="R307"/>
  <c r="R306"/>
  <c r="P307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J145"/>
  <c r="F145"/>
  <c r="F143"/>
  <c r="E141"/>
  <c r="J93"/>
  <c r="F93"/>
  <c r="F91"/>
  <c r="E89"/>
  <c r="J26"/>
  <c r="E26"/>
  <c r="J146"/>
  <c r="J25"/>
  <c r="J20"/>
  <c r="E20"/>
  <c r="F94"/>
  <c r="J19"/>
  <c r="J14"/>
  <c r="J143"/>
  <c r="E7"/>
  <c r="E137"/>
  <c i="15" r="J39"/>
  <c r="J38"/>
  <c i="1" r="AY110"/>
  <c i="15" r="J37"/>
  <c i="1" r="AX110"/>
  <c i="15" r="BI279"/>
  <c r="BH279"/>
  <c r="BG279"/>
  <c r="BF279"/>
  <c r="T279"/>
  <c r="T278"/>
  <c r="R279"/>
  <c r="R278"/>
  <c r="P279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69"/>
  <c r="BH269"/>
  <c r="BG269"/>
  <c r="BF269"/>
  <c r="T269"/>
  <c r="T268"/>
  <c r="R269"/>
  <c r="R268"/>
  <c r="P269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J130"/>
  <c r="F130"/>
  <c r="F128"/>
  <c r="E126"/>
  <c r="J93"/>
  <c r="F93"/>
  <c r="F91"/>
  <c r="E89"/>
  <c r="J26"/>
  <c r="E26"/>
  <c r="J131"/>
  <c r="J25"/>
  <c r="J20"/>
  <c r="E20"/>
  <c r="F131"/>
  <c r="J19"/>
  <c r="J14"/>
  <c r="J91"/>
  <c r="E7"/>
  <c r="E122"/>
  <c i="14" r="J41"/>
  <c r="J40"/>
  <c i="1" r="AY109"/>
  <c i="14" r="J39"/>
  <c i="1" r="AX109"/>
  <c i="14" r="BI128"/>
  <c r="BH128"/>
  <c r="BG128"/>
  <c r="BF128"/>
  <c r="T128"/>
  <c r="R128"/>
  <c r="P128"/>
  <c r="BI127"/>
  <c r="BH127"/>
  <c r="BG127"/>
  <c r="BF127"/>
  <c r="T127"/>
  <c r="R127"/>
  <c r="P127"/>
  <c r="J121"/>
  <c r="F121"/>
  <c r="F119"/>
  <c r="E117"/>
  <c r="J95"/>
  <c r="F95"/>
  <c r="F93"/>
  <c r="E91"/>
  <c r="J28"/>
  <c r="E28"/>
  <c r="J122"/>
  <c r="J27"/>
  <c r="J22"/>
  <c r="E22"/>
  <c r="F122"/>
  <c r="J21"/>
  <c r="J16"/>
  <c r="J93"/>
  <c r="E7"/>
  <c r="E111"/>
  <c i="13" r="J41"/>
  <c r="J40"/>
  <c i="1" r="AY108"/>
  <c i="13" r="J39"/>
  <c i="1" r="AX108"/>
  <c i="13"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5"/>
  <c r="F125"/>
  <c r="F123"/>
  <c r="E121"/>
  <c r="J95"/>
  <c r="F95"/>
  <c r="F93"/>
  <c r="E91"/>
  <c r="J28"/>
  <c r="E28"/>
  <c r="J126"/>
  <c r="J27"/>
  <c r="J22"/>
  <c r="E22"/>
  <c r="F96"/>
  <c r="J21"/>
  <c r="J16"/>
  <c r="J93"/>
  <c r="E7"/>
  <c r="E115"/>
  <c i="12" r="J41"/>
  <c r="J40"/>
  <c i="1" r="AY107"/>
  <c i="12" r="J39"/>
  <c i="1" r="AX107"/>
  <c i="12"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J123"/>
  <c r="F123"/>
  <c r="F121"/>
  <c r="E119"/>
  <c r="J95"/>
  <c r="F95"/>
  <c r="F93"/>
  <c r="E91"/>
  <c r="J28"/>
  <c r="E28"/>
  <c r="J124"/>
  <c r="J27"/>
  <c r="J22"/>
  <c r="E22"/>
  <c r="F124"/>
  <c r="J21"/>
  <c r="J16"/>
  <c r="J93"/>
  <c r="E7"/>
  <c r="E85"/>
  <c i="11" r="J41"/>
  <c r="J40"/>
  <c i="1" r="AY106"/>
  <c i="11" r="J39"/>
  <c i="1" r="AX106"/>
  <c i="11"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123"/>
  <c r="J27"/>
  <c r="J22"/>
  <c r="E22"/>
  <c r="F123"/>
  <c r="J21"/>
  <c r="J16"/>
  <c r="J93"/>
  <c r="E7"/>
  <c r="E112"/>
  <c i="10" r="J41"/>
  <c r="J40"/>
  <c i="1" r="AY105"/>
  <c i="10" r="J39"/>
  <c i="1" r="AX105"/>
  <c i="10" r="BI155"/>
  <c r="BH155"/>
  <c r="BG155"/>
  <c r="BF155"/>
  <c r="T155"/>
  <c r="T154"/>
  <c r="R155"/>
  <c r="R154"/>
  <c r="P155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5"/>
  <c r="F125"/>
  <c r="F123"/>
  <c r="E121"/>
  <c r="J95"/>
  <c r="F95"/>
  <c r="F93"/>
  <c r="E91"/>
  <c r="J28"/>
  <c r="E28"/>
  <c r="J126"/>
  <c r="J27"/>
  <c r="J22"/>
  <c r="E22"/>
  <c r="F96"/>
  <c r="J21"/>
  <c r="J16"/>
  <c r="J93"/>
  <c r="E7"/>
  <c r="E115"/>
  <c i="9" r="J41"/>
  <c r="J40"/>
  <c i="1" r="AY104"/>
  <c i="9" r="J39"/>
  <c i="1" r="AX104"/>
  <c i="9"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96"/>
  <c r="J27"/>
  <c r="J22"/>
  <c r="E22"/>
  <c r="F96"/>
  <c r="J21"/>
  <c r="J16"/>
  <c r="J93"/>
  <c r="E7"/>
  <c r="E112"/>
  <c i="8" r="J41"/>
  <c r="J40"/>
  <c i="1" r="AY103"/>
  <c i="8" r="J39"/>
  <c i="1" r="AX103"/>
  <c i="8" r="BI193"/>
  <c r="BH193"/>
  <c r="BG193"/>
  <c r="BF193"/>
  <c r="T193"/>
  <c r="R193"/>
  <c r="P193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123"/>
  <c r="J27"/>
  <c r="J22"/>
  <c r="E22"/>
  <c r="F96"/>
  <c r="J21"/>
  <c r="J16"/>
  <c r="J93"/>
  <c r="E7"/>
  <c r="E112"/>
  <c i="7" r="J41"/>
  <c r="J40"/>
  <c i="1" r="AY102"/>
  <c i="7" r="J39"/>
  <c i="1" r="AX102"/>
  <c i="7" r="BI181"/>
  <c r="BH181"/>
  <c r="BG181"/>
  <c r="BF181"/>
  <c r="T181"/>
  <c r="R181"/>
  <c r="P181"/>
  <c r="BI180"/>
  <c r="BH180"/>
  <c r="BG180"/>
  <c r="BF180"/>
  <c r="T180"/>
  <c r="R180"/>
  <c r="P180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J123"/>
  <c r="F123"/>
  <c r="F121"/>
  <c r="E119"/>
  <c r="J95"/>
  <c r="F95"/>
  <c r="F93"/>
  <c r="E91"/>
  <c r="J28"/>
  <c r="E28"/>
  <c r="J96"/>
  <c r="J27"/>
  <c r="J22"/>
  <c r="E22"/>
  <c r="F124"/>
  <c r="J21"/>
  <c r="J16"/>
  <c r="J93"/>
  <c r="E7"/>
  <c r="E85"/>
  <c i="6" r="J39"/>
  <c r="J38"/>
  <c i="1" r="AY100"/>
  <c i="6" r="J37"/>
  <c i="1" r="AX100"/>
  <c i="6" r="BI177"/>
  <c r="BH177"/>
  <c r="BG177"/>
  <c r="BF177"/>
  <c r="T177"/>
  <c r="T176"/>
  <c r="R177"/>
  <c r="R176"/>
  <c r="P177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T123"/>
  <c r="T122"/>
  <c r="R124"/>
  <c r="R123"/>
  <c r="R122"/>
  <c r="P124"/>
  <c r="P123"/>
  <c r="P122"/>
  <c i="1" r="AU100"/>
  <c i="6" r="J118"/>
  <c r="F118"/>
  <c r="F116"/>
  <c r="E114"/>
  <c r="J93"/>
  <c r="F93"/>
  <c r="F91"/>
  <c r="E89"/>
  <c r="J26"/>
  <c r="E26"/>
  <c r="J94"/>
  <c r="J25"/>
  <c r="J20"/>
  <c r="E20"/>
  <c r="F119"/>
  <c r="J19"/>
  <c r="J14"/>
  <c r="J116"/>
  <c r="E7"/>
  <c r="E110"/>
  <c i="5" r="J39"/>
  <c r="J38"/>
  <c i="1" r="AY99"/>
  <c i="5" r="J37"/>
  <c i="1" r="AX99"/>
  <c i="5" r="BI320"/>
  <c r="BH320"/>
  <c r="BG320"/>
  <c r="BF320"/>
  <c r="T320"/>
  <c r="R320"/>
  <c r="P320"/>
  <c r="BI319"/>
  <c r="BH319"/>
  <c r="BG319"/>
  <c r="BF319"/>
  <c r="T319"/>
  <c r="R319"/>
  <c r="P319"/>
  <c r="BI317"/>
  <c r="BH317"/>
  <c r="BG317"/>
  <c r="BF317"/>
  <c r="T317"/>
  <c r="T316"/>
  <c r="R317"/>
  <c r="R316"/>
  <c r="P317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J128"/>
  <c r="F128"/>
  <c r="F126"/>
  <c r="E124"/>
  <c r="J93"/>
  <c r="F93"/>
  <c r="F91"/>
  <c r="E89"/>
  <c r="J26"/>
  <c r="E26"/>
  <c r="J129"/>
  <c r="J25"/>
  <c r="J20"/>
  <c r="E20"/>
  <c r="F94"/>
  <c r="J19"/>
  <c r="J14"/>
  <c r="J126"/>
  <c r="E7"/>
  <c r="E85"/>
  <c i="4" r="J39"/>
  <c r="J38"/>
  <c i="1" r="AY98"/>
  <c i="4" r="J37"/>
  <c i="1" r="AX98"/>
  <c i="4" r="BI304"/>
  <c r="BH304"/>
  <c r="BG304"/>
  <c r="BF304"/>
  <c r="T304"/>
  <c r="R304"/>
  <c r="P304"/>
  <c r="BI303"/>
  <c r="BH303"/>
  <c r="BG303"/>
  <c r="BF303"/>
  <c r="T303"/>
  <c r="R303"/>
  <c r="P303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J129"/>
  <c r="F129"/>
  <c r="F127"/>
  <c r="E125"/>
  <c r="J93"/>
  <c r="F93"/>
  <c r="F91"/>
  <c r="E89"/>
  <c r="J26"/>
  <c r="E26"/>
  <c r="J130"/>
  <c r="J25"/>
  <c r="J20"/>
  <c r="E20"/>
  <c r="F130"/>
  <c r="J19"/>
  <c r="J14"/>
  <c r="J91"/>
  <c r="E7"/>
  <c r="E121"/>
  <c i="3" r="J39"/>
  <c r="J38"/>
  <c i="1" r="AY97"/>
  <c i="3" r="J37"/>
  <c i="1" r="AX97"/>
  <c i="3" r="BI165"/>
  <c r="BH165"/>
  <c r="BG165"/>
  <c r="BF165"/>
  <c r="T165"/>
  <c r="R165"/>
  <c r="P165"/>
  <c r="BI163"/>
  <c r="BH163"/>
  <c r="BG163"/>
  <c r="BF163"/>
  <c r="T163"/>
  <c r="R163"/>
  <c r="P163"/>
  <c r="BI160"/>
  <c r="BH160"/>
  <c r="BG160"/>
  <c r="BF160"/>
  <c r="T160"/>
  <c r="T159"/>
  <c r="R160"/>
  <c r="R159"/>
  <c r="P160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T151"/>
  <c r="R152"/>
  <c r="R151"/>
  <c r="P152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4"/>
  <c r="F124"/>
  <c r="F122"/>
  <c r="E120"/>
  <c r="J93"/>
  <c r="F93"/>
  <c r="F91"/>
  <c r="E89"/>
  <c r="J26"/>
  <c r="E26"/>
  <c r="J125"/>
  <c r="J25"/>
  <c r="J20"/>
  <c r="E20"/>
  <c r="F125"/>
  <c r="J19"/>
  <c r="J14"/>
  <c r="J91"/>
  <c r="E7"/>
  <c r="E116"/>
  <c i="2" r="J39"/>
  <c r="J38"/>
  <c i="1" r="AY96"/>
  <c i="2" r="J37"/>
  <c i="1" r="AX96"/>
  <c i="2" r="BI517"/>
  <c r="BH517"/>
  <c r="BG517"/>
  <c r="BF517"/>
  <c r="T517"/>
  <c r="R517"/>
  <c r="P517"/>
  <c r="BI516"/>
  <c r="BH516"/>
  <c r="BG516"/>
  <c r="BF516"/>
  <c r="T516"/>
  <c r="R516"/>
  <c r="P516"/>
  <c r="BI515"/>
  <c r="BH515"/>
  <c r="BG515"/>
  <c r="BF515"/>
  <c r="T515"/>
  <c r="R515"/>
  <c r="P515"/>
  <c r="BI513"/>
  <c r="BH513"/>
  <c r="BG513"/>
  <c r="BF513"/>
  <c r="T513"/>
  <c r="R513"/>
  <c r="P513"/>
  <c r="BI512"/>
  <c r="BH512"/>
  <c r="BG512"/>
  <c r="BF512"/>
  <c r="T512"/>
  <c r="R512"/>
  <c r="P512"/>
  <c r="BI511"/>
  <c r="BH511"/>
  <c r="BG511"/>
  <c r="BF511"/>
  <c r="T511"/>
  <c r="R511"/>
  <c r="P511"/>
  <c r="BI510"/>
  <c r="BH510"/>
  <c r="BG510"/>
  <c r="BF510"/>
  <c r="T510"/>
  <c r="R510"/>
  <c r="P510"/>
  <c r="BI509"/>
  <c r="BH509"/>
  <c r="BG509"/>
  <c r="BF509"/>
  <c r="T509"/>
  <c r="R509"/>
  <c r="P509"/>
  <c r="BI507"/>
  <c r="BH507"/>
  <c r="BG507"/>
  <c r="BF507"/>
  <c r="T507"/>
  <c r="R507"/>
  <c r="P507"/>
  <c r="BI505"/>
  <c r="BH505"/>
  <c r="BG505"/>
  <c r="BF505"/>
  <c r="T505"/>
  <c r="R505"/>
  <c r="P505"/>
  <c r="BI504"/>
  <c r="BH504"/>
  <c r="BG504"/>
  <c r="BF504"/>
  <c r="T504"/>
  <c r="R504"/>
  <c r="P504"/>
  <c r="BI502"/>
  <c r="BH502"/>
  <c r="BG502"/>
  <c r="BF502"/>
  <c r="T502"/>
  <c r="R502"/>
  <c r="P502"/>
  <c r="BI500"/>
  <c r="BH500"/>
  <c r="BG500"/>
  <c r="BF500"/>
  <c r="T500"/>
  <c r="R500"/>
  <c r="P500"/>
  <c r="BI499"/>
  <c r="BH499"/>
  <c r="BG499"/>
  <c r="BF499"/>
  <c r="T499"/>
  <c r="R499"/>
  <c r="P499"/>
  <c r="BI498"/>
  <c r="BH498"/>
  <c r="BG498"/>
  <c r="BF498"/>
  <c r="T498"/>
  <c r="R498"/>
  <c r="P498"/>
  <c r="BI497"/>
  <c r="BH497"/>
  <c r="BG497"/>
  <c r="BF497"/>
  <c r="T497"/>
  <c r="R497"/>
  <c r="P497"/>
  <c r="BI496"/>
  <c r="BH496"/>
  <c r="BG496"/>
  <c r="BF496"/>
  <c r="T496"/>
  <c r="R496"/>
  <c r="P496"/>
  <c r="BI495"/>
  <c r="BH495"/>
  <c r="BG495"/>
  <c r="BF495"/>
  <c r="T495"/>
  <c r="R495"/>
  <c r="P495"/>
  <c r="BI493"/>
  <c r="BH493"/>
  <c r="BG493"/>
  <c r="BF493"/>
  <c r="T493"/>
  <c r="R493"/>
  <c r="P493"/>
  <c r="BI491"/>
  <c r="BH491"/>
  <c r="BG491"/>
  <c r="BF491"/>
  <c r="T491"/>
  <c r="R491"/>
  <c r="P491"/>
  <c r="BI490"/>
  <c r="BH490"/>
  <c r="BG490"/>
  <c r="BF490"/>
  <c r="T490"/>
  <c r="R490"/>
  <c r="P490"/>
  <c r="BI489"/>
  <c r="BH489"/>
  <c r="BG489"/>
  <c r="BF489"/>
  <c r="T489"/>
  <c r="R489"/>
  <c r="P489"/>
  <c r="BI487"/>
  <c r="BH487"/>
  <c r="BG487"/>
  <c r="BF487"/>
  <c r="T487"/>
  <c r="R487"/>
  <c r="P487"/>
  <c r="BI486"/>
  <c r="BH486"/>
  <c r="BG486"/>
  <c r="BF486"/>
  <c r="T486"/>
  <c r="R486"/>
  <c r="P486"/>
  <c r="BI484"/>
  <c r="BH484"/>
  <c r="BG484"/>
  <c r="BF484"/>
  <c r="T484"/>
  <c r="R484"/>
  <c r="P484"/>
  <c r="BI482"/>
  <c r="BH482"/>
  <c r="BG482"/>
  <c r="BF482"/>
  <c r="T482"/>
  <c r="R482"/>
  <c r="P482"/>
  <c r="BI480"/>
  <c r="BH480"/>
  <c r="BG480"/>
  <c r="BF480"/>
  <c r="T480"/>
  <c r="R480"/>
  <c r="P480"/>
  <c r="BI478"/>
  <c r="BH478"/>
  <c r="BG478"/>
  <c r="BF478"/>
  <c r="T478"/>
  <c r="R478"/>
  <c r="P478"/>
  <c r="BI476"/>
  <c r="BH476"/>
  <c r="BG476"/>
  <c r="BF476"/>
  <c r="T476"/>
  <c r="R476"/>
  <c r="P476"/>
  <c r="BI474"/>
  <c r="BH474"/>
  <c r="BG474"/>
  <c r="BF474"/>
  <c r="T474"/>
  <c r="R474"/>
  <c r="P474"/>
  <c r="BI472"/>
  <c r="BH472"/>
  <c r="BG472"/>
  <c r="BF472"/>
  <c r="T472"/>
  <c r="R472"/>
  <c r="P472"/>
  <c r="BI470"/>
  <c r="BH470"/>
  <c r="BG470"/>
  <c r="BF470"/>
  <c r="T470"/>
  <c r="R470"/>
  <c r="P470"/>
  <c r="BI468"/>
  <c r="BH468"/>
  <c r="BG468"/>
  <c r="BF468"/>
  <c r="T468"/>
  <c r="R468"/>
  <c r="P468"/>
  <c r="BI466"/>
  <c r="BH466"/>
  <c r="BG466"/>
  <c r="BF466"/>
  <c r="T466"/>
  <c r="R466"/>
  <c r="P466"/>
  <c r="BI465"/>
  <c r="BH465"/>
  <c r="BG465"/>
  <c r="BF465"/>
  <c r="T465"/>
  <c r="R465"/>
  <c r="P465"/>
  <c r="BI464"/>
  <c r="BH464"/>
  <c r="BG464"/>
  <c r="BF464"/>
  <c r="T464"/>
  <c r="R464"/>
  <c r="P464"/>
  <c r="BI463"/>
  <c r="BH463"/>
  <c r="BG463"/>
  <c r="BF463"/>
  <c r="T463"/>
  <c r="R463"/>
  <c r="P463"/>
  <c r="BI461"/>
  <c r="BH461"/>
  <c r="BG461"/>
  <c r="BF461"/>
  <c r="T461"/>
  <c r="R461"/>
  <c r="P461"/>
  <c r="BI460"/>
  <c r="BH460"/>
  <c r="BG460"/>
  <c r="BF460"/>
  <c r="T460"/>
  <c r="R460"/>
  <c r="P460"/>
  <c r="BI459"/>
  <c r="BH459"/>
  <c r="BG459"/>
  <c r="BF459"/>
  <c r="T459"/>
  <c r="R459"/>
  <c r="P459"/>
  <c r="BI457"/>
  <c r="BH457"/>
  <c r="BG457"/>
  <c r="BF457"/>
  <c r="T457"/>
  <c r="R457"/>
  <c r="P457"/>
  <c r="BI456"/>
  <c r="BH456"/>
  <c r="BG456"/>
  <c r="BF456"/>
  <c r="T456"/>
  <c r="R456"/>
  <c r="P456"/>
  <c r="BI454"/>
  <c r="BH454"/>
  <c r="BG454"/>
  <c r="BF454"/>
  <c r="T454"/>
  <c r="R454"/>
  <c r="P454"/>
  <c r="BI453"/>
  <c r="BH453"/>
  <c r="BG453"/>
  <c r="BF453"/>
  <c r="T453"/>
  <c r="R453"/>
  <c r="P453"/>
  <c r="BI452"/>
  <c r="BH452"/>
  <c r="BG452"/>
  <c r="BF452"/>
  <c r="T452"/>
  <c r="R452"/>
  <c r="P452"/>
  <c r="BI450"/>
  <c r="BH450"/>
  <c r="BG450"/>
  <c r="BF450"/>
  <c r="T450"/>
  <c r="R450"/>
  <c r="P450"/>
  <c r="BI449"/>
  <c r="BH449"/>
  <c r="BG449"/>
  <c r="BF449"/>
  <c r="T449"/>
  <c r="R449"/>
  <c r="P449"/>
  <c r="BI447"/>
  <c r="BH447"/>
  <c r="BG447"/>
  <c r="BF447"/>
  <c r="T447"/>
  <c r="R447"/>
  <c r="P447"/>
  <c r="BI445"/>
  <c r="BH445"/>
  <c r="BG445"/>
  <c r="BF445"/>
  <c r="T445"/>
  <c r="R445"/>
  <c r="P445"/>
  <c r="BI443"/>
  <c r="BH443"/>
  <c r="BG443"/>
  <c r="BF443"/>
  <c r="T443"/>
  <c r="R443"/>
  <c r="P443"/>
  <c r="BI442"/>
  <c r="BH442"/>
  <c r="BG442"/>
  <c r="BF442"/>
  <c r="T442"/>
  <c r="R442"/>
  <c r="P442"/>
  <c r="BI440"/>
  <c r="BH440"/>
  <c r="BG440"/>
  <c r="BF440"/>
  <c r="T440"/>
  <c r="R440"/>
  <c r="P440"/>
  <c r="BI438"/>
  <c r="BH438"/>
  <c r="BG438"/>
  <c r="BF438"/>
  <c r="T438"/>
  <c r="R438"/>
  <c r="P438"/>
  <c r="BI436"/>
  <c r="BH436"/>
  <c r="BG436"/>
  <c r="BF436"/>
  <c r="T436"/>
  <c r="R436"/>
  <c r="P436"/>
  <c r="BI434"/>
  <c r="BH434"/>
  <c r="BG434"/>
  <c r="BF434"/>
  <c r="T434"/>
  <c r="R434"/>
  <c r="P434"/>
  <c r="BI432"/>
  <c r="BH432"/>
  <c r="BG432"/>
  <c r="BF432"/>
  <c r="T432"/>
  <c r="R432"/>
  <c r="P432"/>
  <c r="BI430"/>
  <c r="BH430"/>
  <c r="BG430"/>
  <c r="BF430"/>
  <c r="T430"/>
  <c r="R430"/>
  <c r="P430"/>
  <c r="BI428"/>
  <c r="BH428"/>
  <c r="BG428"/>
  <c r="BF428"/>
  <c r="T428"/>
  <c r="R428"/>
  <c r="P428"/>
  <c r="BI426"/>
  <c r="BH426"/>
  <c r="BG426"/>
  <c r="BF426"/>
  <c r="T426"/>
  <c r="R426"/>
  <c r="P426"/>
  <c r="BI424"/>
  <c r="BH424"/>
  <c r="BG424"/>
  <c r="BF424"/>
  <c r="T424"/>
  <c r="R424"/>
  <c r="P424"/>
  <c r="BI422"/>
  <c r="BH422"/>
  <c r="BG422"/>
  <c r="BF422"/>
  <c r="T422"/>
  <c r="R422"/>
  <c r="P422"/>
  <c r="BI420"/>
  <c r="BH420"/>
  <c r="BG420"/>
  <c r="BF420"/>
  <c r="T420"/>
  <c r="R420"/>
  <c r="P420"/>
  <c r="BI418"/>
  <c r="BH418"/>
  <c r="BG418"/>
  <c r="BF418"/>
  <c r="T418"/>
  <c r="R418"/>
  <c r="P418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10"/>
  <c r="BH410"/>
  <c r="BG410"/>
  <c r="BF410"/>
  <c r="T410"/>
  <c r="R410"/>
  <c r="P410"/>
  <c r="BI408"/>
  <c r="BH408"/>
  <c r="BG408"/>
  <c r="BF408"/>
  <c r="T408"/>
  <c r="R408"/>
  <c r="P408"/>
  <c r="BI406"/>
  <c r="BH406"/>
  <c r="BG406"/>
  <c r="BF406"/>
  <c r="T406"/>
  <c r="R406"/>
  <c r="P406"/>
  <c r="BI404"/>
  <c r="BH404"/>
  <c r="BG404"/>
  <c r="BF404"/>
  <c r="T404"/>
  <c r="R404"/>
  <c r="P404"/>
  <c r="BI402"/>
  <c r="BH402"/>
  <c r="BG402"/>
  <c r="BF402"/>
  <c r="T402"/>
  <c r="R402"/>
  <c r="P402"/>
  <c r="BI400"/>
  <c r="BH400"/>
  <c r="BG400"/>
  <c r="BF400"/>
  <c r="T400"/>
  <c r="R400"/>
  <c r="P400"/>
  <c r="BI398"/>
  <c r="BH398"/>
  <c r="BG398"/>
  <c r="BF398"/>
  <c r="T398"/>
  <c r="R398"/>
  <c r="P398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90"/>
  <c r="BH390"/>
  <c r="BG390"/>
  <c r="BF390"/>
  <c r="T390"/>
  <c r="R390"/>
  <c r="P390"/>
  <c r="BI388"/>
  <c r="BH388"/>
  <c r="BG388"/>
  <c r="BF388"/>
  <c r="T388"/>
  <c r="R388"/>
  <c r="P388"/>
  <c r="BI386"/>
  <c r="BH386"/>
  <c r="BG386"/>
  <c r="BF386"/>
  <c r="T386"/>
  <c r="R386"/>
  <c r="P386"/>
  <c r="BI384"/>
  <c r="BH384"/>
  <c r="BG384"/>
  <c r="BF384"/>
  <c r="T384"/>
  <c r="R384"/>
  <c r="P384"/>
  <c r="BI382"/>
  <c r="BH382"/>
  <c r="BG382"/>
  <c r="BF382"/>
  <c r="T382"/>
  <c r="R382"/>
  <c r="P382"/>
  <c r="BI380"/>
  <c r="BH380"/>
  <c r="BG380"/>
  <c r="BF380"/>
  <c r="T380"/>
  <c r="R380"/>
  <c r="P380"/>
  <c r="BI378"/>
  <c r="BH378"/>
  <c r="BG378"/>
  <c r="BF378"/>
  <c r="T378"/>
  <c r="R378"/>
  <c r="P378"/>
  <c r="BI376"/>
  <c r="BH376"/>
  <c r="BG376"/>
  <c r="BF376"/>
  <c r="T376"/>
  <c r="R376"/>
  <c r="P376"/>
  <c r="BI374"/>
  <c r="BH374"/>
  <c r="BG374"/>
  <c r="BF374"/>
  <c r="T374"/>
  <c r="R374"/>
  <c r="P374"/>
  <c r="BI372"/>
  <c r="BH372"/>
  <c r="BG372"/>
  <c r="BF372"/>
  <c r="T372"/>
  <c r="R372"/>
  <c r="P372"/>
  <c r="BI370"/>
  <c r="BH370"/>
  <c r="BG370"/>
  <c r="BF370"/>
  <c r="T370"/>
  <c r="R370"/>
  <c r="P370"/>
  <c r="BI368"/>
  <c r="BH368"/>
  <c r="BG368"/>
  <c r="BF368"/>
  <c r="T368"/>
  <c r="R368"/>
  <c r="P368"/>
  <c r="BI366"/>
  <c r="BH366"/>
  <c r="BG366"/>
  <c r="BF366"/>
  <c r="T366"/>
  <c r="R366"/>
  <c r="P366"/>
  <c r="BI364"/>
  <c r="BH364"/>
  <c r="BG364"/>
  <c r="BF364"/>
  <c r="T364"/>
  <c r="R364"/>
  <c r="P364"/>
  <c r="BI362"/>
  <c r="BH362"/>
  <c r="BG362"/>
  <c r="BF362"/>
  <c r="T362"/>
  <c r="R362"/>
  <c r="P362"/>
  <c r="BI360"/>
  <c r="BH360"/>
  <c r="BG360"/>
  <c r="BF360"/>
  <c r="T360"/>
  <c r="R360"/>
  <c r="P360"/>
  <c r="BI358"/>
  <c r="BH358"/>
  <c r="BG358"/>
  <c r="BF358"/>
  <c r="T358"/>
  <c r="R358"/>
  <c r="P358"/>
  <c r="BI356"/>
  <c r="BH356"/>
  <c r="BG356"/>
  <c r="BF356"/>
  <c r="T356"/>
  <c r="R356"/>
  <c r="P356"/>
  <c r="BI354"/>
  <c r="BH354"/>
  <c r="BG354"/>
  <c r="BF354"/>
  <c r="T354"/>
  <c r="R354"/>
  <c r="P354"/>
  <c r="BI352"/>
  <c r="BH352"/>
  <c r="BG352"/>
  <c r="BF352"/>
  <c r="T352"/>
  <c r="R352"/>
  <c r="P352"/>
  <c r="BI350"/>
  <c r="BH350"/>
  <c r="BG350"/>
  <c r="BF350"/>
  <c r="T350"/>
  <c r="R350"/>
  <c r="P350"/>
  <c r="BI348"/>
  <c r="BH348"/>
  <c r="BG348"/>
  <c r="BF348"/>
  <c r="T348"/>
  <c r="R348"/>
  <c r="P348"/>
  <c r="BI346"/>
  <c r="BH346"/>
  <c r="BG346"/>
  <c r="BF346"/>
  <c r="T346"/>
  <c r="R346"/>
  <c r="P346"/>
  <c r="BI344"/>
  <c r="BH344"/>
  <c r="BG344"/>
  <c r="BF344"/>
  <c r="T344"/>
  <c r="R344"/>
  <c r="P344"/>
  <c r="BI342"/>
  <c r="BH342"/>
  <c r="BG342"/>
  <c r="BF342"/>
  <c r="T342"/>
  <c r="R342"/>
  <c r="P342"/>
  <c r="BI340"/>
  <c r="BH340"/>
  <c r="BG340"/>
  <c r="BF340"/>
  <c r="T340"/>
  <c r="R340"/>
  <c r="P340"/>
  <c r="BI338"/>
  <c r="BH338"/>
  <c r="BG338"/>
  <c r="BF338"/>
  <c r="T338"/>
  <c r="R338"/>
  <c r="P338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8"/>
  <c r="BH328"/>
  <c r="BG328"/>
  <c r="BF328"/>
  <c r="T328"/>
  <c r="R328"/>
  <c r="P328"/>
  <c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1"/>
  <c r="BH291"/>
  <c r="BG291"/>
  <c r="BF291"/>
  <c r="T291"/>
  <c r="R291"/>
  <c r="P291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61"/>
  <c r="BH261"/>
  <c r="BG261"/>
  <c r="BF261"/>
  <c r="T261"/>
  <c r="R261"/>
  <c r="P261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51"/>
  <c r="BH251"/>
  <c r="BG251"/>
  <c r="BF251"/>
  <c r="T251"/>
  <c r="R251"/>
  <c r="P251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7"/>
  <c r="BH227"/>
  <c r="BG227"/>
  <c r="BF227"/>
  <c r="T227"/>
  <c r="R227"/>
  <c r="P227"/>
  <c r="BI224"/>
  <c r="BH224"/>
  <c r="BG224"/>
  <c r="BF224"/>
  <c r="T224"/>
  <c r="T223"/>
  <c r="R224"/>
  <c r="R223"/>
  <c r="P224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J136"/>
  <c r="F136"/>
  <c r="F134"/>
  <c r="E132"/>
  <c r="J93"/>
  <c r="F93"/>
  <c r="F91"/>
  <c r="E89"/>
  <c r="J26"/>
  <c r="E26"/>
  <c r="J137"/>
  <c r="J25"/>
  <c r="J20"/>
  <c r="E20"/>
  <c r="F137"/>
  <c r="J19"/>
  <c r="J14"/>
  <c r="J134"/>
  <c r="E7"/>
  <c r="E128"/>
  <c i="1" r="L90"/>
  <c r="AM90"/>
  <c r="AM89"/>
  <c r="L89"/>
  <c r="AM87"/>
  <c r="L87"/>
  <c r="L85"/>
  <c r="L84"/>
  <c i="2" r="F38"/>
  <c r="BK292"/>
  <c r="J287"/>
  <c r="BK280"/>
  <c r="BK276"/>
  <c r="BK269"/>
  <c r="BK261"/>
  <c r="J253"/>
  <c r="BK248"/>
  <c r="J245"/>
  <c r="BK239"/>
  <c r="J235"/>
  <c r="BK228"/>
  <c r="BK218"/>
  <c r="BK214"/>
  <c r="J210"/>
  <c r="BK205"/>
  <c r="BK201"/>
  <c r="J197"/>
  <c r="BK192"/>
  <c r="J187"/>
  <c r="BK181"/>
  <c r="J176"/>
  <c r="BK172"/>
  <c r="BK167"/>
  <c r="BK163"/>
  <c r="J159"/>
  <c r="BK154"/>
  <c r="BK150"/>
  <c r="J147"/>
  <c r="BK143"/>
  <c i="3" r="J152"/>
  <c r="J165"/>
  <c r="J133"/>
  <c r="J156"/>
  <c r="BK131"/>
  <c r="J139"/>
  <c r="BK133"/>
  <c r="BK139"/>
  <c i="4" r="J282"/>
  <c r="J262"/>
  <c r="BK232"/>
  <c r="J216"/>
  <c r="BK175"/>
  <c r="BK172"/>
  <c r="BK169"/>
  <c r="J137"/>
  <c r="BK289"/>
  <c r="BK274"/>
  <c r="J252"/>
  <c r="BK219"/>
  <c r="J195"/>
  <c r="BK147"/>
  <c r="J144"/>
  <c r="J303"/>
  <c r="J267"/>
  <c r="BK256"/>
  <c r="BK249"/>
  <c r="BK247"/>
  <c r="J234"/>
  <c r="BK226"/>
  <c r="J208"/>
  <c r="J200"/>
  <c r="J192"/>
  <c r="J189"/>
  <c r="BK176"/>
  <c r="J165"/>
  <c r="J136"/>
  <c r="BK287"/>
  <c r="BK236"/>
  <c r="BK209"/>
  <c r="BK164"/>
  <c r="J141"/>
  <c r="BK277"/>
  <c r="J226"/>
  <c r="BK198"/>
  <c r="BK168"/>
  <c r="J283"/>
  <c r="J245"/>
  <c r="J213"/>
  <c r="J174"/>
  <c r="J154"/>
  <c r="BK296"/>
  <c r="BK282"/>
  <c r="BK259"/>
  <c r="J227"/>
  <c r="BK195"/>
  <c r="J155"/>
  <c r="J275"/>
  <c r="BK240"/>
  <c r="J217"/>
  <c r="J180"/>
  <c r="BK148"/>
  <c i="5" r="BK305"/>
  <c r="J275"/>
  <c r="BK240"/>
  <c r="BK201"/>
  <c r="BK170"/>
  <c r="BK154"/>
  <c r="BK136"/>
  <c r="J277"/>
  <c r="BK244"/>
  <c r="BK219"/>
  <c r="J192"/>
  <c r="BK137"/>
  <c r="J286"/>
  <c r="J260"/>
  <c r="J235"/>
  <c r="BK216"/>
  <c r="J170"/>
  <c r="BK309"/>
  <c r="BK271"/>
  <c r="J242"/>
  <c r="J225"/>
  <c r="BK207"/>
  <c r="BK157"/>
  <c r="J291"/>
  <c r="BK259"/>
  <c r="BK230"/>
  <c r="BK184"/>
  <c r="J158"/>
  <c r="J135"/>
  <c r="BK300"/>
  <c r="BK275"/>
  <c r="J226"/>
  <c r="BK186"/>
  <c r="J142"/>
  <c r="BK287"/>
  <c r="BK255"/>
  <c r="BK206"/>
  <c r="BK165"/>
  <c r="J137"/>
  <c r="BK298"/>
  <c r="J273"/>
  <c r="J250"/>
  <c r="J215"/>
  <c r="BK193"/>
  <c r="BK166"/>
  <c i="6" r="J171"/>
  <c r="BK151"/>
  <c r="BK136"/>
  <c r="J155"/>
  <c r="BK125"/>
  <c r="J177"/>
  <c r="J142"/>
  <c r="BK162"/>
  <c r="BK164"/>
  <c r="J165"/>
  <c r="BK141"/>
  <c r="J139"/>
  <c i="7" r="BK147"/>
  <c r="J158"/>
  <c r="J159"/>
  <c r="BK129"/>
  <c r="BK143"/>
  <c r="BK170"/>
  <c r="J139"/>
  <c r="J145"/>
  <c r="BK165"/>
  <c r="BK151"/>
  <c r="J181"/>
  <c r="BK150"/>
  <c i="8" r="J185"/>
  <c r="BK153"/>
  <c r="J128"/>
  <c r="J178"/>
  <c r="J147"/>
  <c r="BK167"/>
  <c r="BK141"/>
  <c r="J173"/>
  <c r="BK130"/>
  <c r="J177"/>
  <c r="BK135"/>
  <c r="BK151"/>
  <c r="J132"/>
  <c r="BK166"/>
  <c r="BK183"/>
  <c r="J160"/>
  <c i="9" r="BK136"/>
  <c r="J135"/>
  <c r="J133"/>
  <c r="BK128"/>
  <c i="10" r="J146"/>
  <c r="BK143"/>
  <c r="BK138"/>
  <c r="BK147"/>
  <c r="BK132"/>
  <c i="11" r="J134"/>
  <c r="BK128"/>
  <c r="BK138"/>
  <c r="BK135"/>
  <c r="J144"/>
  <c i="12" r="J142"/>
  <c r="BK146"/>
  <c r="J138"/>
  <c r="BK136"/>
  <c i="13" r="BK142"/>
  <c r="J142"/>
  <c r="BK146"/>
  <c r="BK139"/>
  <c r="BK144"/>
  <c r="BK132"/>
  <c i="15" r="J260"/>
  <c r="BK201"/>
  <c r="J166"/>
  <c r="BK275"/>
  <c r="BK247"/>
  <c r="J196"/>
  <c r="BK174"/>
  <c r="BK265"/>
  <c r="J226"/>
  <c r="BK190"/>
  <c r="J152"/>
  <c r="J263"/>
  <c r="J222"/>
  <c r="J200"/>
  <c r="BK157"/>
  <c r="BK274"/>
  <c r="BK232"/>
  <c r="J206"/>
  <c r="BK167"/>
  <c r="BK140"/>
  <c r="BK260"/>
  <c r="BK192"/>
  <c r="BK166"/>
  <c r="J259"/>
  <c r="BK224"/>
  <c r="BK177"/>
  <c r="J167"/>
  <c r="BK145"/>
  <c r="BK222"/>
  <c r="BK189"/>
  <c r="J172"/>
  <c i="16" r="J645"/>
  <c r="BK608"/>
  <c r="J541"/>
  <c r="J509"/>
  <c r="BK437"/>
  <c r="J361"/>
  <c r="BK343"/>
  <c r="J325"/>
  <c r="BK291"/>
  <c r="BK234"/>
  <c r="J197"/>
  <c r="BK163"/>
  <c r="J631"/>
  <c r="J592"/>
  <c r="BK545"/>
  <c r="J489"/>
  <c r="J417"/>
  <c r="BK383"/>
  <c r="BK298"/>
  <c r="BK286"/>
  <c r="BK261"/>
  <c r="BK229"/>
  <c r="BK196"/>
  <c r="J633"/>
  <c r="BK579"/>
  <c r="J529"/>
  <c r="BK467"/>
  <c r="J397"/>
  <c r="BK367"/>
  <c r="J345"/>
  <c r="J318"/>
  <c r="J282"/>
  <c r="BK249"/>
  <c r="J229"/>
  <c r="J213"/>
  <c r="J180"/>
  <c r="J163"/>
  <c r="BK643"/>
  <c r="BK609"/>
  <c r="BK552"/>
  <c r="BK513"/>
  <c r="BK447"/>
  <c r="BK417"/>
  <c r="J367"/>
  <c r="J324"/>
  <c r="J281"/>
  <c r="J222"/>
  <c r="BK182"/>
  <c r="J623"/>
  <c r="J580"/>
  <c r="BK525"/>
  <c r="BK491"/>
  <c r="J437"/>
  <c r="BK359"/>
  <c r="BK334"/>
  <c r="J277"/>
  <c r="BK245"/>
  <c r="BK211"/>
  <c r="J194"/>
  <c r="BK158"/>
  <c r="J614"/>
  <c r="J543"/>
  <c r="BK439"/>
  <c r="BK360"/>
  <c r="BK332"/>
  <c r="J274"/>
  <c r="J230"/>
  <c r="J192"/>
  <c r="BK625"/>
  <c r="BK592"/>
  <c r="BK564"/>
  <c r="J499"/>
  <c r="BK399"/>
  <c r="J280"/>
  <c r="J253"/>
  <c r="J219"/>
  <c r="J189"/>
  <c r="BK162"/>
  <c r="J593"/>
  <c r="BK568"/>
  <c r="BK537"/>
  <c r="BK489"/>
  <c r="J429"/>
  <c r="BK366"/>
  <c r="J329"/>
  <c r="J286"/>
  <c r="BK250"/>
  <c r="J234"/>
  <c r="J168"/>
  <c i="17" r="J157"/>
  <c r="J136"/>
  <c r="J144"/>
  <c r="BK174"/>
  <c r="J145"/>
  <c r="J143"/>
  <c r="J138"/>
  <c r="J146"/>
  <c r="J171"/>
  <c i="18" r="J127"/>
  <c i="19" r="BK185"/>
  <c r="BK141"/>
  <c r="BK206"/>
  <c r="J179"/>
  <c r="J157"/>
  <c r="J220"/>
  <c r="J181"/>
  <c r="J153"/>
  <c r="BK208"/>
  <c r="J183"/>
  <c r="BK224"/>
  <c r="BK182"/>
  <c r="J156"/>
  <c r="BK210"/>
  <c r="BK176"/>
  <c r="J152"/>
  <c r="J207"/>
  <c r="BK202"/>
  <c r="BK193"/>
  <c r="BK166"/>
  <c r="BK142"/>
  <c i="20" r="BK161"/>
  <c r="J181"/>
  <c r="J150"/>
  <c r="J129"/>
  <c r="J174"/>
  <c r="J148"/>
  <c r="BK188"/>
  <c r="J163"/>
  <c r="BK138"/>
  <c r="J189"/>
  <c r="J153"/>
  <c r="BK133"/>
  <c r="BK187"/>
  <c r="J134"/>
  <c r="BK166"/>
  <c r="J132"/>
  <c r="J164"/>
  <c i="21" r="J175"/>
  <c r="J161"/>
  <c r="J160"/>
  <c r="J143"/>
  <c r="BK160"/>
  <c r="BK140"/>
  <c r="J170"/>
  <c r="J162"/>
  <c r="J171"/>
  <c r="BK154"/>
  <c r="BK129"/>
  <c r="BK147"/>
  <c r="BK167"/>
  <c r="J137"/>
  <c i="22" r="BK137"/>
  <c r="J144"/>
  <c r="BK148"/>
  <c r="J130"/>
  <c r="BK132"/>
  <c r="J142"/>
  <c r="J156"/>
  <c r="BK162"/>
  <c r="BK155"/>
  <c i="23" r="BK177"/>
  <c r="BK142"/>
  <c r="J185"/>
  <c r="BK132"/>
  <c r="BK173"/>
  <c r="J156"/>
  <c r="BK180"/>
  <c r="J152"/>
  <c r="BK130"/>
  <c r="J147"/>
  <c r="J179"/>
  <c r="BK147"/>
  <c r="BK185"/>
  <c r="J155"/>
  <c r="BK131"/>
  <c r="J145"/>
  <c i="24" r="J147"/>
  <c r="BK146"/>
  <c r="BK143"/>
  <c i="25" r="J263"/>
  <c r="BK212"/>
  <c r="BK173"/>
  <c r="BK258"/>
  <c r="J222"/>
  <c r="BK187"/>
  <c r="J141"/>
  <c r="J246"/>
  <c r="J194"/>
  <c r="J169"/>
  <c r="J276"/>
  <c r="BK226"/>
  <c r="BK204"/>
  <c r="J170"/>
  <c r="BK279"/>
  <c r="BK253"/>
  <c r="BK234"/>
  <c r="J204"/>
  <c r="BK276"/>
  <c r="BK247"/>
  <c r="J187"/>
  <c r="BK167"/>
  <c r="BK263"/>
  <c r="J232"/>
  <c r="BK193"/>
  <c r="J154"/>
  <c r="J281"/>
  <c r="J190"/>
  <c r="J156"/>
  <c i="26" r="J140"/>
  <c r="J126"/>
  <c r="J134"/>
  <c r="BK137"/>
  <c i="1" r="AS117"/>
  <c i="2" r="BK511"/>
  <c r="J509"/>
  <c r="J505"/>
  <c r="BK500"/>
  <c r="J497"/>
  <c r="J493"/>
  <c r="BK489"/>
  <c r="J486"/>
  <c r="BK480"/>
  <c r="J476"/>
  <c r="J472"/>
  <c r="J468"/>
  <c r="BK464"/>
  <c r="J461"/>
  <c r="BK457"/>
  <c r="J454"/>
  <c r="BK450"/>
  <c r="BK445"/>
  <c r="BK440"/>
  <c r="J436"/>
  <c r="BK430"/>
  <c r="BK426"/>
  <c r="BK422"/>
  <c r="J418"/>
  <c r="BK412"/>
  <c r="BK408"/>
  <c r="BK402"/>
  <c r="BK398"/>
  <c r="BK394"/>
  <c r="J390"/>
  <c r="BK384"/>
  <c r="J380"/>
  <c r="BK374"/>
  <c r="BK370"/>
  <c r="BK364"/>
  <c r="J360"/>
  <c r="J356"/>
  <c r="J350"/>
  <c r="BK344"/>
  <c r="J342"/>
  <c r="J338"/>
  <c r="BK332"/>
  <c r="J328"/>
  <c r="BK322"/>
  <c r="J318"/>
  <c r="BK312"/>
  <c r="J308"/>
  <c r="BK302"/>
  <c r="J296"/>
  <c r="J288"/>
  <c r="J284"/>
  <c r="BK278"/>
  <c r="BK273"/>
  <c r="BK265"/>
  <c r="BK255"/>
  <c r="J249"/>
  <c r="BK245"/>
  <c r="J240"/>
  <c r="J236"/>
  <c r="J228"/>
  <c r="BK221"/>
  <c r="BK216"/>
  <c r="J213"/>
  <c r="J209"/>
  <c r="J206"/>
  <c r="BK202"/>
  <c r="J198"/>
  <c r="BK191"/>
  <c r="BK187"/>
  <c r="BK182"/>
  <c r="J179"/>
  <c r="BK175"/>
  <c r="J172"/>
  <c r="J169"/>
  <c r="J165"/>
  <c r="J162"/>
  <c r="J156"/>
  <c r="J152"/>
  <c r="BK148"/>
  <c r="BK144"/>
  <c i="3" r="BK156"/>
  <c r="J138"/>
  <c r="J158"/>
  <c r="J132"/>
  <c r="J149"/>
  <c r="BK157"/>
  <c r="BK148"/>
  <c r="BK143"/>
  <c r="BK144"/>
  <c i="4" r="J271"/>
  <c r="J240"/>
  <c r="J218"/>
  <c r="BK184"/>
  <c r="J295"/>
  <c r="BK266"/>
  <c r="BK242"/>
  <c r="BK201"/>
  <c r="BK182"/>
  <c r="BK146"/>
  <c r="BK298"/>
  <c r="J260"/>
  <c r="BK230"/>
  <c r="J197"/>
  <c r="BK156"/>
  <c r="BK295"/>
  <c r="BK267"/>
  <c r="J221"/>
  <c r="BK185"/>
  <c r="J166"/>
  <c r="BK279"/>
  <c r="J241"/>
  <c r="BK214"/>
  <c r="J158"/>
  <c r="J298"/>
  <c r="BK284"/>
  <c r="BK250"/>
  <c r="BK208"/>
  <c r="BK179"/>
  <c r="J291"/>
  <c r="J272"/>
  <c r="BK243"/>
  <c r="BK233"/>
  <c r="J183"/>
  <c r="J143"/>
  <c i="5" r="BK297"/>
  <c r="BK257"/>
  <c r="J238"/>
  <c r="BK175"/>
  <c r="J155"/>
  <c r="BK291"/>
  <c r="BK268"/>
  <c r="BK239"/>
  <c r="BK215"/>
  <c r="J190"/>
  <c r="BK311"/>
  <c r="J269"/>
  <c r="BK245"/>
  <c r="J220"/>
  <c r="BK194"/>
  <c r="J148"/>
  <c r="J294"/>
  <c r="J263"/>
  <c r="BK238"/>
  <c r="J222"/>
  <c r="BK189"/>
  <c r="J165"/>
  <c r="J283"/>
  <c r="J203"/>
  <c r="BK173"/>
  <c r="BK144"/>
  <c r="J317"/>
  <c r="BK296"/>
  <c r="J244"/>
  <c r="BK221"/>
  <c r="J187"/>
  <c r="BK161"/>
  <c r="J302"/>
  <c r="J280"/>
  <c r="BK247"/>
  <c r="J191"/>
  <c r="J146"/>
  <c r="BK317"/>
  <c r="J288"/>
  <c r="J264"/>
  <c r="J221"/>
  <c r="J189"/>
  <c r="J151"/>
  <c i="6" r="J169"/>
  <c r="J150"/>
  <c r="BK135"/>
  <c r="BK158"/>
  <c r="BK127"/>
  <c r="J149"/>
  <c r="J170"/>
  <c r="BK132"/>
  <c r="BK167"/>
  <c r="BK148"/>
  <c r="BK171"/>
  <c r="J130"/>
  <c r="J147"/>
  <c r="J174"/>
  <c i="7" r="J174"/>
  <c r="BK180"/>
  <c r="J143"/>
  <c r="BK173"/>
  <c r="J177"/>
  <c r="J132"/>
  <c r="J168"/>
  <c r="BK163"/>
  <c r="J178"/>
  <c r="J144"/>
  <c r="BK160"/>
  <c r="BK131"/>
  <c i="8" r="BK172"/>
  <c r="J161"/>
  <c r="J187"/>
  <c r="J162"/>
  <c r="J151"/>
  <c r="BK131"/>
  <c r="BK152"/>
  <c r="J188"/>
  <c r="BK162"/>
  <c r="BK188"/>
  <c r="BK140"/>
  <c r="BK160"/>
  <c r="BK189"/>
  <c r="BK159"/>
  <c i="9" r="BK146"/>
  <c r="BK139"/>
  <c r="J139"/>
  <c r="BK141"/>
  <c r="BK140"/>
  <c i="10" r="BK141"/>
  <c r="J138"/>
  <c r="J135"/>
  <c r="J144"/>
  <c r="J133"/>
  <c r="BK134"/>
  <c i="11" r="BK147"/>
  <c r="BK143"/>
  <c r="J133"/>
  <c r="BK145"/>
  <c r="BK137"/>
  <c i="12" r="J146"/>
  <c r="J131"/>
  <c r="BK131"/>
  <c r="BK137"/>
  <c i="13" r="J140"/>
  <c r="BK140"/>
  <c r="J137"/>
  <c r="J157"/>
  <c r="BK151"/>
  <c i="14" r="BK128"/>
  <c i="15" r="BK234"/>
  <c r="BK194"/>
  <c r="J136"/>
  <c r="BK259"/>
  <c r="BK212"/>
  <c r="J165"/>
  <c r="J273"/>
  <c r="BK225"/>
  <c r="J157"/>
  <c r="BK137"/>
  <c r="J247"/>
  <c r="J204"/>
  <c r="BK160"/>
  <c r="J275"/>
  <c r="J244"/>
  <c r="BK208"/>
  <c r="BK178"/>
  <c r="BK143"/>
  <c r="J267"/>
  <c r="J234"/>
  <c r="J156"/>
  <c r="J257"/>
  <c r="BK226"/>
  <c r="BK188"/>
  <c r="J168"/>
  <c r="J146"/>
  <c r="J228"/>
  <c r="J203"/>
  <c r="J163"/>
  <c i="16" r="J617"/>
  <c r="BK606"/>
  <c r="J569"/>
  <c r="BK515"/>
  <c r="J467"/>
  <c r="BK415"/>
  <c r="J348"/>
  <c r="BK330"/>
  <c r="J294"/>
  <c r="J257"/>
  <c r="BK204"/>
  <c r="J181"/>
  <c r="BK653"/>
  <c r="J607"/>
  <c r="J570"/>
  <c r="BK535"/>
  <c r="J457"/>
  <c r="J399"/>
  <c r="BK307"/>
  <c r="J279"/>
  <c r="J262"/>
  <c r="BK248"/>
  <c r="BK208"/>
  <c r="J183"/>
  <c r="J637"/>
  <c r="J568"/>
  <c r="BK477"/>
  <c r="BK389"/>
  <c r="BK369"/>
  <c r="J341"/>
  <c r="BK316"/>
  <c r="BK278"/>
  <c r="J264"/>
  <c r="J223"/>
  <c r="J212"/>
  <c r="BK170"/>
  <c r="J649"/>
  <c r="J610"/>
  <c r="BK569"/>
  <c r="BK517"/>
  <c r="J453"/>
  <c r="BK413"/>
  <c r="BK350"/>
  <c r="BK320"/>
  <c r="BK285"/>
  <c r="BK220"/>
  <c r="J187"/>
  <c r="BK634"/>
  <c r="J577"/>
  <c r="BK529"/>
  <c r="BK469"/>
  <c r="BK423"/>
  <c r="BK373"/>
  <c r="J323"/>
  <c r="J295"/>
  <c r="BK243"/>
  <c r="J209"/>
  <c r="BK190"/>
  <c r="BK152"/>
  <c r="J588"/>
  <c r="J445"/>
  <c r="J373"/>
  <c r="BK329"/>
  <c r="J273"/>
  <c r="BK244"/>
  <c r="J208"/>
  <c r="BK159"/>
  <c r="J619"/>
  <c r="BK577"/>
  <c r="BK519"/>
  <c r="J463"/>
  <c r="J303"/>
  <c r="BK267"/>
  <c r="BK236"/>
  <c r="BK212"/>
  <c r="BK171"/>
  <c r="BK647"/>
  <c r="J597"/>
  <c r="J575"/>
  <c r="J539"/>
  <c r="J473"/>
  <c r="BK395"/>
  <c r="J369"/>
  <c r="J337"/>
  <c r="J305"/>
  <c r="BK259"/>
  <c r="BK237"/>
  <c r="BK224"/>
  <c r="BK186"/>
  <c r="J153"/>
  <c i="17" r="BK144"/>
  <c r="BK152"/>
  <c r="BK179"/>
  <c r="BK177"/>
  <c r="J174"/>
  <c r="BK172"/>
  <c r="J163"/>
  <c r="J159"/>
  <c i="18" r="J125"/>
  <c i="19" r="J184"/>
  <c r="BK218"/>
  <c r="BK195"/>
  <c r="J173"/>
  <c r="BK152"/>
  <c r="BK214"/>
  <c r="BK201"/>
  <c r="J160"/>
  <c r="J218"/>
  <c r="BK186"/>
  <c r="BK159"/>
  <c r="BK200"/>
  <c r="J159"/>
  <c r="BK205"/>
  <c r="J186"/>
  <c r="J145"/>
  <c r="BK196"/>
  <c r="J197"/>
  <c r="J190"/>
  <c r="J155"/>
  <c r="BK137"/>
  <c i="20" r="J146"/>
  <c r="BK174"/>
  <c r="BK141"/>
  <c r="J190"/>
  <c r="BK158"/>
  <c r="J135"/>
  <c r="J178"/>
  <c r="BK157"/>
  <c r="BK130"/>
  <c r="BK170"/>
  <c r="J131"/>
  <c r="J177"/>
  <c r="BK136"/>
  <c r="BK175"/>
  <c r="J187"/>
  <c r="J170"/>
  <c r="J149"/>
  <c i="21" r="J166"/>
  <c r="BK139"/>
  <c r="BK159"/>
  <c r="J181"/>
  <c r="BK152"/>
  <c r="J130"/>
  <c r="BK143"/>
  <c r="BK181"/>
  <c r="BK131"/>
  <c r="J157"/>
  <c r="J132"/>
  <c r="J139"/>
  <c r="BK172"/>
  <c r="BK138"/>
  <c i="22" r="J147"/>
  <c r="J154"/>
  <c r="J162"/>
  <c r="BK163"/>
  <c r="BK157"/>
  <c r="BK141"/>
  <c r="BK153"/>
  <c r="J133"/>
  <c r="J134"/>
  <c r="J136"/>
  <c i="23" r="J157"/>
  <c r="BK136"/>
  <c r="BK172"/>
  <c r="J193"/>
  <c r="J172"/>
  <c r="BK145"/>
  <c r="BK176"/>
  <c r="J151"/>
  <c r="BK137"/>
  <c r="J176"/>
  <c r="BK155"/>
  <c r="BK129"/>
  <c r="J165"/>
  <c r="J141"/>
  <c r="J128"/>
  <c r="BK159"/>
  <c i="24" r="J141"/>
  <c r="J151"/>
  <c r="BK151"/>
  <c r="J142"/>
  <c r="BK132"/>
  <c i="25" r="J251"/>
  <c r="BK191"/>
  <c r="BK169"/>
  <c r="BK259"/>
  <c r="BK224"/>
  <c r="J195"/>
  <c r="BK156"/>
  <c r="J282"/>
  <c r="BK218"/>
  <c r="J178"/>
  <c r="BK157"/>
  <c r="J258"/>
  <c r="J218"/>
  <c r="J201"/>
  <c r="BK160"/>
  <c r="J277"/>
  <c r="J245"/>
  <c r="BK225"/>
  <c r="BK201"/>
  <c r="BK269"/>
  <c r="BK242"/>
  <c r="J219"/>
  <c r="J172"/>
  <c r="J145"/>
  <c r="J261"/>
  <c r="J240"/>
  <c r="J202"/>
  <c r="BK146"/>
  <c r="J266"/>
  <c r="J220"/>
  <c r="BK158"/>
  <c i="26" r="J132"/>
  <c r="BK154"/>
  <c r="BK127"/>
  <c r="BK132"/>
  <c i="2" r="J517"/>
  <c r="BK513"/>
  <c r="J511"/>
  <c r="BK507"/>
  <c r="J504"/>
  <c r="BK499"/>
  <c r="BK496"/>
  <c r="BK493"/>
  <c r="J490"/>
  <c r="J487"/>
  <c r="BK482"/>
  <c r="BK476"/>
  <c r="BK468"/>
  <c r="J465"/>
  <c r="BK461"/>
  <c r="J459"/>
  <c r="BK454"/>
  <c r="BK452"/>
  <c r="J449"/>
  <c r="J443"/>
  <c r="BK438"/>
  <c r="J434"/>
  <c r="J428"/>
  <c r="J422"/>
  <c r="J416"/>
  <c r="J408"/>
  <c r="J404"/>
  <c r="BK396"/>
  <c r="J392"/>
  <c r="J388"/>
  <c r="J382"/>
  <c r="J378"/>
  <c r="BK372"/>
  <c r="J368"/>
  <c r="J364"/>
  <c r="BK358"/>
  <c r="BK352"/>
  <c r="J348"/>
  <c r="BK342"/>
  <c r="BK336"/>
  <c r="J332"/>
  <c r="BK326"/>
  <c r="J322"/>
  <c r="J316"/>
  <c r="BK310"/>
  <c r="J306"/>
  <c r="BK300"/>
  <c r="BK294"/>
  <c r="J289"/>
  <c r="BK285"/>
  <c r="BK279"/>
  <c r="BK275"/>
  <c r="J269"/>
  <c r="J261"/>
  <c r="BK251"/>
  <c r="BK247"/>
  <c r="J244"/>
  <c r="BK238"/>
  <c r="BK232"/>
  <c r="BK224"/>
  <c r="BK219"/>
  <c r="J214"/>
  <c r="BK210"/>
  <c r="J207"/>
  <c r="J202"/>
  <c r="BK198"/>
  <c r="BK193"/>
  <c r="BK189"/>
  <c r="J186"/>
  <c r="J182"/>
  <c r="J178"/>
  <c r="J171"/>
  <c r="BK166"/>
  <c r="J163"/>
  <c r="J158"/>
  <c r="BK153"/>
  <c r="J149"/>
  <c r="J145"/>
  <c i="3" r="BK155"/>
  <c r="J131"/>
  <c r="J142"/>
  <c r="J157"/>
  <c r="BK135"/>
  <c r="BK150"/>
  <c r="BK149"/>
  <c r="J141"/>
  <c r="BK141"/>
  <c i="4" r="J277"/>
  <c r="BK252"/>
  <c r="BK231"/>
  <c r="BK212"/>
  <c r="J304"/>
  <c r="BK276"/>
  <c r="J256"/>
  <c r="BK220"/>
  <c r="J199"/>
  <c r="J184"/>
  <c r="J251"/>
  <c r="BK203"/>
  <c r="J161"/>
  <c r="BK139"/>
  <c r="BK272"/>
  <c r="J246"/>
  <c r="J209"/>
  <c r="J181"/>
  <c r="BK160"/>
  <c r="J266"/>
  <c r="BK221"/>
  <c r="J169"/>
  <c r="J148"/>
  <c r="J294"/>
  <c r="BK278"/>
  <c r="BK258"/>
  <c r="J223"/>
  <c r="BK187"/>
  <c r="J159"/>
  <c r="J284"/>
  <c r="BK257"/>
  <c r="J230"/>
  <c r="BK191"/>
  <c r="BK155"/>
  <c i="5" r="BK312"/>
  <c r="J282"/>
  <c r="J261"/>
  <c r="J239"/>
  <c r="J195"/>
  <c r="J164"/>
  <c r="BK153"/>
  <c r="J304"/>
  <c r="J281"/>
  <c r="J251"/>
  <c r="J223"/>
  <c r="J202"/>
  <c r="J136"/>
  <c r="BK283"/>
  <c r="J256"/>
  <c r="J229"/>
  <c r="J182"/>
  <c r="J312"/>
  <c r="BK276"/>
  <c r="BK231"/>
  <c r="BK210"/>
  <c r="BK176"/>
  <c r="J150"/>
  <c r="BK273"/>
  <c r="J234"/>
  <c r="BK198"/>
  <c r="J160"/>
  <c r="J140"/>
  <c r="J308"/>
  <c r="BK281"/>
  <c r="BK235"/>
  <c r="J198"/>
  <c r="J171"/>
  <c r="BK308"/>
  <c r="BK289"/>
  <c r="BK270"/>
  <c r="BK242"/>
  <c r="J196"/>
  <c r="J159"/>
  <c r="J320"/>
  <c r="J292"/>
  <c r="BK265"/>
  <c r="BK226"/>
  <c r="J204"/>
  <c r="J173"/>
  <c r="J147"/>
  <c i="6" r="BK159"/>
  <c r="BK142"/>
  <c r="J163"/>
  <c r="BK129"/>
  <c r="BK163"/>
  <c r="J175"/>
  <c r="J146"/>
  <c r="BK174"/>
  <c r="BK155"/>
  <c r="BK126"/>
  <c r="J138"/>
  <c r="BK154"/>
  <c r="J125"/>
  <c i="7" r="J176"/>
  <c r="J153"/>
  <c r="BK149"/>
  <c r="BK181"/>
  <c r="J163"/>
  <c r="BK130"/>
  <c r="BK159"/>
  <c r="J134"/>
  <c r="J135"/>
  <c r="BK154"/>
  <c r="BK138"/>
  <c r="J175"/>
  <c r="J133"/>
  <c i="8" r="BK182"/>
  <c r="BK170"/>
  <c r="BK146"/>
  <c r="J166"/>
  <c r="J183"/>
  <c r="BK136"/>
  <c r="BK164"/>
  <c r="J142"/>
  <c r="BK178"/>
  <c r="J156"/>
  <c r="J181"/>
  <c r="J136"/>
  <c r="J168"/>
  <c r="BK139"/>
  <c r="J171"/>
  <c r="J149"/>
  <c i="9" r="J143"/>
  <c r="J128"/>
  <c r="J145"/>
  <c r="J129"/>
  <c i="10" r="J149"/>
  <c r="J148"/>
  <c r="J147"/>
  <c r="BK148"/>
  <c r="J139"/>
  <c r="BK135"/>
  <c i="11" r="J147"/>
  <c r="BK140"/>
  <c r="J148"/>
  <c r="J139"/>
  <c r="J135"/>
  <c r="J138"/>
  <c i="12" r="BK129"/>
  <c r="BK138"/>
  <c r="BK135"/>
  <c r="J144"/>
  <c i="13" r="BK147"/>
  <c r="J153"/>
  <c r="J147"/>
  <c r="BK157"/>
  <c r="BK138"/>
  <c r="BK143"/>
  <c i="14" r="J128"/>
  <c i="15" r="BK257"/>
  <c r="BK196"/>
  <c r="BK165"/>
  <c r="BK277"/>
  <c r="BK252"/>
  <c r="J197"/>
  <c r="BK176"/>
  <c r="J279"/>
  <c r="J252"/>
  <c r="BK218"/>
  <c r="J179"/>
  <c r="BK150"/>
  <c r="J262"/>
  <c r="J221"/>
  <c r="BK187"/>
  <c r="J144"/>
  <c r="J251"/>
  <c r="J225"/>
  <c r="J202"/>
  <c r="BK159"/>
  <c r="J274"/>
  <c r="BK240"/>
  <c r="J190"/>
  <c r="J140"/>
  <c r="J254"/>
  <c r="BK221"/>
  <c r="BK183"/>
  <c r="J161"/>
  <c r="J139"/>
  <c r="J223"/>
  <c r="BK197"/>
  <c r="J181"/>
  <c r="BK149"/>
  <c i="16" r="J615"/>
  <c r="J571"/>
  <c r="J531"/>
  <c r="J485"/>
  <c r="BK431"/>
  <c r="J358"/>
  <c r="BK335"/>
  <c r="J289"/>
  <c r="J237"/>
  <c r="BK201"/>
  <c r="J170"/>
  <c r="J632"/>
  <c r="BK574"/>
  <c r="BK541"/>
  <c r="BK471"/>
  <c r="J427"/>
  <c r="BK393"/>
  <c r="BK301"/>
  <c r="J278"/>
  <c r="BK260"/>
  <c r="BK226"/>
  <c r="J190"/>
  <c r="J152"/>
  <c r="BK626"/>
  <c r="BK575"/>
  <c r="BK539"/>
  <c r="BK461"/>
  <c r="J383"/>
  <c r="BK348"/>
  <c r="J322"/>
  <c r="BK289"/>
  <c r="J267"/>
  <c r="BK225"/>
  <c r="J215"/>
  <c r="BK181"/>
  <c r="BK160"/>
  <c r="BK620"/>
  <c r="J578"/>
  <c r="J465"/>
  <c r="BK441"/>
  <c r="BK407"/>
  <c r="BK347"/>
  <c r="J316"/>
  <c r="J224"/>
  <c r="BK194"/>
  <c r="J167"/>
  <c r="J608"/>
  <c r="J560"/>
  <c r="J503"/>
  <c r="BK443"/>
  <c r="J403"/>
  <c r="J356"/>
  <c r="BK292"/>
  <c r="BK238"/>
  <c r="BK202"/>
  <c r="J175"/>
  <c r="BK637"/>
  <c r="J573"/>
  <c r="J519"/>
  <c r="J389"/>
  <c r="J346"/>
  <c r="BK299"/>
  <c r="J250"/>
  <c r="J217"/>
  <c r="BK200"/>
  <c r="J627"/>
  <c r="J601"/>
  <c r="J479"/>
  <c r="BK401"/>
  <c r="BK288"/>
  <c r="BK272"/>
  <c r="J252"/>
  <c r="BK210"/>
  <c r="J169"/>
  <c r="BK655"/>
  <c r="J626"/>
  <c r="BK570"/>
  <c r="J513"/>
  <c r="J469"/>
  <c r="J441"/>
  <c r="J377"/>
  <c r="BK346"/>
  <c r="J312"/>
  <c r="J263"/>
  <c r="J245"/>
  <c r="BK231"/>
  <c r="BK192"/>
  <c r="J160"/>
  <c i="17" r="J151"/>
  <c r="J170"/>
  <c r="BK139"/>
  <c r="J169"/>
  <c r="J158"/>
  <c r="BK154"/>
  <c r="J179"/>
  <c r="J184"/>
  <c r="BK163"/>
  <c i="18" r="BK125"/>
  <c i="19" r="J194"/>
  <c r="BK157"/>
  <c r="J210"/>
  <c r="J182"/>
  <c r="BK160"/>
  <c r="J138"/>
  <c r="J204"/>
  <c r="BK164"/>
  <c r="J211"/>
  <c r="BK171"/>
  <c r="BK215"/>
  <c r="BK181"/>
  <c r="BK150"/>
  <c r="BK203"/>
  <c r="BK173"/>
  <c r="J217"/>
  <c r="BK222"/>
  <c r="J195"/>
  <c r="J165"/>
  <c i="20" r="BK169"/>
  <c r="BK131"/>
  <c r="J154"/>
  <c r="J133"/>
  <c r="J180"/>
  <c r="BK125"/>
  <c r="J175"/>
  <c r="J142"/>
  <c r="J191"/>
  <c r="J157"/>
  <c r="BK142"/>
  <c r="J171"/>
  <c r="BK140"/>
  <c r="J176"/>
  <c r="BK159"/>
  <c r="BK180"/>
  <c r="J152"/>
  <c i="21" r="BK170"/>
  <c r="J180"/>
  <c r="J149"/>
  <c r="J176"/>
  <c r="J138"/>
  <c r="BK156"/>
  <c r="BK174"/>
  <c r="BK180"/>
  <c r="BK161"/>
  <c r="J136"/>
  <c r="J159"/>
  <c r="BK135"/>
  <c r="J151"/>
  <c i="22" r="BK158"/>
  <c r="BK161"/>
  <c r="BK144"/>
  <c r="J165"/>
  <c r="BK130"/>
  <c r="J138"/>
  <c r="J149"/>
  <c r="BK134"/>
  <c r="J129"/>
  <c r="J131"/>
  <c i="23" r="BK156"/>
  <c r="J130"/>
  <c r="J167"/>
  <c r="BK133"/>
  <c r="BK175"/>
  <c r="J153"/>
  <c r="BK157"/>
  <c r="J135"/>
  <c r="J174"/>
  <c r="J184"/>
  <c r="J161"/>
  <c r="J136"/>
  <c r="J173"/>
  <c r="J138"/>
  <c r="BK164"/>
  <c r="BK146"/>
  <c i="24" r="BK148"/>
  <c r="J154"/>
  <c r="BK147"/>
  <c r="J134"/>
  <c i="25" r="J275"/>
  <c r="J225"/>
  <c r="BK189"/>
  <c r="J162"/>
  <c r="J267"/>
  <c r="J210"/>
  <c r="J177"/>
  <c r="J148"/>
  <c r="J259"/>
  <c r="J212"/>
  <c r="BK174"/>
  <c r="BK150"/>
  <c r="J253"/>
  <c r="J215"/>
  <c r="BK195"/>
  <c r="J149"/>
  <c r="BK255"/>
  <c r="BK235"/>
  <c r="J208"/>
  <c r="J161"/>
  <c r="BK267"/>
  <c r="BK230"/>
  <c r="J191"/>
  <c r="J171"/>
  <c r="J143"/>
  <c r="BK260"/>
  <c r="BK222"/>
  <c r="J189"/>
  <c r="BK142"/>
  <c r="BK243"/>
  <c r="BK178"/>
  <c r="J142"/>
  <c i="26" r="J144"/>
  <c r="BK129"/>
  <c r="J153"/>
  <c i="2" r="BK516"/>
  <c r="BK515"/>
  <c r="J512"/>
  <c r="BK509"/>
  <c r="BK504"/>
  <c r="J500"/>
  <c r="J498"/>
  <c r="J495"/>
  <c r="BK490"/>
  <c r="BK486"/>
  <c r="J482"/>
  <c r="J478"/>
  <c r="BK472"/>
  <c r="BK466"/>
  <c r="J463"/>
  <c r="BK459"/>
  <c r="J456"/>
  <c r="J452"/>
  <c r="BK447"/>
  <c r="J442"/>
  <c r="BK436"/>
  <c r="J432"/>
  <c r="BK424"/>
  <c r="J420"/>
  <c r="J414"/>
  <c r="J410"/>
  <c r="BK404"/>
  <c r="J400"/>
  <c r="J394"/>
  <c r="BK388"/>
  <c r="J384"/>
  <c r="BK378"/>
  <c r="J374"/>
  <c r="BK368"/>
  <c r="J362"/>
  <c r="BK356"/>
  <c r="J352"/>
  <c r="BK346"/>
  <c r="BK340"/>
  <c r="J336"/>
  <c r="BK330"/>
  <c r="J326"/>
  <c r="BK318"/>
  <c r="J314"/>
  <c r="BK308"/>
  <c r="J302"/>
  <c r="BK296"/>
  <c r="BK289"/>
  <c r="J286"/>
  <c r="J280"/>
  <c r="J276"/>
  <c r="BK267"/>
  <c r="BK259"/>
  <c r="BK253"/>
  <c r="J247"/>
  <c r="J242"/>
  <c r="BK236"/>
  <c r="BK230"/>
  <c r="BK222"/>
  <c r="J219"/>
  <c r="BK213"/>
  <c r="BK209"/>
  <c r="J205"/>
  <c r="BK200"/>
  <c r="J195"/>
  <c r="J192"/>
  <c r="BK188"/>
  <c r="J183"/>
  <c r="BK178"/>
  <c r="BK173"/>
  <c r="J170"/>
  <c r="BK165"/>
  <c r="BK159"/>
  <c r="J155"/>
  <c r="J151"/>
  <c r="BK146"/>
  <c r="J143"/>
  <c i="3" r="BK158"/>
  <c r="BK142"/>
  <c r="BK160"/>
  <c r="BK132"/>
  <c r="J154"/>
  <c r="BK154"/>
  <c r="BK146"/>
  <c r="J150"/>
  <c r="J136"/>
  <c i="4" r="J278"/>
  <c r="J258"/>
  <c r="BK227"/>
  <c r="J215"/>
  <c r="BK174"/>
  <c r="J138"/>
  <c r="BK283"/>
  <c r="J259"/>
  <c r="BK224"/>
  <c r="BK204"/>
  <c r="BK192"/>
  <c r="BK154"/>
  <c r="BK301"/>
  <c r="BK280"/>
  <c r="J242"/>
  <c r="BK200"/>
  <c r="J157"/>
  <c r="BK292"/>
  <c r="BK264"/>
  <c r="BK235"/>
  <c r="J205"/>
  <c r="BK180"/>
  <c r="J152"/>
  <c r="J274"/>
  <c r="J244"/>
  <c r="BK217"/>
  <c r="BK181"/>
  <c r="BK153"/>
  <c r="BK293"/>
  <c r="BK270"/>
  <c r="J254"/>
  <c r="J211"/>
  <c r="BK183"/>
  <c r="BK152"/>
  <c r="BK281"/>
  <c r="J255"/>
  <c r="J235"/>
  <c r="J207"/>
  <c r="BK166"/>
  <c r="J150"/>
  <c i="5" r="J310"/>
  <c r="J268"/>
  <c r="J243"/>
  <c r="J211"/>
  <c r="J166"/>
  <c r="BK151"/>
  <c r="J314"/>
  <c r="J284"/>
  <c r="J257"/>
  <c r="BK228"/>
  <c r="J184"/>
  <c r="J309"/>
  <c r="BK279"/>
  <c r="BK246"/>
  <c r="BK233"/>
  <c r="J207"/>
  <c r="J157"/>
  <c r="J299"/>
  <c r="BK269"/>
  <c r="BK241"/>
  <c r="BK218"/>
  <c r="J188"/>
  <c r="J163"/>
  <c r="J296"/>
  <c r="BK248"/>
  <c r="BK212"/>
  <c r="J176"/>
  <c r="J141"/>
  <c r="J311"/>
  <c r="BK286"/>
  <c r="BK205"/>
  <c r="J175"/>
  <c r="BK159"/>
  <c r="BK304"/>
  <c r="J278"/>
  <c r="BK249"/>
  <c r="J197"/>
  <c r="J161"/>
  <c r="BK320"/>
  <c r="J295"/>
  <c r="J253"/>
  <c r="BK217"/>
  <c r="BK196"/>
  <c r="BK171"/>
  <c r="BK143"/>
  <c i="6" r="J153"/>
  <c r="BK138"/>
  <c r="J151"/>
  <c r="BK124"/>
  <c r="J131"/>
  <c r="J156"/>
  <c r="BK170"/>
  <c r="BK145"/>
  <c r="BK150"/>
  <c r="J172"/>
  <c r="BK139"/>
  <c r="J141"/>
  <c i="7" r="J155"/>
  <c r="BK168"/>
  <c r="BK133"/>
  <c r="BK156"/>
  <c r="BK158"/>
  <c r="BK176"/>
  <c r="J165"/>
  <c r="J162"/>
  <c r="J136"/>
  <c r="J156"/>
  <c r="BK142"/>
  <c r="BK177"/>
  <c r="J137"/>
  <c i="8" r="J190"/>
  <c r="BK171"/>
  <c r="J180"/>
  <c r="J133"/>
  <c r="BK168"/>
  <c r="J145"/>
  <c r="BK176"/>
  <c r="J155"/>
  <c r="J135"/>
  <c r="J163"/>
  <c r="BK133"/>
  <c r="BK161"/>
  <c r="BK185"/>
  <c r="BK158"/>
  <c r="BK128"/>
  <c r="BK156"/>
  <c i="9" r="BK143"/>
  <c r="J130"/>
  <c r="BK135"/>
  <c r="BK132"/>
  <c r="BK134"/>
  <c i="10" r="J134"/>
  <c r="J150"/>
  <c r="J131"/>
  <c r="BK151"/>
  <c r="J143"/>
  <c r="BK133"/>
  <c i="11" r="J130"/>
  <c r="BK150"/>
  <c r="J150"/>
  <c r="BK148"/>
  <c r="BK139"/>
  <c r="BK134"/>
  <c i="12" r="J137"/>
  <c r="BK143"/>
  <c r="BK141"/>
  <c i="13" r="J141"/>
  <c r="J143"/>
  <c r="BK148"/>
  <c r="J154"/>
  <c r="BK156"/>
  <c r="BK150"/>
  <c i="15" r="BK272"/>
  <c r="BK213"/>
  <c r="J184"/>
  <c r="BK161"/>
  <c r="J265"/>
  <c r="J216"/>
  <c r="J194"/>
  <c r="BK164"/>
  <c r="BK269"/>
  <c r="BK236"/>
  <c r="BK198"/>
  <c r="BK156"/>
  <c r="J272"/>
  <c r="BK248"/>
  <c r="BK211"/>
  <c r="J198"/>
  <c r="J151"/>
  <c r="J269"/>
  <c r="J230"/>
  <c r="BK204"/>
  <c r="BK163"/>
  <c r="BK136"/>
  <c r="BK251"/>
  <c r="J199"/>
  <c r="J153"/>
  <c r="J264"/>
  <c r="BK228"/>
  <c r="J201"/>
  <c r="J171"/>
  <c r="BK153"/>
  <c r="BK242"/>
  <c r="J210"/>
  <c r="J188"/>
  <c r="BK169"/>
  <c i="16" r="J630"/>
  <c r="BK580"/>
  <c r="BK533"/>
  <c r="J461"/>
  <c r="J395"/>
  <c r="J347"/>
  <c r="BK322"/>
  <c r="BK293"/>
  <c r="BK273"/>
  <c r="J233"/>
  <c r="BK191"/>
  <c r="BK169"/>
  <c r="J635"/>
  <c r="BK560"/>
  <c r="BK527"/>
  <c r="J439"/>
  <c r="BK397"/>
  <c r="BK304"/>
  <c r="J288"/>
  <c r="J266"/>
  <c r="J238"/>
  <c r="BK195"/>
  <c r="J653"/>
  <c r="BK597"/>
  <c r="BK547"/>
  <c r="J493"/>
  <c r="BK463"/>
  <c r="BK385"/>
  <c r="J359"/>
  <c r="J339"/>
  <c r="J307"/>
  <c r="BK268"/>
  <c r="BK228"/>
  <c r="BK193"/>
  <c r="BK173"/>
  <c r="J655"/>
  <c r="BK582"/>
  <c r="J556"/>
  <c r="BK509"/>
  <c r="BK429"/>
  <c r="J363"/>
  <c r="BK323"/>
  <c r="BK283"/>
  <c r="J255"/>
  <c r="BK209"/>
  <c r="J177"/>
  <c r="J625"/>
  <c r="J590"/>
  <c r="J537"/>
  <c r="J495"/>
  <c r="BK427"/>
  <c r="BK365"/>
  <c r="J333"/>
  <c r="J301"/>
  <c r="J254"/>
  <c r="BK230"/>
  <c r="BK199"/>
  <c r="BK166"/>
  <c r="BK623"/>
  <c r="J564"/>
  <c r="J517"/>
  <c r="BK375"/>
  <c r="J338"/>
  <c r="J296"/>
  <c r="J248"/>
  <c r="BK216"/>
  <c r="J188"/>
  <c r="J621"/>
  <c r="BK573"/>
  <c r="BK503"/>
  <c r="J413"/>
  <c r="BK296"/>
  <c r="BK282"/>
  <c r="BK264"/>
  <c r="BK221"/>
  <c r="J196"/>
  <c r="BK154"/>
  <c r="BK633"/>
  <c r="BK588"/>
  <c r="J551"/>
  <c r="BK495"/>
  <c r="BK453"/>
  <c r="BK371"/>
  <c r="BK344"/>
  <c r="J313"/>
  <c r="J276"/>
  <c r="BK252"/>
  <c r="J228"/>
  <c r="BK189"/>
  <c i="17" r="J160"/>
  <c r="BK140"/>
  <c r="J155"/>
  <c r="BK138"/>
  <c r="BK159"/>
  <c r="J156"/>
  <c r="BK158"/>
  <c r="BK136"/>
  <c r="J137"/>
  <c r="BK165"/>
  <c i="18" r="BK126"/>
  <c i="19" r="J201"/>
  <c r="J161"/>
  <c r="J214"/>
  <c r="BK188"/>
  <c r="J166"/>
  <c r="J143"/>
  <c r="BK207"/>
  <c r="J174"/>
  <c r="BK225"/>
  <c r="J196"/>
  <c r="BK167"/>
  <c r="BK212"/>
  <c r="J176"/>
  <c r="BK146"/>
  <c r="J199"/>
  <c r="J163"/>
  <c r="BK211"/>
  <c r="J198"/>
  <c r="BK184"/>
  <c r="BK143"/>
  <c i="20" r="J145"/>
  <c r="J159"/>
  <c r="BK134"/>
  <c r="BK160"/>
  <c r="J128"/>
  <c r="J184"/>
  <c r="J147"/>
  <c r="J137"/>
  <c r="BK179"/>
  <c r="J151"/>
  <c r="BK191"/>
  <c r="BK178"/>
  <c r="BK145"/>
  <c r="BK183"/>
  <c r="J162"/>
  <c r="J173"/>
  <c r="BK146"/>
  <c i="21" r="BK165"/>
  <c r="J167"/>
  <c r="BK142"/>
  <c r="BK153"/>
  <c r="BK136"/>
  <c r="BK150"/>
  <c r="BK130"/>
  <c r="J144"/>
  <c r="BK163"/>
  <c r="J168"/>
  <c r="BK137"/>
  <c r="BK162"/>
  <c i="22" r="BK160"/>
  <c r="BK151"/>
  <c r="BK149"/>
  <c r="BK133"/>
  <c r="J151"/>
  <c r="BK145"/>
  <c r="J145"/>
  <c r="BK156"/>
  <c r="J146"/>
  <c i="23" r="BK174"/>
  <c r="J149"/>
  <c r="BK139"/>
  <c r="J182"/>
  <c r="J162"/>
  <c r="BK193"/>
  <c r="J164"/>
  <c r="BK181"/>
  <c r="BK140"/>
  <c r="J177"/>
  <c r="BK153"/>
  <c r="J192"/>
  <c r="J169"/>
  <c r="BK144"/>
  <c r="BK170"/>
  <c r="BK141"/>
  <c i="24" r="J139"/>
  <c r="BK145"/>
  <c r="BK142"/>
  <c r="BK140"/>
  <c r="BK144"/>
  <c i="25" r="J231"/>
  <c r="J206"/>
  <c r="J166"/>
  <c r="BK281"/>
  <c r="J237"/>
  <c r="BK199"/>
  <c r="BK161"/>
  <c r="BK283"/>
  <c r="BK228"/>
  <c r="J181"/>
  <c r="J163"/>
  <c r="J260"/>
  <c r="J217"/>
  <c r="BK181"/>
  <c r="J158"/>
  <c r="J273"/>
  <c r="J247"/>
  <c r="J229"/>
  <c r="J199"/>
  <c r="J279"/>
  <c r="BK246"/>
  <c r="J200"/>
  <c r="BK179"/>
  <c r="J157"/>
  <c r="BK266"/>
  <c r="J248"/>
  <c r="BK209"/>
  <c r="BK176"/>
  <c r="BK282"/>
  <c r="J255"/>
  <c r="J186"/>
  <c r="J144"/>
  <c i="26" r="J129"/>
  <c r="J137"/>
  <c r="J142"/>
  <c r="J150"/>
  <c i="2" r="J516"/>
  <c r="J513"/>
  <c r="BK510"/>
  <c r="J507"/>
  <c r="BK502"/>
  <c r="J499"/>
  <c r="BK497"/>
  <c r="BK495"/>
  <c r="J491"/>
  <c r="BK487"/>
  <c r="J484"/>
  <c r="BK478"/>
  <c r="J474"/>
  <c r="J470"/>
  <c r="BK465"/>
  <c r="BK463"/>
  <c r="J460"/>
  <c r="J457"/>
  <c r="BK453"/>
  <c r="J450"/>
  <c r="J447"/>
  <c r="BK443"/>
  <c r="J440"/>
  <c r="BK434"/>
  <c r="J430"/>
  <c r="J426"/>
  <c r="BK420"/>
  <c r="BK416"/>
  <c r="BK410"/>
  <c r="J406"/>
  <c r="BK400"/>
  <c r="J396"/>
  <c r="BK390"/>
  <c r="J386"/>
  <c r="BK382"/>
  <c r="BK376"/>
  <c r="J370"/>
  <c r="J366"/>
  <c r="BK360"/>
  <c r="BK354"/>
  <c r="BK350"/>
  <c r="J346"/>
  <c r="J340"/>
  <c r="BK334"/>
  <c r="BK328"/>
  <c r="J324"/>
  <c r="J320"/>
  <c r="BK314"/>
  <c r="J310"/>
  <c r="J304"/>
  <c r="BK298"/>
  <c r="BK291"/>
  <c r="BK286"/>
  <c r="J282"/>
  <c r="BK277"/>
  <c r="J271"/>
  <c r="J263"/>
  <c r="J257"/>
  <c r="J246"/>
  <c r="J239"/>
  <c r="J234"/>
  <c r="J227"/>
  <c r="BK220"/>
  <c r="J215"/>
  <c r="J211"/>
  <c r="BK206"/>
  <c r="J203"/>
  <c r="BK199"/>
  <c r="J194"/>
  <c r="J190"/>
  <c r="BK186"/>
  <c r="BK180"/>
  <c r="BK177"/>
  <c r="BK174"/>
  <c r="BK170"/>
  <c r="J167"/>
  <c r="BK162"/>
  <c r="BK156"/>
  <c r="BK152"/>
  <c r="BK149"/>
  <c r="J144"/>
  <c i="3" r="BK165"/>
  <c r="BK134"/>
  <c r="BK147"/>
  <c r="J163"/>
  <c r="J143"/>
  <c r="J147"/>
  <c r="BK138"/>
  <c r="BK136"/>
  <c i="4" r="BK290"/>
  <c r="BK251"/>
  <c r="J219"/>
  <c r="BK188"/>
  <c r="J170"/>
  <c r="BK300"/>
  <c r="J279"/>
  <c r="J257"/>
  <c r="J225"/>
  <c r="BK213"/>
  <c r="J193"/>
  <c r="J176"/>
  <c r="J153"/>
  <c r="J299"/>
  <c r="J264"/>
  <c r="BK245"/>
  <c r="J212"/>
  <c r="BK196"/>
  <c r="J301"/>
  <c r="BK269"/>
  <c r="BK238"/>
  <c r="J201"/>
  <c r="BK173"/>
  <c r="BK294"/>
  <c r="J268"/>
  <c r="J236"/>
  <c r="BK205"/>
  <c r="J167"/>
  <c r="BK303"/>
  <c r="J285"/>
  <c r="BK255"/>
  <c r="BK218"/>
  <c r="J182"/>
  <c r="BK150"/>
  <c r="BK271"/>
  <c r="J238"/>
  <c r="J220"/>
  <c r="J185"/>
  <c r="BK159"/>
  <c i="5" r="J306"/>
  <c r="BK277"/>
  <c r="BK254"/>
  <c r="J232"/>
  <c r="BK177"/>
  <c r="BK160"/>
  <c r="BK140"/>
  <c r="BK288"/>
  <c r="BK263"/>
  <c r="BK234"/>
  <c r="J209"/>
  <c r="J177"/>
  <c r="BK303"/>
  <c r="J272"/>
  <c r="J254"/>
  <c r="J228"/>
  <c r="J200"/>
  <c r="BK135"/>
  <c r="J279"/>
  <c r="BK260"/>
  <c r="BK237"/>
  <c r="J217"/>
  <c r="J186"/>
  <c r="BK315"/>
  <c r="BK267"/>
  <c r="J246"/>
  <c r="J193"/>
  <c r="BK164"/>
  <c r="J143"/>
  <c r="BK310"/>
  <c r="J248"/>
  <c r="J206"/>
  <c r="J172"/>
  <c r="J315"/>
  <c r="BK285"/>
  <c r="BK251"/>
  <c r="BK200"/>
  <c r="J180"/>
  <c r="J154"/>
  <c r="BK319"/>
  <c r="BK284"/>
  <c r="J252"/>
  <c r="J216"/>
  <c r="BK187"/>
  <c i="6" r="BK175"/>
  <c r="J158"/>
  <c r="J127"/>
  <c r="BK149"/>
  <c r="BK172"/>
  <c r="J129"/>
  <c r="J157"/>
  <c r="BK130"/>
  <c r="J159"/>
  <c r="J135"/>
  <c r="J133"/>
  <c r="BK156"/>
  <c r="J136"/>
  <c r="BK157"/>
  <c i="7" r="J171"/>
  <c r="BK175"/>
  <c r="BK140"/>
  <c r="BK162"/>
  <c r="BK146"/>
  <c r="J150"/>
  <c r="BK172"/>
  <c r="J140"/>
  <c r="J149"/>
  <c r="J172"/>
  <c r="J152"/>
  <c r="BK134"/>
  <c r="BK152"/>
  <c i="8" r="BK184"/>
  <c r="J152"/>
  <c r="BK186"/>
  <c r="BK154"/>
  <c r="BK169"/>
  <c r="J146"/>
  <c r="J193"/>
  <c r="BK157"/>
  <c r="J139"/>
  <c r="J174"/>
  <c r="J138"/>
  <c r="BK147"/>
  <c r="BK181"/>
  <c r="BK142"/>
  <c r="J175"/>
  <c r="J141"/>
  <c i="9" r="BK145"/>
  <c r="J137"/>
  <c r="J146"/>
  <c r="J141"/>
  <c i="10" r="J155"/>
  <c r="BK149"/>
  <c r="BK153"/>
  <c r="BK140"/>
  <c r="J132"/>
  <c i="11" r="J145"/>
  <c r="J131"/>
  <c r="J143"/>
  <c r="BK141"/>
  <c r="J128"/>
  <c r="BK146"/>
  <c i="12" r="J141"/>
  <c r="J140"/>
  <c r="BK142"/>
  <c i="13" r="J146"/>
  <c r="J149"/>
  <c r="J156"/>
  <c r="J144"/>
  <c r="BK154"/>
  <c r="BK135"/>
  <c i="15" r="J215"/>
  <c r="J176"/>
  <c r="BK279"/>
  <c r="BK256"/>
  <c r="J209"/>
  <c r="J185"/>
  <c r="BK276"/>
  <c r="BK249"/>
  <c r="BK207"/>
  <c r="BK168"/>
  <c r="J141"/>
  <c r="J240"/>
  <c r="J208"/>
  <c r="BK185"/>
  <c r="BK139"/>
  <c r="J248"/>
  <c r="J214"/>
  <c r="BK195"/>
  <c r="BK158"/>
  <c r="BK273"/>
  <c r="J238"/>
  <c r="BK171"/>
  <c r="BK271"/>
  <c r="J249"/>
  <c r="BK216"/>
  <c r="J169"/>
  <c r="J149"/>
  <c r="BK238"/>
  <c r="J192"/>
  <c r="BK179"/>
  <c i="16" r="BK649"/>
  <c r="J586"/>
  <c r="J566"/>
  <c r="J507"/>
  <c r="J409"/>
  <c r="J352"/>
  <c r="BK339"/>
  <c r="BK302"/>
  <c r="J271"/>
  <c r="J214"/>
  <c r="J173"/>
  <c r="BK153"/>
  <c r="J606"/>
  <c r="BK558"/>
  <c r="BK521"/>
  <c r="J415"/>
  <c r="J357"/>
  <c r="J293"/>
  <c r="BK270"/>
  <c r="J247"/>
  <c r="J207"/>
  <c r="BK179"/>
  <c r="BK617"/>
  <c r="BK555"/>
  <c r="BK543"/>
  <c r="BK485"/>
  <c r="J425"/>
  <c r="J366"/>
  <c r="J335"/>
  <c r="J302"/>
  <c r="BK266"/>
  <c r="J242"/>
  <c r="J185"/>
  <c r="BK165"/>
  <c r="J647"/>
  <c r="J600"/>
  <c r="BK563"/>
  <c r="J515"/>
  <c r="J459"/>
  <c r="BK425"/>
  <c r="J379"/>
  <c r="BK325"/>
  <c r="BK297"/>
  <c r="BK257"/>
  <c r="BK207"/>
  <c r="J171"/>
  <c r="J620"/>
  <c r="BK571"/>
  <c r="BK505"/>
  <c r="BK451"/>
  <c r="J407"/>
  <c r="BK338"/>
  <c r="J310"/>
  <c r="J272"/>
  <c r="J218"/>
  <c r="J195"/>
  <c r="BK164"/>
  <c r="J622"/>
  <c r="J547"/>
  <c r="J443"/>
  <c r="BK361"/>
  <c r="J328"/>
  <c r="J261"/>
  <c r="J227"/>
  <c r="J203"/>
  <c r="BK645"/>
  <c r="BK602"/>
  <c r="J574"/>
  <c r="BK511"/>
  <c r="J419"/>
  <c r="J291"/>
  <c r="BK277"/>
  <c r="BK255"/>
  <c r="BK206"/>
  <c r="BK174"/>
  <c r="BK657"/>
  <c r="BK601"/>
  <c r="J563"/>
  <c r="J527"/>
  <c r="J483"/>
  <c r="J449"/>
  <c r="J393"/>
  <c r="BK357"/>
  <c r="BK314"/>
  <c r="BK287"/>
  <c r="BK253"/>
  <c r="J236"/>
  <c r="BK223"/>
  <c r="J162"/>
  <c i="17" r="BK146"/>
  <c r="J168"/>
  <c r="BK143"/>
  <c r="BK161"/>
  <c r="BK170"/>
  <c r="BK151"/>
  <c r="J148"/>
  <c r="BK153"/>
  <c r="BK157"/>
  <c i="18" r="BK127"/>
  <c i="19" r="BK189"/>
  <c r="J151"/>
  <c r="BK199"/>
  <c r="BK175"/>
  <c r="J144"/>
  <c r="J213"/>
  <c r="BK197"/>
  <c r="BK154"/>
  <c r="J202"/>
  <c r="J162"/>
  <c r="J209"/>
  <c r="J167"/>
  <c r="J142"/>
  <c r="BK192"/>
  <c r="BK165"/>
  <c r="J225"/>
  <c r="BK187"/>
  <c r="J177"/>
  <c r="J140"/>
  <c i="20" r="J141"/>
  <c r="J169"/>
  <c r="J139"/>
  <c r="J183"/>
  <c r="J156"/>
  <c r="J130"/>
  <c r="BK177"/>
  <c r="J155"/>
  <c r="J192"/>
  <c r="BK173"/>
  <c r="BK148"/>
  <c r="BK190"/>
  <c r="BK156"/>
  <c r="BK126"/>
  <c r="J165"/>
  <c r="BK186"/>
  <c r="J160"/>
  <c r="BK128"/>
  <c i="21" r="J163"/>
  <c r="J174"/>
  <c r="BK145"/>
  <c r="J173"/>
  <c r="J150"/>
  <c r="BK175"/>
  <c r="J142"/>
  <c r="BK158"/>
  <c r="J177"/>
  <c r="J147"/>
  <c r="BK149"/>
  <c r="J169"/>
  <c i="22" r="J166"/>
  <c r="BK136"/>
  <c r="J128"/>
  <c r="BK138"/>
  <c r="J159"/>
  <c r="BK152"/>
  <c r="BK135"/>
  <c r="BK147"/>
  <c r="J161"/>
  <c r="J152"/>
  <c i="23" r="BK188"/>
  <c r="J154"/>
  <c r="BK192"/>
  <c r="BK161"/>
  <c r="BK190"/>
  <c r="BK143"/>
  <c r="BK179"/>
  <c r="J148"/>
  <c r="J175"/>
  <c r="J134"/>
  <c r="BK171"/>
  <c r="BK149"/>
  <c r="BK183"/>
  <c r="J158"/>
  <c r="BK134"/>
  <c r="BK162"/>
  <c i="24" r="BK153"/>
  <c r="J153"/>
  <c r="BK141"/>
  <c r="J132"/>
  <c r="J137"/>
  <c r="BK130"/>
  <c r="BK135"/>
  <c i="25" r="BK254"/>
  <c r="BK216"/>
  <c r="BK183"/>
  <c r="J147"/>
  <c r="BK239"/>
  <c r="BK200"/>
  <c r="J173"/>
  <c r="J265"/>
  <c r="J216"/>
  <c r="BK188"/>
  <c r="J159"/>
  <c r="BK265"/>
  <c r="J224"/>
  <c r="BK197"/>
  <c r="J152"/>
  <c r="BK256"/>
  <c r="J239"/>
  <c r="BK217"/>
  <c r="J193"/>
  <c r="BK261"/>
  <c r="BK231"/>
  <c r="J198"/>
  <c r="J174"/>
  <c r="J150"/>
  <c r="BK245"/>
  <c r="BK198"/>
  <c r="BK143"/>
  <c r="BK273"/>
  <c r="J230"/>
  <c r="BK170"/>
  <c i="26" r="BK147"/>
  <c r="BK152"/>
  <c r="BK140"/>
  <c r="BK150"/>
  <c r="J152"/>
  <c i="2" r="F39"/>
  <c r="BK304"/>
  <c r="J298"/>
  <c r="J292"/>
  <c r="BK287"/>
  <c r="BK282"/>
  <c r="J278"/>
  <c r="J273"/>
  <c r="J265"/>
  <c r="BK257"/>
  <c r="BK249"/>
  <c r="BK244"/>
  <c r="J238"/>
  <c r="J232"/>
  <c r="J224"/>
  <c r="J221"/>
  <c r="BK215"/>
  <c r="J212"/>
  <c r="BK207"/>
  <c r="BK203"/>
  <c r="J199"/>
  <c r="BK194"/>
  <c r="BK190"/>
  <c r="BK185"/>
  <c r="J181"/>
  <c r="BK176"/>
  <c r="J173"/>
  <c r="BK168"/>
  <c r="BK164"/>
  <c r="BK160"/>
  <c r="BK155"/>
  <c r="BK151"/>
  <c r="J148"/>
  <c r="BK145"/>
  <c i="1" r="AS101"/>
  <c i="3" r="BK163"/>
  <c r="J134"/>
  <c r="J135"/>
  <c r="J144"/>
  <c r="J146"/>
  <c i="4" r="J288"/>
  <c r="BK265"/>
  <c r="J243"/>
  <c r="BK225"/>
  <c r="BK197"/>
  <c r="BK143"/>
  <c r="BK286"/>
  <c r="J261"/>
  <c r="J202"/>
  <c r="BK189"/>
  <c r="BK157"/>
  <c r="BK229"/>
  <c r="J191"/>
  <c r="BK299"/>
  <c r="J270"/>
  <c r="BK239"/>
  <c r="J214"/>
  <c r="J172"/>
  <c r="J293"/>
  <c r="BK273"/>
  <c r="J228"/>
  <c r="J196"/>
  <c r="J156"/>
  <c r="J300"/>
  <c r="J276"/>
  <c r="BK237"/>
  <c r="J198"/>
  <c r="J175"/>
  <c r="J286"/>
  <c r="BK260"/>
  <c r="BK223"/>
  <c r="J187"/>
  <c r="BK161"/>
  <c r="BK137"/>
  <c i="5" r="J276"/>
  <c r="BK252"/>
  <c r="BK197"/>
  <c r="BK163"/>
  <c r="BK138"/>
  <c r="J289"/>
  <c r="BK253"/>
  <c r="BK222"/>
  <c r="BK195"/>
  <c r="J153"/>
  <c r="BK282"/>
  <c r="J259"/>
  <c r="BK236"/>
  <c r="J212"/>
  <c r="BK181"/>
  <c r="J307"/>
  <c r="J249"/>
  <c r="BK220"/>
  <c r="BK180"/>
  <c r="J285"/>
  <c r="J258"/>
  <c r="J224"/>
  <c r="BK188"/>
  <c r="BK147"/>
  <c r="J313"/>
  <c r="BK250"/>
  <c r="J210"/>
  <c r="J183"/>
  <c r="BK158"/>
  <c r="BK306"/>
  <c r="BK274"/>
  <c r="J208"/>
  <c r="J174"/>
  <c r="BK141"/>
  <c r="BK307"/>
  <c r="J274"/>
  <c r="J236"/>
  <c r="BK208"/>
  <c r="J181"/>
  <c r="J149"/>
  <c i="6" r="BK160"/>
  <c r="BK146"/>
  <c r="J166"/>
  <c r="BK131"/>
  <c r="BK144"/>
  <c r="J161"/>
  <c r="J140"/>
  <c r="J168"/>
  <c r="J154"/>
  <c r="BK173"/>
  <c r="BK137"/>
  <c r="J162"/>
  <c r="J126"/>
  <c r="BK140"/>
  <c i="7" r="J157"/>
  <c r="BK166"/>
  <c r="J131"/>
  <c r="BK157"/>
  <c r="J169"/>
  <c r="J173"/>
  <c r="J151"/>
  <c r="J129"/>
  <c r="J138"/>
  <c r="J161"/>
  <c r="BK135"/>
  <c r="J170"/>
  <c r="BK139"/>
  <c i="8" r="BK187"/>
  <c r="J157"/>
  <c r="BK129"/>
  <c r="BK173"/>
  <c r="J129"/>
  <c r="J159"/>
  <c r="J134"/>
  <c r="BK174"/>
  <c r="J150"/>
  <c r="J186"/>
  <c r="J158"/>
  <c r="BK190"/>
  <c r="BK148"/>
  <c r="BK192"/>
  <c r="BK150"/>
  <c r="J167"/>
  <c r="BK143"/>
  <c i="9" r="J136"/>
  <c r="BK137"/>
  <c r="J134"/>
  <c r="J138"/>
  <c r="J131"/>
  <c i="10" r="BK152"/>
  <c r="BK139"/>
  <c r="BK144"/>
  <c r="J152"/>
  <c r="J151"/>
  <c i="11" r="BK144"/>
  <c r="BK131"/>
  <c r="J137"/>
  <c r="J146"/>
  <c r="BK136"/>
  <c i="12" r="J135"/>
  <c r="BK147"/>
  <c r="BK144"/>
  <c r="BK133"/>
  <c i="13" r="J132"/>
  <c r="J138"/>
  <c r="J134"/>
  <c r="J150"/>
  <c r="BK131"/>
  <c i="14" r="J127"/>
  <c i="15" r="J261"/>
  <c r="BK209"/>
  <c r="J182"/>
  <c r="BK138"/>
  <c r="BK262"/>
  <c r="J213"/>
  <c r="J186"/>
  <c r="J143"/>
  <c r="BK261"/>
  <c r="BK215"/>
  <c r="BK175"/>
  <c r="BK142"/>
  <c r="J232"/>
  <c r="BK203"/>
  <c r="J158"/>
  <c r="BK250"/>
  <c r="J212"/>
  <c r="BK182"/>
  <c r="BK162"/>
  <c r="J277"/>
  <c r="BK246"/>
  <c r="J175"/>
  <c r="J142"/>
  <c r="J242"/>
  <c r="BK191"/>
  <c r="BK154"/>
  <c r="BK253"/>
  <c r="J219"/>
  <c r="BK184"/>
  <c i="16" r="J481"/>
  <c r="BK411"/>
  <c r="BK355"/>
  <c r="J340"/>
  <c r="BK310"/>
  <c r="BK279"/>
  <c r="BK251"/>
  <c r="J225"/>
  <c r="J179"/>
  <c r="BK641"/>
  <c r="BK600"/>
  <c r="BK551"/>
  <c r="BK497"/>
  <c r="J433"/>
  <c r="J334"/>
  <c r="J285"/>
  <c r="J259"/>
  <c r="J221"/>
  <c r="J205"/>
  <c r="J182"/>
  <c r="BK630"/>
  <c r="J558"/>
  <c r="BK499"/>
  <c r="BK419"/>
  <c r="BK363"/>
  <c r="J332"/>
  <c r="J299"/>
  <c r="BK276"/>
  <c r="BK246"/>
  <c r="BK222"/>
  <c r="J184"/>
  <c r="J161"/>
  <c r="BK632"/>
  <c r="J598"/>
  <c r="J521"/>
  <c r="BK473"/>
  <c r="J431"/>
  <c r="BK403"/>
  <c r="J336"/>
  <c r="BK311"/>
  <c r="J240"/>
  <c r="J202"/>
  <c r="J641"/>
  <c r="J584"/>
  <c r="BK544"/>
  <c r="J501"/>
  <c r="BK455"/>
  <c r="BK381"/>
  <c r="J355"/>
  <c r="BK318"/>
  <c r="J275"/>
  <c r="J235"/>
  <c r="BK203"/>
  <c r="J176"/>
  <c r="J643"/>
  <c r="J549"/>
  <c r="BK475"/>
  <c r="J381"/>
  <c r="BK333"/>
  <c r="BK280"/>
  <c r="BK240"/>
  <c r="BK205"/>
  <c r="BK622"/>
  <c r="BK586"/>
  <c r="BK549"/>
  <c r="J477"/>
  <c r="J304"/>
  <c r="BK284"/>
  <c r="BK258"/>
  <c r="J231"/>
  <c r="J201"/>
  <c r="J165"/>
  <c r="J634"/>
  <c r="J609"/>
  <c r="J582"/>
  <c r="J554"/>
  <c r="J487"/>
  <c r="J447"/>
  <c r="J385"/>
  <c r="BK358"/>
  <c r="J326"/>
  <c r="J270"/>
  <c r="J241"/>
  <c r="J220"/>
  <c r="BK167"/>
  <c i="17" r="J165"/>
  <c r="BK137"/>
  <c r="J153"/>
  <c r="J181"/>
  <c r="BK181"/>
  <c r="BK166"/>
  <c r="BK141"/>
  <c r="J172"/>
  <c r="BK160"/>
  <c i="18" r="J126"/>
  <c i="19" r="BK174"/>
  <c r="J222"/>
  <c r="BK209"/>
  <c r="J185"/>
  <c r="BK162"/>
  <c r="BK140"/>
  <c r="J203"/>
  <c r="BK168"/>
  <c r="J146"/>
  <c r="BK198"/>
  <c r="BK178"/>
  <c r="BK135"/>
  <c r="J188"/>
  <c r="BK161"/>
  <c r="J224"/>
  <c r="J175"/>
  <c r="BK138"/>
  <c r="J193"/>
  <c r="J200"/>
  <c r="BK179"/>
  <c r="BK153"/>
  <c i="20" r="J179"/>
  <c r="J194"/>
  <c r="BK153"/>
  <c r="BK127"/>
  <c r="BK150"/>
  <c r="BK185"/>
  <c r="J158"/>
  <c r="J127"/>
  <c r="J161"/>
  <c r="J140"/>
  <c r="BK189"/>
  <c r="BK164"/>
  <c r="BK129"/>
  <c r="J167"/>
  <c r="J182"/>
  <c r="BK154"/>
  <c i="21" r="J172"/>
  <c r="J129"/>
  <c r="J152"/>
  <c r="BK178"/>
  <c r="J141"/>
  <c r="BK171"/>
  <c r="J131"/>
  <c r="J153"/>
  <c r="J158"/>
  <c r="BK173"/>
  <c r="BK146"/>
  <c r="BK177"/>
  <c i="22" r="J163"/>
  <c r="J132"/>
  <c r="BK129"/>
  <c r="J135"/>
  <c r="BK143"/>
  <c r="BK150"/>
  <c r="J158"/>
  <c r="BK128"/>
  <c r="J150"/>
  <c r="J139"/>
  <c i="23" r="BK168"/>
  <c r="J140"/>
  <c r="J181"/>
  <c r="BK138"/>
  <c r="J171"/>
  <c r="J150"/>
  <c r="J188"/>
  <c r="BK158"/>
  <c r="J186"/>
  <c r="J143"/>
  <c r="BK182"/>
  <c r="BK151"/>
  <c r="J187"/>
  <c r="J163"/>
  <c r="J139"/>
  <c r="J168"/>
  <c i="24" r="BK154"/>
  <c r="J145"/>
  <c r="J140"/>
  <c i="25" r="J283"/>
  <c r="BK229"/>
  <c r="BK210"/>
  <c r="BK180"/>
  <c r="BK277"/>
  <c r="J234"/>
  <c r="BK186"/>
  <c r="BK154"/>
  <c r="J250"/>
  <c r="J197"/>
  <c r="J167"/>
  <c r="BK275"/>
  <c r="J238"/>
  <c r="BK206"/>
  <c r="J164"/>
  <c r="BK148"/>
  <c r="J271"/>
  <c r="BK240"/>
  <c r="J228"/>
  <c r="BK149"/>
  <c r="BK264"/>
  <c r="BK233"/>
  <c r="BK221"/>
  <c r="J183"/>
  <c r="J160"/>
  <c r="J269"/>
  <c r="J256"/>
  <c r="BK219"/>
  <c r="BK159"/>
  <c r="BK241"/>
  <c r="BK165"/>
  <c i="26" r="BK144"/>
  <c r="J154"/>
  <c r="BK153"/>
  <c r="J147"/>
  <c i="2" r="BK517"/>
  <c r="J515"/>
  <c r="BK512"/>
  <c r="J510"/>
  <c r="BK505"/>
  <c r="J502"/>
  <c r="BK498"/>
  <c r="J496"/>
  <c r="BK491"/>
  <c r="J489"/>
  <c r="BK484"/>
  <c r="J480"/>
  <c r="BK474"/>
  <c r="BK470"/>
  <c r="J466"/>
  <c r="J464"/>
  <c r="BK460"/>
  <c r="BK456"/>
  <c r="J453"/>
  <c r="BK449"/>
  <c r="J445"/>
  <c r="BK442"/>
  <c r="J438"/>
  <c r="BK432"/>
  <c r="BK428"/>
  <c r="J424"/>
  <c r="BK418"/>
  <c r="BK414"/>
  <c r="J412"/>
  <c r="BK406"/>
  <c r="J402"/>
  <c r="J398"/>
  <c r="BK392"/>
  <c r="BK386"/>
  <c r="BK380"/>
  <c r="J376"/>
  <c r="J372"/>
  <c r="BK366"/>
  <c r="BK362"/>
  <c r="J358"/>
  <c r="J354"/>
  <c r="BK348"/>
  <c r="J344"/>
  <c r="BK338"/>
  <c r="J334"/>
  <c r="J330"/>
  <c r="BK324"/>
  <c r="BK320"/>
  <c r="BK316"/>
  <c r="J312"/>
  <c r="BK306"/>
  <c r="J300"/>
  <c r="J294"/>
  <c r="BK288"/>
  <c r="BK284"/>
  <c r="J277"/>
  <c r="BK271"/>
  <c r="BK263"/>
  <c r="J255"/>
  <c r="J248"/>
  <c r="BK242"/>
  <c r="BK234"/>
  <c r="BK227"/>
  <c r="J220"/>
  <c r="J216"/>
  <c r="BK212"/>
  <c r="BK208"/>
  <c r="BK204"/>
  <c r="J200"/>
  <c r="BK195"/>
  <c r="J191"/>
  <c r="J188"/>
  <c r="J185"/>
  <c r="J180"/>
  <c r="J175"/>
  <c r="BK171"/>
  <c r="J168"/>
  <c r="J164"/>
  <c r="BK158"/>
  <c r="J154"/>
  <c r="J150"/>
  <c r="J146"/>
  <c r="F36"/>
  <c i="3" r="J160"/>
  <c r="BK152"/>
  <c r="J155"/>
  <c r="J148"/>
  <c i="4" r="J292"/>
  <c r="BK268"/>
  <c r="J233"/>
  <c r="J210"/>
  <c r="BK171"/>
  <c r="BK144"/>
  <c r="BK136"/>
  <c r="J287"/>
  <c r="J265"/>
  <c r="J231"/>
  <c r="BK215"/>
  <c r="J190"/>
  <c r="J160"/>
  <c r="BK158"/>
  <c r="BK304"/>
  <c r="J296"/>
  <c r="BK254"/>
  <c r="BK210"/>
  <c r="BK194"/>
  <c r="J151"/>
  <c r="BK285"/>
  <c r="BK244"/>
  <c r="BK216"/>
  <c r="J194"/>
  <c r="BK170"/>
  <c r="J290"/>
  <c r="BK261"/>
  <c r="J232"/>
  <c r="BK199"/>
  <c r="BK165"/>
  <c r="BK140"/>
  <c r="BK291"/>
  <c r="BK262"/>
  <c r="BK246"/>
  <c r="BK207"/>
  <c r="J173"/>
  <c r="J280"/>
  <c r="BK248"/>
  <c r="BK234"/>
  <c r="J203"/>
  <c r="J164"/>
  <c r="J139"/>
  <c i="5" r="J287"/>
  <c r="J271"/>
  <c r="J245"/>
  <c r="BK224"/>
  <c r="BK174"/>
  <c r="BK146"/>
  <c r="J301"/>
  <c r="BK280"/>
  <c r="J247"/>
  <c r="J213"/>
  <c r="BK183"/>
  <c r="BK299"/>
  <c r="J270"/>
  <c r="BK243"/>
  <c r="BK223"/>
  <c r="BK202"/>
  <c r="BK169"/>
  <c r="BK290"/>
  <c r="J265"/>
  <c r="BK232"/>
  <c r="BK191"/>
  <c r="BK167"/>
  <c r="J300"/>
  <c r="BK261"/>
  <c r="J231"/>
  <c r="J201"/>
  <c r="BK162"/>
  <c r="BK139"/>
  <c r="J303"/>
  <c r="J266"/>
  <c r="J233"/>
  <c r="J194"/>
  <c r="BK168"/>
  <c r="J139"/>
  <c r="J297"/>
  <c r="BK264"/>
  <c r="BK214"/>
  <c r="J168"/>
  <c r="J138"/>
  <c r="BK302"/>
  <c r="BK272"/>
  <c r="J240"/>
  <c r="J205"/>
  <c r="J162"/>
  <c i="6" r="J167"/>
  <c r="J148"/>
  <c r="J173"/>
  <c r="J134"/>
  <c r="BK166"/>
  <c r="J128"/>
  <c r="BK152"/>
  <c r="BK177"/>
  <c r="BK153"/>
  <c r="BK147"/>
  <c r="J164"/>
  <c r="BK143"/>
  <c r="BK168"/>
  <c i="7" r="J167"/>
  <c r="BK171"/>
  <c r="BK141"/>
  <c r="BK167"/>
  <c r="J154"/>
  <c r="BK137"/>
  <c r="BK169"/>
  <c r="J141"/>
  <c r="BK161"/>
  <c r="J180"/>
  <c r="BK153"/>
  <c r="J130"/>
  <c r="BK148"/>
  <c i="8" r="J179"/>
  <c r="BK163"/>
  <c r="BK134"/>
  <c r="BK175"/>
  <c r="BK144"/>
  <c r="J165"/>
  <c r="J140"/>
  <c r="J169"/>
  <c r="BK145"/>
  <c r="BK193"/>
  <c r="J172"/>
  <c r="BK137"/>
  <c r="J153"/>
  <c r="J130"/>
  <c r="J154"/>
  <c r="J184"/>
  <c r="J164"/>
  <c r="J137"/>
  <c i="9" r="BK131"/>
  <c r="J142"/>
  <c r="J132"/>
  <c r="BK130"/>
  <c r="BK129"/>
  <c i="10" r="BK150"/>
  <c r="J140"/>
  <c r="BK146"/>
  <c r="BK131"/>
  <c r="J137"/>
  <c i="11" r="BK132"/>
  <c r="J151"/>
  <c r="J140"/>
  <c r="J142"/>
  <c r="BK130"/>
  <c i="12" r="J147"/>
  <c r="BK140"/>
  <c r="J143"/>
  <c i="13" r="BK149"/>
  <c r="J151"/>
  <c r="BK153"/>
  <c r="J135"/>
  <c r="J148"/>
  <c r="BK133"/>
  <c i="14" r="BK127"/>
  <c i="15" r="BK254"/>
  <c r="J195"/>
  <c r="BK152"/>
  <c r="J271"/>
  <c r="J246"/>
  <c r="J187"/>
  <c r="J148"/>
  <c r="BK244"/>
  <c r="J211"/>
  <c r="J170"/>
  <c r="J145"/>
  <c r="J253"/>
  <c r="J218"/>
  <c r="J189"/>
  <c r="BK148"/>
  <c r="BK264"/>
  <c r="BK220"/>
  <c r="BK170"/>
  <c r="BK141"/>
  <c r="J256"/>
  <c r="J220"/>
  <c r="J178"/>
  <c r="BK146"/>
  <c r="J255"/>
  <c r="BK219"/>
  <c r="BK172"/>
  <c r="J160"/>
  <c r="J250"/>
  <c r="BK214"/>
  <c r="BK186"/>
  <c r="J150"/>
  <c i="16" r="BK610"/>
  <c r="BK565"/>
  <c r="J491"/>
  <c r="BK459"/>
  <c r="BK387"/>
  <c r="J344"/>
  <c r="J320"/>
  <c r="J287"/>
  <c r="BK241"/>
  <c r="J206"/>
  <c r="BK187"/>
  <c r="J159"/>
  <c r="BK621"/>
  <c r="BK595"/>
  <c r="J555"/>
  <c r="BK501"/>
  <c r="J435"/>
  <c r="J354"/>
  <c r="J292"/>
  <c r="BK265"/>
  <c r="J251"/>
  <c r="BK214"/>
  <c r="BK184"/>
  <c r="J651"/>
  <c r="BK590"/>
  <c r="J544"/>
  <c r="BK483"/>
  <c r="BK405"/>
  <c r="BK379"/>
  <c r="BK354"/>
  <c r="BK326"/>
  <c r="J283"/>
  <c r="BK256"/>
  <c r="J232"/>
  <c r="J199"/>
  <c r="BK177"/>
  <c r="J158"/>
  <c r="BK631"/>
  <c r="BK593"/>
  <c r="J525"/>
  <c r="J511"/>
  <c r="BK449"/>
  <c r="J405"/>
  <c r="BK340"/>
  <c r="BK313"/>
  <c r="BK263"/>
  <c r="BK215"/>
  <c r="J186"/>
  <c r="J164"/>
  <c r="BK598"/>
  <c r="J565"/>
  <c r="BK523"/>
  <c r="BK479"/>
  <c r="BK435"/>
  <c r="BK377"/>
  <c r="BK337"/>
  <c r="J284"/>
  <c r="BK247"/>
  <c r="J216"/>
  <c r="BK180"/>
  <c r="J154"/>
  <c r="BK612"/>
  <c r="J535"/>
  <c r="J391"/>
  <c r="BK345"/>
  <c r="BK303"/>
  <c r="J268"/>
  <c r="BK235"/>
  <c r="J211"/>
  <c r="J166"/>
  <c r="BK615"/>
  <c r="BK566"/>
  <c r="BK487"/>
  <c r="BK421"/>
  <c r="BK290"/>
  <c r="J265"/>
  <c r="BK232"/>
  <c r="J204"/>
  <c r="BK168"/>
  <c r="BK635"/>
  <c r="J612"/>
  <c r="BK584"/>
  <c r="BK556"/>
  <c r="J497"/>
  <c r="BK457"/>
  <c r="J421"/>
  <c r="J375"/>
  <c r="BK352"/>
  <c r="BK324"/>
  <c r="J290"/>
  <c r="J244"/>
  <c r="BK227"/>
  <c r="J191"/>
  <c r="J156"/>
  <c i="17" r="BK156"/>
  <c r="J177"/>
  <c r="BK184"/>
  <c r="BK148"/>
  <c r="J139"/>
  <c r="BK149"/>
  <c r="BK155"/>
  <c r="J154"/>
  <c r="J141"/>
  <c i="19" r="BK204"/>
  <c r="J169"/>
  <c r="BK221"/>
  <c r="J205"/>
  <c r="BK177"/>
  <c r="J154"/>
  <c r="J221"/>
  <c r="J178"/>
  <c r="J149"/>
  <c r="J192"/>
  <c r="J141"/>
  <c r="BK183"/>
  <c r="BK163"/>
  <c r="J135"/>
  <c r="J189"/>
  <c r="J168"/>
  <c r="J137"/>
  <c r="BK213"/>
  <c r="J191"/>
  <c r="BK156"/>
  <c i="20" r="BK192"/>
  <c r="BK151"/>
  <c r="BK163"/>
  <c r="J136"/>
  <c r="BK181"/>
  <c r="BK152"/>
  <c r="BK194"/>
  <c r="BK176"/>
  <c r="BK139"/>
  <c r="BK184"/>
  <c r="BK149"/>
  <c r="J126"/>
  <c r="J166"/>
  <c r="BK135"/>
  <c r="BK168"/>
  <c r="BK144"/>
  <c r="BK165"/>
  <c i="21" r="J178"/>
  <c r="BK148"/>
  <c r="J156"/>
  <c r="BK132"/>
  <c r="BK157"/>
  <c r="BK134"/>
  <c r="J135"/>
  <c r="BK151"/>
  <c r="BK169"/>
  <c r="J148"/>
  <c r="BK166"/>
  <c r="J134"/>
  <c r="J145"/>
  <c i="22" r="BK159"/>
  <c r="BK165"/>
  <c r="BK166"/>
  <c r="BK140"/>
  <c r="J153"/>
  <c r="BK146"/>
  <c r="J137"/>
  <c r="J157"/>
  <c r="J148"/>
  <c i="23" r="BK187"/>
  <c r="BK152"/>
  <c r="J190"/>
  <c r="BK154"/>
  <c r="J178"/>
  <c r="J160"/>
  <c r="BK189"/>
  <c r="J159"/>
  <c r="BK128"/>
  <c r="BK169"/>
  <c r="J183"/>
  <c r="BK165"/>
  <c r="J189"/>
  <c r="BK160"/>
  <c r="J133"/>
  <c r="BK135"/>
  <c i="24" r="J150"/>
  <c r="J146"/>
  <c r="J148"/>
  <c r="J144"/>
  <c r="BK139"/>
  <c r="BK150"/>
  <c i="25" r="J242"/>
  <c r="J221"/>
  <c r="BK185"/>
  <c r="J153"/>
  <c r="J254"/>
  <c r="BK214"/>
  <c r="J184"/>
  <c r="BK147"/>
  <c r="J241"/>
  <c r="BK190"/>
  <c r="BK164"/>
  <c r="J146"/>
  <c r="J249"/>
  <c r="J205"/>
  <c r="BK162"/>
  <c r="BK145"/>
  <c r="BK251"/>
  <c r="BK238"/>
  <c r="J211"/>
  <c r="BK172"/>
  <c r="J257"/>
  <c r="J226"/>
  <c r="BK208"/>
  <c r="J185"/>
  <c r="J165"/>
  <c r="BK271"/>
  <c r="BK250"/>
  <c r="J214"/>
  <c r="J179"/>
  <c r="BK284"/>
  <c r="J264"/>
  <c r="J188"/>
  <c i="26" r="BK134"/>
  <c i="2" r="J36"/>
  <c r="J291"/>
  <c r="J285"/>
  <c r="J279"/>
  <c r="J275"/>
  <c r="J267"/>
  <c r="J259"/>
  <c r="J251"/>
  <c r="BK246"/>
  <c r="BK240"/>
  <c r="BK235"/>
  <c r="J230"/>
  <c r="J222"/>
  <c r="J218"/>
  <c r="BK211"/>
  <c r="J208"/>
  <c r="J204"/>
  <c r="J201"/>
  <c r="BK197"/>
  <c r="J193"/>
  <c r="J189"/>
  <c r="BK183"/>
  <c r="BK179"/>
  <c r="J177"/>
  <c r="J174"/>
  <c r="BK169"/>
  <c r="J166"/>
  <c r="J160"/>
  <c r="J153"/>
  <c r="BK147"/>
  <c r="F37"/>
  <c i="4" r="BK253"/>
  <c r="J250"/>
  <c r="J248"/>
  <c r="J237"/>
  <c r="BK228"/>
  <c r="BK211"/>
  <c r="BK202"/>
  <c r="BK193"/>
  <c r="BK190"/>
  <c r="J179"/>
  <c r="J168"/>
  <c r="BK141"/>
  <c r="BK288"/>
  <c r="J249"/>
  <c r="J222"/>
  <c r="BK167"/>
  <c r="J146"/>
  <c r="J281"/>
  <c r="J253"/>
  <c r="BK222"/>
  <c r="J188"/>
  <c r="J140"/>
  <c r="BK275"/>
  <c r="J247"/>
  <c r="J224"/>
  <c r="BK178"/>
  <c r="BK151"/>
  <c r="J289"/>
  <c r="J269"/>
  <c r="J239"/>
  <c r="J204"/>
  <c r="J178"/>
  <c r="BK138"/>
  <c r="J273"/>
  <c r="BK241"/>
  <c r="J229"/>
  <c r="J171"/>
  <c r="J147"/>
  <c i="5" r="BK301"/>
  <c r="BK262"/>
  <c r="J241"/>
  <c r="BK213"/>
  <c r="J169"/>
  <c r="BK142"/>
  <c r="BK295"/>
  <c r="BK266"/>
  <c r="BK225"/>
  <c r="BK204"/>
  <c r="J144"/>
  <c r="BK292"/>
  <c r="BK258"/>
  <c r="J218"/>
  <c r="BK185"/>
  <c r="BK155"/>
  <c r="J298"/>
  <c r="J267"/>
  <c r="BK229"/>
  <c r="J214"/>
  <c r="BK172"/>
  <c r="J305"/>
  <c r="J255"/>
  <c r="J219"/>
  <c r="BK192"/>
  <c r="BK149"/>
  <c r="J319"/>
  <c r="J290"/>
  <c r="J237"/>
  <c r="BK211"/>
  <c r="BK190"/>
  <c r="J167"/>
  <c r="BK313"/>
  <c r="BK294"/>
  <c r="J262"/>
  <c r="BK203"/>
  <c r="J185"/>
  <c r="BK148"/>
  <c r="BK314"/>
  <c r="BK278"/>
  <c r="BK256"/>
  <c r="J230"/>
  <c r="BK209"/>
  <c r="BK182"/>
  <c r="BK150"/>
  <c i="6" r="BK165"/>
  <c r="J145"/>
  <c r="J160"/>
  <c r="BK133"/>
  <c r="BK134"/>
  <c r="BK169"/>
  <c r="J137"/>
  <c r="BK161"/>
  <c r="J143"/>
  <c r="J144"/>
  <c r="BK128"/>
  <c r="J152"/>
  <c r="J124"/>
  <c r="J132"/>
  <c i="7" r="J146"/>
  <c r="BK145"/>
  <c r="BK174"/>
  <c r="BK144"/>
  <c r="J148"/>
  <c r="J160"/>
  <c r="BK136"/>
  <c r="J142"/>
  <c r="J166"/>
  <c r="J147"/>
  <c r="BK178"/>
  <c r="BK155"/>
  <c r="BK132"/>
  <c i="8" r="J176"/>
  <c r="BK149"/>
  <c r="J189"/>
  <c r="BK165"/>
  <c r="J192"/>
  <c r="BK155"/>
  <c r="BK132"/>
  <c r="J170"/>
  <c r="J148"/>
  <c r="BK179"/>
  <c r="J144"/>
  <c r="BK180"/>
  <c r="BK138"/>
  <c r="BK177"/>
  <c r="J143"/>
  <c r="J182"/>
  <c r="J131"/>
  <c i="9" r="BK138"/>
  <c r="J140"/>
  <c r="BK142"/>
  <c r="BK133"/>
  <c i="10" r="J153"/>
  <c r="J141"/>
  <c r="BK155"/>
  <c r="BK137"/>
  <c i="11" r="BK151"/>
  <c r="J141"/>
  <c r="BK142"/>
  <c r="J136"/>
  <c r="J132"/>
  <c r="BK133"/>
  <c i="12" r="J136"/>
  <c r="J129"/>
  <c r="J133"/>
  <c i="13" r="BK137"/>
  <c r="J131"/>
  <c r="J139"/>
  <c r="BK141"/>
  <c r="BK134"/>
  <c r="J133"/>
  <c i="15" r="BK267"/>
  <c r="BK202"/>
  <c r="BK181"/>
  <c r="BK151"/>
  <c r="BK263"/>
  <c r="J227"/>
  <c r="J191"/>
  <c r="J159"/>
  <c r="J266"/>
  <c r="BK227"/>
  <c r="BK200"/>
  <c r="J154"/>
  <c r="BK266"/>
  <c r="BK230"/>
  <c r="BK206"/>
  <c r="J177"/>
  <c r="J276"/>
  <c r="BK210"/>
  <c r="J164"/>
  <c r="J137"/>
  <c r="BK255"/>
  <c r="BK223"/>
  <c r="J174"/>
  <c r="J138"/>
  <c r="J236"/>
  <c r="BK199"/>
  <c r="J162"/>
  <c r="BK144"/>
  <c r="J224"/>
  <c r="J207"/>
  <c r="J183"/>
  <c i="16" r="BK651"/>
  <c r="BK614"/>
  <c r="BK578"/>
  <c r="J523"/>
  <c r="J475"/>
  <c r="J423"/>
  <c r="BK356"/>
  <c r="BK341"/>
  <c r="BK312"/>
  <c r="BK281"/>
  <c r="J256"/>
  <c r="J226"/>
  <c r="BK188"/>
  <c r="BK161"/>
  <c r="BK627"/>
  <c r="BK604"/>
  <c r="J533"/>
  <c r="J451"/>
  <c r="J401"/>
  <c r="BK295"/>
  <c r="BK274"/>
  <c r="BK254"/>
  <c r="BK218"/>
  <c r="J200"/>
  <c r="BK176"/>
  <c r="J602"/>
  <c r="J552"/>
  <c r="J505"/>
  <c r="BK465"/>
  <c r="J387"/>
  <c r="J360"/>
  <c r="J330"/>
  <c r="J297"/>
  <c r="J258"/>
  <c r="BK233"/>
  <c r="J198"/>
  <c r="BK175"/>
  <c r="BK157"/>
  <c r="BK619"/>
  <c r="J579"/>
  <c r="BK531"/>
  <c r="BK493"/>
  <c r="BK445"/>
  <c r="BK391"/>
  <c r="BK328"/>
  <c r="BK305"/>
  <c r="J260"/>
  <c r="J210"/>
  <c r="BK185"/>
  <c r="J157"/>
  <c r="J595"/>
  <c r="BK554"/>
  <c r="BK481"/>
  <c r="BK409"/>
  <c r="J371"/>
  <c r="J343"/>
  <c r="J314"/>
  <c r="J249"/>
  <c r="BK219"/>
  <c r="BK198"/>
  <c r="BK156"/>
  <c r="J545"/>
  <c r="BK433"/>
  <c r="J350"/>
  <c r="J311"/>
  <c r="BK271"/>
  <c r="J246"/>
  <c r="BK213"/>
  <c r="BK183"/>
  <c r="J604"/>
  <c r="J562"/>
  <c r="J471"/>
  <c r="BK294"/>
  <c r="BK275"/>
  <c r="J243"/>
  <c r="BK217"/>
  <c r="J193"/>
  <c r="J657"/>
  <c r="BK607"/>
  <c r="BK562"/>
  <c r="BK507"/>
  <c r="J455"/>
  <c r="J411"/>
  <c r="J365"/>
  <c r="BK336"/>
  <c r="J298"/>
  <c r="BK262"/>
  <c r="BK242"/>
  <c r="BK197"/>
  <c r="J174"/>
  <c i="17" r="BK171"/>
  <c r="J166"/>
  <c r="J140"/>
  <c r="BK168"/>
  <c r="J149"/>
  <c r="J161"/>
  <c r="BK169"/>
  <c r="J152"/>
  <c r="BK145"/>
  <c i="19" r="BK220"/>
  <c r="J171"/>
  <c r="J215"/>
  <c r="BK191"/>
  <c r="J172"/>
  <c r="BK151"/>
  <c r="BK217"/>
  <c r="BK169"/>
  <c r="BK145"/>
  <c r="BK190"/>
  <c r="BK149"/>
  <c r="J206"/>
  <c r="J164"/>
  <c r="BK144"/>
  <c r="J187"/>
  <c r="BK155"/>
  <c r="J212"/>
  <c r="J208"/>
  <c r="BK194"/>
  <c r="BK172"/>
  <c r="J150"/>
  <c i="20" r="BK171"/>
  <c r="BK137"/>
  <c r="BK147"/>
  <c r="BK162"/>
  <c r="J143"/>
  <c r="J186"/>
  <c r="BK167"/>
  <c r="J144"/>
  <c r="J185"/>
  <c r="BK143"/>
  <c r="J125"/>
  <c r="BK182"/>
  <c r="BK155"/>
  <c r="J188"/>
  <c r="J138"/>
  <c r="J168"/>
  <c r="BK132"/>
  <c i="21" r="J154"/>
  <c r="J165"/>
  <c r="J133"/>
  <c r="BK144"/>
  <c r="BK176"/>
  <c r="J140"/>
  <c r="J155"/>
  <c r="BK168"/>
  <c r="J146"/>
  <c r="BK155"/>
  <c r="BK133"/>
  <c r="BK141"/>
  <c i="22" r="J141"/>
  <c r="J143"/>
  <c r="BK142"/>
  <c r="J160"/>
  <c r="J155"/>
  <c r="BK131"/>
  <c r="BK139"/>
  <c r="BK154"/>
  <c r="J140"/>
  <c i="23" r="J170"/>
  <c r="J146"/>
  <c r="BK186"/>
  <c r="J144"/>
  <c r="BK184"/>
  <c r="J166"/>
  <c r="J142"/>
  <c r="BK166"/>
  <c r="BK150"/>
  <c r="BK178"/>
  <c r="J131"/>
  <c r="BK167"/>
  <c r="J137"/>
  <c r="J180"/>
  <c r="BK148"/>
  <c r="J132"/>
  <c r="BK163"/>
  <c r="J129"/>
  <c i="24" r="BK137"/>
  <c r="J143"/>
  <c r="BK134"/>
  <c r="J130"/>
  <c r="J135"/>
  <c i="25" r="J235"/>
  <c r="BK215"/>
  <c r="BK184"/>
  <c r="BK152"/>
  <c r="BK248"/>
  <c r="BK205"/>
  <c r="BK166"/>
  <c r="BK144"/>
  <c r="BK211"/>
  <c r="BK177"/>
  <c r="BK153"/>
  <c r="J243"/>
  <c r="J209"/>
  <c r="BK171"/>
  <c r="BK280"/>
  <c r="BK249"/>
  <c r="J233"/>
  <c r="BK202"/>
  <c r="BK141"/>
  <c r="BK237"/>
  <c r="BK194"/>
  <c r="J176"/>
  <c r="J280"/>
  <c r="BK257"/>
  <c r="BK220"/>
  <c r="J180"/>
  <c r="J284"/>
  <c r="BK232"/>
  <c r="BK163"/>
  <c i="26" r="BK142"/>
  <c r="J127"/>
  <c r="BK126"/>
  <c i="2" l="1" r="R142"/>
  <c r="R157"/>
  <c r="P161"/>
  <c r="P217"/>
  <c r="BK233"/>
  <c r="J233"/>
  <c r="J108"/>
  <c r="R241"/>
  <c r="P301"/>
  <c r="BK444"/>
  <c r="J444"/>
  <c r="J113"/>
  <c r="BK455"/>
  <c r="J455"/>
  <c r="J114"/>
  <c r="BK494"/>
  <c r="J494"/>
  <c r="J117"/>
  <c i="3" r="BK130"/>
  <c r="J130"/>
  <c r="J100"/>
  <c r="BK153"/>
  <c r="J153"/>
  <c r="J103"/>
  <c i="4" r="BK142"/>
  <c r="J142"/>
  <c r="J101"/>
  <c r="T149"/>
  <c r="R177"/>
  <c r="T206"/>
  <c r="T297"/>
  <c i="5" r="T134"/>
  <c r="R156"/>
  <c r="R227"/>
  <c r="R318"/>
  <c i="7" r="T164"/>
  <c i="8" r="R191"/>
  <c i="9" r="R144"/>
  <c i="10" r="P130"/>
  <c r="BK145"/>
  <c r="J145"/>
  <c r="J104"/>
  <c i="11" r="T127"/>
  <c i="12" r="P139"/>
  <c i="13" r="T130"/>
  <c r="T145"/>
  <c r="P155"/>
  <c i="14" r="T126"/>
  <c r="T125"/>
  <c i="15" r="P135"/>
  <c r="R155"/>
  <c r="R180"/>
  <c r="T205"/>
  <c r="T229"/>
  <c r="T258"/>
  <c i="16" r="T155"/>
  <c r="T239"/>
  <c r="T309"/>
  <c r="T331"/>
  <c r="T438"/>
  <c r="T557"/>
  <c r="R567"/>
  <c r="R591"/>
  <c r="R596"/>
  <c r="R624"/>
  <c i="17" r="P147"/>
  <c r="BK167"/>
  <c r="J167"/>
  <c r="J105"/>
  <c r="P176"/>
  <c r="P175"/>
  <c i="18" r="R124"/>
  <c r="R123"/>
  <c r="R122"/>
  <c i="19" r="P136"/>
  <c r="P133"/>
  <c r="BK148"/>
  <c r="J148"/>
  <c r="J104"/>
  <c r="R158"/>
  <c r="T170"/>
  <c r="BK219"/>
  <c r="J219"/>
  <c r="J109"/>
  <c r="T223"/>
  <c i="20" r="T124"/>
  <c i="21" r="T128"/>
  <c i="22" r="T127"/>
  <c i="23" r="BK191"/>
  <c r="J191"/>
  <c r="J102"/>
  <c i="24" r="T136"/>
  <c r="P152"/>
  <c i="25" r="P151"/>
  <c r="BK168"/>
  <c r="J168"/>
  <c r="J102"/>
  <c r="R175"/>
  <c r="P182"/>
  <c r="BK196"/>
  <c r="J196"/>
  <c r="J106"/>
  <c r="T203"/>
  <c r="BK223"/>
  <c r="J223"/>
  <c r="J110"/>
  <c i="2" r="P157"/>
  <c r="BK161"/>
  <c r="J161"/>
  <c r="J102"/>
  <c r="T217"/>
  <c r="R250"/>
  <c r="P381"/>
  <c r="T462"/>
  <c r="T485"/>
  <c r="R514"/>
  <c i="3" r="P140"/>
  <c r="BK162"/>
  <c r="BK161"/>
  <c r="J161"/>
  <c r="J105"/>
  <c i="4" r="BK135"/>
  <c r="J135"/>
  <c r="J100"/>
  <c r="P149"/>
  <c r="T177"/>
  <c r="P206"/>
  <c r="P297"/>
  <c i="5" r="R134"/>
  <c r="BK152"/>
  <c r="J152"/>
  <c r="J102"/>
  <c r="T179"/>
  <c r="BK199"/>
  <c r="J199"/>
  <c r="J106"/>
  <c r="BK293"/>
  <c r="J293"/>
  <c r="J108"/>
  <c r="T318"/>
  <c i="7" r="BK164"/>
  <c r="J164"/>
  <c r="J102"/>
  <c i="8" r="T191"/>
  <c i="9" r="P144"/>
  <c i="10" r="T136"/>
  <c r="T142"/>
  <c i="11" r="P127"/>
  <c i="12" r="R128"/>
  <c r="R145"/>
  <c i="13" r="P136"/>
  <c r="P152"/>
  <c i="14" r="P126"/>
  <c r="P125"/>
  <c i="1" r="AU109"/>
  <c i="15" r="P155"/>
  <c r="P180"/>
  <c r="P205"/>
  <c r="P229"/>
  <c r="P258"/>
  <c i="16" r="R155"/>
  <c r="R239"/>
  <c r="R309"/>
  <c r="P331"/>
  <c r="P438"/>
  <c r="P557"/>
  <c r="BK567"/>
  <c r="J567"/>
  <c r="J116"/>
  <c r="BK591"/>
  <c r="J591"/>
  <c r="J118"/>
  <c r="BK596"/>
  <c r="J596"/>
  <c r="J119"/>
  <c r="P624"/>
  <c i="17" r="T135"/>
  <c r="P142"/>
  <c r="BK164"/>
  <c r="J164"/>
  <c r="J104"/>
  <c r="P167"/>
  <c r="T176"/>
  <c r="T175"/>
  <c i="19" r="T139"/>
  <c r="BK158"/>
  <c r="J158"/>
  <c r="J105"/>
  <c r="P170"/>
  <c r="BK216"/>
  <c r="J216"/>
  <c r="J108"/>
  <c r="BK223"/>
  <c r="J223"/>
  <c r="J110"/>
  <c i="20" r="T172"/>
  <c i="21" r="BK128"/>
  <c r="J128"/>
  <c r="J101"/>
  <c r="R179"/>
  <c i="22" r="P127"/>
  <c i="23" r="T191"/>
  <c i="24" r="T129"/>
  <c r="R149"/>
  <c i="25" r="P140"/>
  <c r="T155"/>
  <c r="P196"/>
  <c r="P207"/>
  <c r="T213"/>
  <c r="R227"/>
  <c r="T236"/>
  <c r="BK252"/>
  <c r="J252"/>
  <c r="J114"/>
  <c r="T262"/>
  <c r="P278"/>
  <c i="2" r="BK157"/>
  <c r="J157"/>
  <c r="J101"/>
  <c r="R161"/>
  <c r="BK217"/>
  <c r="J217"/>
  <c r="J104"/>
  <c r="T250"/>
  <c r="BK381"/>
  <c r="J381"/>
  <c r="J112"/>
  <c r="BK462"/>
  <c r="J462"/>
  <c r="J115"/>
  <c r="BK485"/>
  <c r="J485"/>
  <c r="J116"/>
  <c r="BK514"/>
  <c r="J514"/>
  <c r="J118"/>
  <c i="3" r="R130"/>
  <c r="T153"/>
  <c i="4" r="P135"/>
  <c r="P145"/>
  <c r="P163"/>
  <c r="BK186"/>
  <c r="J186"/>
  <c r="J107"/>
  <c r="P263"/>
  <c r="P302"/>
  <c i="5" r="BK134"/>
  <c r="J134"/>
  <c r="J100"/>
  <c r="BK156"/>
  <c r="J156"/>
  <c r="J103"/>
  <c r="T227"/>
  <c r="P318"/>
  <c i="7" r="R128"/>
  <c r="R179"/>
  <c i="8" r="R127"/>
  <c r="R126"/>
  <c i="9" r="R127"/>
  <c r="R126"/>
  <c i="10" r="R136"/>
  <c r="R142"/>
  <c i="11" r="R127"/>
  <c i="12" r="R139"/>
  <c i="13" r="R136"/>
  <c r="R152"/>
  <c i="14" r="BK126"/>
  <c r="BK125"/>
  <c r="J125"/>
  <c r="J100"/>
  <c i="15" r="BK147"/>
  <c r="J147"/>
  <c r="J100"/>
  <c r="BK173"/>
  <c r="J173"/>
  <c r="J102"/>
  <c r="R193"/>
  <c r="R217"/>
  <c r="R245"/>
  <c r="T270"/>
  <c i="16" r="T151"/>
  <c r="R172"/>
  <c r="T178"/>
  <c r="BK309"/>
  <c r="T321"/>
  <c r="T342"/>
  <c r="P376"/>
  <c r="T546"/>
  <c r="T576"/>
  <c r="P605"/>
  <c r="P629"/>
  <c i="17" r="BK135"/>
  <c r="J135"/>
  <c r="J100"/>
  <c r="R147"/>
  <c r="R167"/>
  <c i="18" r="BK124"/>
  <c r="J124"/>
  <c r="J100"/>
  <c i="19" r="BK139"/>
  <c r="J139"/>
  <c r="J102"/>
  <c r="BK180"/>
  <c r="J180"/>
  <c r="J107"/>
  <c r="T216"/>
  <c i="20" r="P124"/>
  <c i="21" r="P164"/>
  <c i="22" r="R164"/>
  <c i="23" r="P127"/>
  <c i="24" r="P129"/>
  <c r="BK152"/>
  <c r="J152"/>
  <c r="J104"/>
  <c i="25" r="P203"/>
  <c r="BK213"/>
  <c r="J213"/>
  <c r="J109"/>
  <c r="P227"/>
  <c r="R236"/>
  <c r="T244"/>
  <c r="BK262"/>
  <c r="J262"/>
  <c r="J115"/>
  <c r="P268"/>
  <c r="BK278"/>
  <c r="J278"/>
  <c r="J117"/>
  <c i="2" r="BK142"/>
  <c r="J142"/>
  <c r="J100"/>
  <c r="BK184"/>
  <c r="J184"/>
  <c r="J103"/>
  <c r="R226"/>
  <c r="P233"/>
  <c r="BK241"/>
  <c r="J241"/>
  <c r="J109"/>
  <c r="BK301"/>
  <c r="J301"/>
  <c r="J111"/>
  <c r="R444"/>
  <c r="T455"/>
  <c r="R494"/>
  <c i="3" r="T140"/>
  <c r="T162"/>
  <c r="T161"/>
  <c i="4" r="T135"/>
  <c r="R149"/>
  <c r="P177"/>
  <c r="BK206"/>
  <c r="J206"/>
  <c r="J108"/>
  <c r="BK297"/>
  <c r="J297"/>
  <c r="J110"/>
  <c i="5" r="R145"/>
  <c r="T156"/>
  <c r="BK227"/>
  <c r="J227"/>
  <c r="J107"/>
  <c r="BK318"/>
  <c r="J318"/>
  <c r="J110"/>
  <c i="7" r="BK128"/>
  <c r="P179"/>
  <c i="8" r="P191"/>
  <c i="9" r="T144"/>
  <c i="10" r="R130"/>
  <c r="R129"/>
  <c r="R145"/>
  <c i="11" r="BK127"/>
  <c r="J127"/>
  <c r="J101"/>
  <c i="12" r="BK128"/>
  <c r="J128"/>
  <c r="J101"/>
  <c r="T139"/>
  <c i="13" r="P130"/>
  <c r="P145"/>
  <c r="T155"/>
  <c i="15" r="T155"/>
  <c r="T180"/>
  <c r="R205"/>
  <c r="R229"/>
  <c r="R258"/>
  <c i="16" r="P151"/>
  <c r="BK172"/>
  <c r="J172"/>
  <c r="J102"/>
  <c r="R178"/>
  <c r="BK300"/>
  <c r="J300"/>
  <c r="J105"/>
  <c r="BK321"/>
  <c r="J321"/>
  <c r="J109"/>
  <c r="BK342"/>
  <c r="J342"/>
  <c r="J111"/>
  <c r="T376"/>
  <c r="P546"/>
  <c r="R576"/>
  <c r="BK605"/>
  <c r="J605"/>
  <c r="J120"/>
  <c r="BK629"/>
  <c r="J629"/>
  <c r="J123"/>
  <c i="19" r="P139"/>
  <c r="R180"/>
  <c r="R223"/>
  <c i="20" r="BK172"/>
  <c r="J172"/>
  <c r="J100"/>
  <c i="21" r="R164"/>
  <c i="22" r="P164"/>
  <c i="23" r="R191"/>
  <c i="24" r="P136"/>
  <c r="T152"/>
  <c i="25" r="R140"/>
  <c r="R151"/>
  <c r="R168"/>
  <c r="R182"/>
  <c r="R192"/>
  <c r="BK207"/>
  <c r="J207"/>
  <c r="J108"/>
  <c r="T223"/>
  <c i="26" r="T125"/>
  <c i="2" r="R184"/>
  <c r="T226"/>
  <c r="R233"/>
  <c r="P241"/>
  <c r="T301"/>
  <c r="P444"/>
  <c r="P455"/>
  <c r="P494"/>
  <c i="3" r="T130"/>
  <c r="T129"/>
  <c r="T128"/>
  <c r="R153"/>
  <c i="4" r="R135"/>
  <c r="BK149"/>
  <c r="J149"/>
  <c r="J103"/>
  <c r="BK177"/>
  <c r="J177"/>
  <c r="J106"/>
  <c r="R206"/>
  <c r="R297"/>
  <c i="5" r="P134"/>
  <c r="P156"/>
  <c r="P227"/>
  <c i="7" r="P128"/>
  <c r="BK179"/>
  <c r="J179"/>
  <c r="J103"/>
  <c i="8" r="BK127"/>
  <c r="J127"/>
  <c r="J101"/>
  <c i="9" r="T127"/>
  <c r="T126"/>
  <c i="10" r="BK136"/>
  <c r="J136"/>
  <c r="J102"/>
  <c r="BK142"/>
  <c r="J142"/>
  <c r="J103"/>
  <c i="11" r="P149"/>
  <c i="12" r="T128"/>
  <c r="T127"/>
  <c r="T145"/>
  <c i="13" r="BK130"/>
  <c r="BK145"/>
  <c r="J145"/>
  <c r="J103"/>
  <c r="BK155"/>
  <c r="J155"/>
  <c r="J105"/>
  <c i="15" r="R135"/>
  <c r="R147"/>
  <c r="P173"/>
  <c r="P193"/>
  <c r="P217"/>
  <c r="T245"/>
  <c r="R270"/>
  <c i="16" r="BK155"/>
  <c r="P239"/>
  <c r="P309"/>
  <c r="R331"/>
  <c r="R438"/>
  <c r="R557"/>
  <c r="P567"/>
  <c r="P591"/>
  <c r="P596"/>
  <c r="BK624"/>
  <c r="J624"/>
  <c r="J121"/>
  <c i="17" r="T147"/>
  <c r="T164"/>
  <c r="R176"/>
  <c r="R175"/>
  <c i="18" r="T124"/>
  <c r="T123"/>
  <c r="T122"/>
  <c i="19" r="T136"/>
  <c r="T133"/>
  <c r="R148"/>
  <c r="P180"/>
  <c r="R219"/>
  <c i="20" r="R172"/>
  <c i="21" r="P128"/>
  <c r="BK179"/>
  <c r="J179"/>
  <c r="J103"/>
  <c i="22" r="BK164"/>
  <c r="J164"/>
  <c r="J102"/>
  <c i="23" r="T127"/>
  <c r="T126"/>
  <c i="24" r="BK136"/>
  <c r="J136"/>
  <c r="J102"/>
  <c r="P149"/>
  <c i="25" r="BK155"/>
  <c r="J155"/>
  <c r="J101"/>
  <c r="P168"/>
  <c r="T175"/>
  <c r="P192"/>
  <c r="BK203"/>
  <c r="J203"/>
  <c r="J107"/>
  <c r="R207"/>
  <c r="P223"/>
  <c r="BK236"/>
  <c r="J236"/>
  <c r="J112"/>
  <c r="P244"/>
  <c r="R252"/>
  <c r="R262"/>
  <c r="T268"/>
  <c i="26" r="BK125"/>
  <c r="J125"/>
  <c r="J98"/>
  <c r="P131"/>
  <c r="P139"/>
  <c i="2" r="T142"/>
  <c r="T157"/>
  <c r="T161"/>
  <c r="R217"/>
  <c r="BK250"/>
  <c r="J250"/>
  <c r="J110"/>
  <c r="R381"/>
  <c r="P462"/>
  <c r="R485"/>
  <c r="P514"/>
  <c i="3" r="R140"/>
  <c r="R162"/>
  <c r="R161"/>
  <c i="4" r="P142"/>
  <c r="BK145"/>
  <c r="J145"/>
  <c r="J102"/>
  <c r="BK163"/>
  <c r="J163"/>
  <c r="J105"/>
  <c r="R186"/>
  <c r="T263"/>
  <c r="R302"/>
  <c i="5" r="T145"/>
  <c r="R152"/>
  <c r="P179"/>
  <c r="R199"/>
  <c r="P293"/>
  <c i="7" r="R164"/>
  <c i="8" r="P127"/>
  <c r="P126"/>
  <c i="1" r="AU103"/>
  <c i="9" r="BK144"/>
  <c r="J144"/>
  <c r="J102"/>
  <c i="10" r="T130"/>
  <c r="T145"/>
  <c i="11" r="R149"/>
  <c i="12" r="BK145"/>
  <c r="J145"/>
  <c r="J103"/>
  <c i="13" r="T136"/>
  <c r="T152"/>
  <c i="14" r="R126"/>
  <c r="R125"/>
  <c i="15" r="T147"/>
  <c r="R173"/>
  <c r="BK193"/>
  <c r="J193"/>
  <c r="J104"/>
  <c r="T217"/>
  <c r="P245"/>
  <c r="BK270"/>
  <c r="J270"/>
  <c r="J111"/>
  <c i="16" r="BK151"/>
  <c r="J151"/>
  <c r="J100"/>
  <c r="P172"/>
  <c r="BK178"/>
  <c r="J178"/>
  <c r="J103"/>
  <c r="P300"/>
  <c r="P321"/>
  <c r="P342"/>
  <c r="BK376"/>
  <c r="J376"/>
  <c r="J112"/>
  <c r="R546"/>
  <c r="P576"/>
  <c r="R605"/>
  <c r="R629"/>
  <c i="17" r="BK142"/>
  <c r="J142"/>
  <c r="J101"/>
  <c r="T142"/>
  <c r="P164"/>
  <c r="BK176"/>
  <c r="J176"/>
  <c r="J108"/>
  <c i="18" r="P124"/>
  <c r="P123"/>
  <c r="P122"/>
  <c i="1" r="AU114"/>
  <c i="19" r="R136"/>
  <c r="R133"/>
  <c r="P148"/>
  <c r="P158"/>
  <c r="BK170"/>
  <c r="J170"/>
  <c r="J106"/>
  <c r="P216"/>
  <c r="T219"/>
  <c i="20" r="P172"/>
  <c i="21" r="T164"/>
  <c i="22" r="T164"/>
  <c i="23" r="R127"/>
  <c r="R126"/>
  <c i="24" r="R129"/>
  <c r="T149"/>
  <c i="25" r="BK140"/>
  <c r="J140"/>
  <c r="J99"/>
  <c r="P155"/>
  <c r="P175"/>
  <c r="BK182"/>
  <c r="J182"/>
  <c r="J104"/>
  <c r="T182"/>
  <c r="R196"/>
  <c r="R213"/>
  <c i="26" r="BK131"/>
  <c r="J131"/>
  <c r="J99"/>
  <c i="2" r="P142"/>
  <c r="P184"/>
  <c r="BK226"/>
  <c r="J226"/>
  <c r="J107"/>
  <c r="T233"/>
  <c r="T241"/>
  <c r="R301"/>
  <c r="T444"/>
  <c r="R455"/>
  <c r="T494"/>
  <c i="3" r="P130"/>
  <c r="P129"/>
  <c r="P153"/>
  <c i="4" r="T142"/>
  <c r="T145"/>
  <c r="T163"/>
  <c r="P186"/>
  <c r="BK263"/>
  <c r="J263"/>
  <c r="J109"/>
  <c r="BK302"/>
  <c r="J302"/>
  <c r="J111"/>
  <c i="5" r="BK145"/>
  <c r="J145"/>
  <c r="J101"/>
  <c r="T152"/>
  <c r="R179"/>
  <c r="T199"/>
  <c r="T293"/>
  <c i="7" r="P164"/>
  <c i="8" r="T127"/>
  <c r="T126"/>
  <c i="9" r="BK127"/>
  <c r="BK126"/>
  <c r="J126"/>
  <c r="J100"/>
  <c i="10" r="P136"/>
  <c r="P142"/>
  <c i="11" r="BK149"/>
  <c r="J149"/>
  <c r="J102"/>
  <c i="12" r="P128"/>
  <c r="P127"/>
  <c i="1" r="AU107"/>
  <c i="12" r="P145"/>
  <c i="13" r="BK136"/>
  <c r="J136"/>
  <c r="J102"/>
  <c r="BK152"/>
  <c r="J152"/>
  <c r="J104"/>
  <c i="15" r="T135"/>
  <c r="P147"/>
  <c r="BK180"/>
  <c r="J180"/>
  <c r="J103"/>
  <c r="BK205"/>
  <c r="J205"/>
  <c r="J105"/>
  <c r="BK229"/>
  <c r="J229"/>
  <c r="J107"/>
  <c r="BK258"/>
  <c r="J258"/>
  <c r="J109"/>
  <c i="16" r="P155"/>
  <c r="BK239"/>
  <c r="J239"/>
  <c r="J104"/>
  <c r="R300"/>
  <c r="R321"/>
  <c r="R342"/>
  <c r="R376"/>
  <c r="BK546"/>
  <c r="J546"/>
  <c r="J114"/>
  <c r="BK576"/>
  <c r="J576"/>
  <c r="J117"/>
  <c r="T591"/>
  <c r="T596"/>
  <c r="T624"/>
  <c i="17" r="R135"/>
  <c r="R134"/>
  <c r="R133"/>
  <c r="R142"/>
  <c r="R164"/>
  <c i="19" r="R139"/>
  <c r="T158"/>
  <c r="R170"/>
  <c r="R216"/>
  <c r="P223"/>
  <c i="20" r="BK124"/>
  <c r="J124"/>
  <c r="J99"/>
  <c i="21" r="R128"/>
  <c r="R127"/>
  <c r="T179"/>
  <c i="22" r="BK127"/>
  <c r="J127"/>
  <c r="J101"/>
  <c i="23" r="P191"/>
  <c i="24" r="R136"/>
  <c r="R128"/>
  <c r="R152"/>
  <c i="25" r="BK151"/>
  <c r="J151"/>
  <c r="J100"/>
  <c r="T151"/>
  <c r="T168"/>
  <c r="BK192"/>
  <c r="J192"/>
  <c r="J105"/>
  <c r="T192"/>
  <c r="R203"/>
  <c r="T207"/>
  <c r="R223"/>
  <c r="T227"/>
  <c r="BK244"/>
  <c r="J244"/>
  <c r="J113"/>
  <c r="P252"/>
  <c r="P262"/>
  <c r="R268"/>
  <c r="T278"/>
  <c i="26" r="R125"/>
  <c r="T131"/>
  <c r="R139"/>
  <c i="2" r="T184"/>
  <c r="P226"/>
  <c r="P250"/>
  <c r="T381"/>
  <c r="R462"/>
  <c r="P485"/>
  <c r="T514"/>
  <c i="3" r="BK140"/>
  <c r="J140"/>
  <c r="J101"/>
  <c r="P162"/>
  <c r="P161"/>
  <c i="4" r="R142"/>
  <c r="R145"/>
  <c r="R163"/>
  <c r="T186"/>
  <c r="R263"/>
  <c r="T302"/>
  <c i="5" r="P145"/>
  <c r="P152"/>
  <c r="BK179"/>
  <c r="P199"/>
  <c r="R293"/>
  <c i="7" r="T128"/>
  <c r="T127"/>
  <c r="T179"/>
  <c i="8" r="BK191"/>
  <c r="J191"/>
  <c r="J102"/>
  <c i="9" r="P127"/>
  <c r="P126"/>
  <c i="1" r="AU104"/>
  <c i="10" r="BK130"/>
  <c r="J130"/>
  <c r="J101"/>
  <c r="P145"/>
  <c i="11" r="T149"/>
  <c i="12" r="BK139"/>
  <c r="J139"/>
  <c r="J102"/>
  <c i="13" r="R130"/>
  <c r="R129"/>
  <c r="R145"/>
  <c r="R155"/>
  <c i="15" r="BK135"/>
  <c r="BK155"/>
  <c r="J155"/>
  <c r="J101"/>
  <c r="T173"/>
  <c r="T193"/>
  <c r="BK217"/>
  <c r="J217"/>
  <c r="J106"/>
  <c r="BK245"/>
  <c r="J245"/>
  <c r="J108"/>
  <c r="P270"/>
  <c i="16" r="R151"/>
  <c r="T172"/>
  <c r="P178"/>
  <c r="T300"/>
  <c r="BK331"/>
  <c r="J331"/>
  <c r="J110"/>
  <c r="BK438"/>
  <c r="J438"/>
  <c r="J113"/>
  <c r="BK557"/>
  <c r="J557"/>
  <c r="J115"/>
  <c r="T567"/>
  <c r="T605"/>
  <c r="T629"/>
  <c i="17" r="P135"/>
  <c r="P134"/>
  <c r="P133"/>
  <c i="1" r="AU113"/>
  <c i="17" r="BK147"/>
  <c r="J147"/>
  <c r="J102"/>
  <c r="T167"/>
  <c i="19" r="BK136"/>
  <c r="J136"/>
  <c r="J101"/>
  <c r="T148"/>
  <c r="T180"/>
  <c r="P219"/>
  <c i="20" r="R124"/>
  <c r="R123"/>
  <c i="21" r="BK164"/>
  <c r="J164"/>
  <c r="J102"/>
  <c r="P179"/>
  <c i="22" r="R127"/>
  <c r="R126"/>
  <c i="23" r="BK127"/>
  <c r="BK126"/>
  <c r="J126"/>
  <c r="J100"/>
  <c i="24" r="BK129"/>
  <c r="J129"/>
  <c r="J101"/>
  <c r="BK149"/>
  <c r="J149"/>
  <c r="J103"/>
  <c i="25" r="T140"/>
  <c r="R155"/>
  <c r="BK175"/>
  <c r="J175"/>
  <c r="J103"/>
  <c r="T196"/>
  <c r="P213"/>
  <c r="BK227"/>
  <c r="J227"/>
  <c r="J111"/>
  <c r="P236"/>
  <c r="R244"/>
  <c r="T252"/>
  <c r="BK268"/>
  <c r="J268"/>
  <c r="J116"/>
  <c r="R278"/>
  <c i="26" r="P125"/>
  <c r="P124"/>
  <c r="P123"/>
  <c i="1" r="AU123"/>
  <c i="26" r="R131"/>
  <c r="BK139"/>
  <c r="J139"/>
  <c r="J101"/>
  <c r="T139"/>
  <c r="BK149"/>
  <c r="J149"/>
  <c r="J103"/>
  <c r="P149"/>
  <c r="R149"/>
  <c r="T149"/>
  <c i="2" r="BK223"/>
  <c r="J223"/>
  <c r="J105"/>
  <c i="3" r="BK159"/>
  <c r="J159"/>
  <c r="J104"/>
  <c i="6" r="BK123"/>
  <c r="J123"/>
  <c r="J99"/>
  <c i="16" r="BK636"/>
  <c r="J636"/>
  <c r="J124"/>
  <c r="BK640"/>
  <c r="J640"/>
  <c r="J126"/>
  <c i="19" r="BK134"/>
  <c r="J134"/>
  <c r="J100"/>
  <c i="15" r="BK278"/>
  <c r="J278"/>
  <c r="J112"/>
  <c i="16" r="BK306"/>
  <c r="J306"/>
  <c r="J106"/>
  <c r="BK656"/>
  <c r="J656"/>
  <c r="J127"/>
  <c i="17" r="BK183"/>
  <c r="J183"/>
  <c r="J111"/>
  <c r="BK173"/>
  <c r="J173"/>
  <c r="J106"/>
  <c r="BK180"/>
  <c r="J180"/>
  <c r="J109"/>
  <c i="5" r="BK316"/>
  <c r="J316"/>
  <c r="J109"/>
  <c i="26" r="BK136"/>
  <c r="J136"/>
  <c r="J100"/>
  <c i="6" r="BK176"/>
  <c r="J176"/>
  <c r="J100"/>
  <c i="15" r="BK268"/>
  <c r="J268"/>
  <c r="J110"/>
  <c i="17" r="BK162"/>
  <c r="J162"/>
  <c r="J103"/>
  <c i="3" r="BK151"/>
  <c r="J151"/>
  <c r="J102"/>
  <c i="10" r="BK154"/>
  <c r="J154"/>
  <c r="J105"/>
  <c i="20" r="BK193"/>
  <c r="J193"/>
  <c r="J101"/>
  <c i="26" r="BK146"/>
  <c r="J146"/>
  <c r="J102"/>
  <c r="J117"/>
  <c r="BE142"/>
  <c i="25" r="BK139"/>
  <c r="J139"/>
  <c r="J98"/>
  <c i="26" r="BE140"/>
  <c r="F120"/>
  <c r="BE127"/>
  <c r="BE132"/>
  <c r="J120"/>
  <c r="BE129"/>
  <c r="BE137"/>
  <c r="BE154"/>
  <c r="E113"/>
  <c r="BE144"/>
  <c r="BE152"/>
  <c r="BE134"/>
  <c r="BE147"/>
  <c r="BE150"/>
  <c r="BE153"/>
  <c r="BE126"/>
  <c i="25" r="F94"/>
  <c r="J133"/>
  <c r="BE146"/>
  <c r="BE147"/>
  <c r="BE148"/>
  <c r="BE149"/>
  <c r="BE153"/>
  <c r="BE171"/>
  <c r="BE180"/>
  <c r="BE183"/>
  <c r="BE197"/>
  <c r="BE200"/>
  <c r="BE202"/>
  <c r="BE205"/>
  <c r="BE206"/>
  <c r="BE210"/>
  <c r="BE211"/>
  <c r="BE214"/>
  <c r="BE218"/>
  <c r="BE225"/>
  <c r="BE228"/>
  <c r="BE247"/>
  <c r="BE251"/>
  <c r="BE260"/>
  <c r="BE261"/>
  <c r="BE271"/>
  <c r="BE284"/>
  <c r="BE152"/>
  <c r="BE156"/>
  <c r="BE157"/>
  <c r="BE161"/>
  <c r="BE162"/>
  <c r="BE170"/>
  <c r="BE186"/>
  <c r="BE187"/>
  <c r="BE208"/>
  <c r="BE216"/>
  <c r="BE217"/>
  <c r="BE230"/>
  <c r="BE237"/>
  <c r="BE243"/>
  <c r="BE254"/>
  <c r="BE283"/>
  <c r="BE164"/>
  <c r="BE173"/>
  <c r="BE189"/>
  <c r="BE224"/>
  <c r="BE239"/>
  <c r="BE253"/>
  <c r="BE259"/>
  <c r="BE273"/>
  <c r="BE159"/>
  <c r="BE181"/>
  <c r="BE215"/>
  <c r="BE220"/>
  <c r="BE258"/>
  <c r="BE264"/>
  <c r="BE266"/>
  <c r="E85"/>
  <c r="BE143"/>
  <c r="BE166"/>
  <c r="BE167"/>
  <c r="BE169"/>
  <c r="BE174"/>
  <c r="BE176"/>
  <c r="BE178"/>
  <c r="BE184"/>
  <c r="BE185"/>
  <c r="BE191"/>
  <c r="BE193"/>
  <c r="BE199"/>
  <c r="BE229"/>
  <c r="BE231"/>
  <c r="BE234"/>
  <c r="BE241"/>
  <c r="BE277"/>
  <c r="BE280"/>
  <c r="BE282"/>
  <c r="BE141"/>
  <c r="BE172"/>
  <c r="BE209"/>
  <c r="BE219"/>
  <c r="BE221"/>
  <c r="BE226"/>
  <c r="BE235"/>
  <c r="BE248"/>
  <c r="BE257"/>
  <c r="BE263"/>
  <c r="BE276"/>
  <c r="BE279"/>
  <c r="BE150"/>
  <c r="BE163"/>
  <c r="BE179"/>
  <c r="BE188"/>
  <c r="BE190"/>
  <c r="BE212"/>
  <c r="BE232"/>
  <c r="BE240"/>
  <c r="BE242"/>
  <c r="BE245"/>
  <c r="BE246"/>
  <c r="BE249"/>
  <c r="BE250"/>
  <c r="BE275"/>
  <c r="J94"/>
  <c r="BE142"/>
  <c r="BE144"/>
  <c r="BE145"/>
  <c r="BE154"/>
  <c r="BE158"/>
  <c r="BE160"/>
  <c r="BE165"/>
  <c r="BE177"/>
  <c r="BE194"/>
  <c r="BE195"/>
  <c r="BE198"/>
  <c r="BE201"/>
  <c r="BE204"/>
  <c r="BE222"/>
  <c r="BE233"/>
  <c r="BE238"/>
  <c r="BE255"/>
  <c r="BE256"/>
  <c r="BE265"/>
  <c r="BE267"/>
  <c r="BE269"/>
  <c r="BE281"/>
  <c i="24" r="J96"/>
  <c r="BE137"/>
  <c r="BE139"/>
  <c r="BE141"/>
  <c r="BE146"/>
  <c i="23" r="J127"/>
  <c r="J101"/>
  <c i="24" r="F96"/>
  <c r="BE130"/>
  <c r="BE142"/>
  <c r="BE145"/>
  <c r="BE132"/>
  <c r="BE135"/>
  <c r="BE143"/>
  <c r="BE150"/>
  <c r="E85"/>
  <c r="BE140"/>
  <c r="BE148"/>
  <c r="BE153"/>
  <c r="BE154"/>
  <c r="J93"/>
  <c r="BE144"/>
  <c r="BE147"/>
  <c r="BE134"/>
  <c r="BE151"/>
  <c i="23" r="J120"/>
  <c r="J123"/>
  <c r="BE131"/>
  <c r="BE149"/>
  <c i="22" r="BK126"/>
  <c r="J126"/>
  <c r="J100"/>
  <c i="23" r="F96"/>
  <c r="BE135"/>
  <c r="BE136"/>
  <c r="BE145"/>
  <c r="BE147"/>
  <c r="BE153"/>
  <c r="BE156"/>
  <c r="BE162"/>
  <c r="BE166"/>
  <c r="BE167"/>
  <c r="BE179"/>
  <c r="BE182"/>
  <c r="BE190"/>
  <c r="BE139"/>
  <c r="BE140"/>
  <c r="BE141"/>
  <c r="BE142"/>
  <c r="BE169"/>
  <c r="BE170"/>
  <c r="BE172"/>
  <c r="BE180"/>
  <c r="BE181"/>
  <c r="BE193"/>
  <c r="E112"/>
  <c r="BE129"/>
  <c r="BE144"/>
  <c r="BE150"/>
  <c r="BE157"/>
  <c r="BE160"/>
  <c r="BE173"/>
  <c r="BE177"/>
  <c r="BE185"/>
  <c r="BE189"/>
  <c r="BE137"/>
  <c r="BE138"/>
  <c r="BE143"/>
  <c r="BE154"/>
  <c r="BE155"/>
  <c r="BE174"/>
  <c r="BE175"/>
  <c r="BE184"/>
  <c r="BE128"/>
  <c r="BE130"/>
  <c r="BE132"/>
  <c r="BE133"/>
  <c r="BE148"/>
  <c r="BE158"/>
  <c r="BE183"/>
  <c r="BE187"/>
  <c r="BE188"/>
  <c r="BE192"/>
  <c r="BE146"/>
  <c r="BE151"/>
  <c r="BE152"/>
  <c r="BE159"/>
  <c r="BE163"/>
  <c r="BE164"/>
  <c r="BE165"/>
  <c r="BE168"/>
  <c r="BE178"/>
  <c r="BE134"/>
  <c r="BE161"/>
  <c r="BE171"/>
  <c r="BE176"/>
  <c r="BE186"/>
  <c i="22" r="F96"/>
  <c r="J123"/>
  <c r="BE129"/>
  <c r="BE142"/>
  <c r="BE143"/>
  <c r="BE150"/>
  <c r="BE159"/>
  <c r="BE161"/>
  <c r="BE162"/>
  <c r="BE132"/>
  <c r="BE145"/>
  <c r="BE146"/>
  <c r="BE151"/>
  <c r="BE152"/>
  <c r="BE163"/>
  <c r="E85"/>
  <c r="BE131"/>
  <c r="BE165"/>
  <c r="J93"/>
  <c r="BE128"/>
  <c r="BE136"/>
  <c r="BE137"/>
  <c r="BE138"/>
  <c r="BE140"/>
  <c r="BE147"/>
  <c r="BE148"/>
  <c r="BE155"/>
  <c r="BE153"/>
  <c r="BE154"/>
  <c r="BE158"/>
  <c r="BE160"/>
  <c i="21" r="BK127"/>
  <c r="J127"/>
  <c r="J100"/>
  <c i="22" r="BE133"/>
  <c r="BE134"/>
  <c r="BE135"/>
  <c r="BE141"/>
  <c r="BE149"/>
  <c r="BE157"/>
  <c r="BE166"/>
  <c r="BE130"/>
  <c r="BE139"/>
  <c r="BE144"/>
  <c r="BE156"/>
  <c i="21" r="E113"/>
  <c r="BE131"/>
  <c r="BE149"/>
  <c r="BE156"/>
  <c r="BE174"/>
  <c r="J121"/>
  <c r="J124"/>
  <c r="BE143"/>
  <c r="BE144"/>
  <c r="BE152"/>
  <c r="BE153"/>
  <c r="BE157"/>
  <c r="BE160"/>
  <c r="BE162"/>
  <c r="BE170"/>
  <c r="BE176"/>
  <c r="BE177"/>
  <c r="BE134"/>
  <c r="BE150"/>
  <c r="BE159"/>
  <c r="BE175"/>
  <c r="BE139"/>
  <c r="BE142"/>
  <c r="BE147"/>
  <c r="BE167"/>
  <c i="20" r="BK123"/>
  <c r="J123"/>
  <c i="21" r="BE129"/>
  <c r="BE138"/>
  <c r="BE148"/>
  <c r="BE161"/>
  <c r="BE178"/>
  <c r="F96"/>
  <c r="BE132"/>
  <c r="BE155"/>
  <c r="BE158"/>
  <c r="BE163"/>
  <c r="BE165"/>
  <c r="BE166"/>
  <c r="BE168"/>
  <c r="BE169"/>
  <c r="BE171"/>
  <c r="BE130"/>
  <c r="BE136"/>
  <c r="BE140"/>
  <c r="BE146"/>
  <c r="BE154"/>
  <c r="BE172"/>
  <c r="BE133"/>
  <c r="BE135"/>
  <c r="BE137"/>
  <c r="BE141"/>
  <c r="BE145"/>
  <c r="BE151"/>
  <c r="BE173"/>
  <c r="BE180"/>
  <c r="BE181"/>
  <c i="19" r="BK147"/>
  <c i="20" r="J117"/>
  <c r="J120"/>
  <c r="BE135"/>
  <c r="BE140"/>
  <c r="BE143"/>
  <c r="BE144"/>
  <c r="BE150"/>
  <c r="BE178"/>
  <c r="BE185"/>
  <c r="BE189"/>
  <c r="BE127"/>
  <c r="BE128"/>
  <c r="BE134"/>
  <c r="BE136"/>
  <c r="BE153"/>
  <c r="BE163"/>
  <c r="BE171"/>
  <c r="BE177"/>
  <c r="BE179"/>
  <c r="BE180"/>
  <c r="F120"/>
  <c r="BE137"/>
  <c r="BE138"/>
  <c r="BE147"/>
  <c r="BE159"/>
  <c r="BE162"/>
  <c r="BE174"/>
  <c r="BE184"/>
  <c r="BE188"/>
  <c r="BE146"/>
  <c r="BE155"/>
  <c r="BE158"/>
  <c r="BE165"/>
  <c r="BE168"/>
  <c r="BE181"/>
  <c r="BE132"/>
  <c r="BE133"/>
  <c r="BE149"/>
  <c r="BE151"/>
  <c r="BE152"/>
  <c r="BE182"/>
  <c r="BE192"/>
  <c r="BE139"/>
  <c r="BE141"/>
  <c r="BE164"/>
  <c r="BE169"/>
  <c r="BE170"/>
  <c r="BE176"/>
  <c r="BE187"/>
  <c r="BE191"/>
  <c r="BE194"/>
  <c r="E85"/>
  <c r="BE125"/>
  <c r="BE130"/>
  <c r="BE131"/>
  <c r="BE145"/>
  <c r="BE156"/>
  <c r="BE157"/>
  <c r="BE160"/>
  <c r="BE161"/>
  <c r="BE166"/>
  <c r="BE126"/>
  <c r="BE129"/>
  <c r="BE142"/>
  <c r="BE148"/>
  <c r="BE154"/>
  <c r="BE167"/>
  <c r="BE173"/>
  <c r="BE175"/>
  <c r="BE183"/>
  <c r="BE186"/>
  <c r="BE190"/>
  <c i="19" r="BE145"/>
  <c r="BE146"/>
  <c r="BE175"/>
  <c r="BE176"/>
  <c r="BE178"/>
  <c r="BE185"/>
  <c r="BE186"/>
  <c r="BE192"/>
  <c r="BE199"/>
  <c r="BE205"/>
  <c r="BE206"/>
  <c r="BE209"/>
  <c r="BE210"/>
  <c r="BE218"/>
  <c r="BE201"/>
  <c r="BE203"/>
  <c r="BE204"/>
  <c r="J94"/>
  <c r="F129"/>
  <c r="BE149"/>
  <c r="BE150"/>
  <c r="BE151"/>
  <c r="BE161"/>
  <c r="BE162"/>
  <c r="BE164"/>
  <c r="BE171"/>
  <c r="BE172"/>
  <c r="BE188"/>
  <c r="BE195"/>
  <c r="BE197"/>
  <c r="BE207"/>
  <c r="BE221"/>
  <c r="BE160"/>
  <c r="BE169"/>
  <c r="BE173"/>
  <c r="BE174"/>
  <c r="BE179"/>
  <c r="BE189"/>
  <c r="BE190"/>
  <c r="BE191"/>
  <c r="BE202"/>
  <c r="BE217"/>
  <c r="J126"/>
  <c r="BE152"/>
  <c r="BE157"/>
  <c r="BE177"/>
  <c r="BE181"/>
  <c r="BE182"/>
  <c r="BE194"/>
  <c r="BE212"/>
  <c r="BE214"/>
  <c r="BE215"/>
  <c i="18" r="BK123"/>
  <c r="BK122"/>
  <c r="J122"/>
  <c r="J98"/>
  <c i="19" r="E120"/>
  <c r="BE141"/>
  <c r="BE142"/>
  <c r="BE143"/>
  <c r="BE144"/>
  <c r="BE163"/>
  <c r="BE200"/>
  <c r="BE211"/>
  <c r="BE225"/>
  <c r="BE168"/>
  <c r="BE183"/>
  <c r="BE184"/>
  <c r="BE187"/>
  <c r="BE193"/>
  <c r="BE196"/>
  <c r="BE198"/>
  <c r="BE220"/>
  <c r="BE222"/>
  <c r="BE224"/>
  <c r="BE135"/>
  <c r="BE137"/>
  <c r="BE138"/>
  <c r="BE140"/>
  <c r="BE153"/>
  <c r="BE154"/>
  <c r="BE155"/>
  <c r="BE156"/>
  <c r="BE159"/>
  <c r="BE165"/>
  <c r="BE166"/>
  <c r="BE167"/>
  <c r="BE208"/>
  <c r="BE213"/>
  <c i="17" r="BK175"/>
  <c r="J175"/>
  <c r="J107"/>
  <c i="18" r="E85"/>
  <c r="J119"/>
  <c i="17" r="BK134"/>
  <c i="18" r="BE125"/>
  <c r="BE126"/>
  <c r="F119"/>
  <c r="BE127"/>
  <c r="J91"/>
  <c i="17" r="J127"/>
  <c r="BE149"/>
  <c r="BE152"/>
  <c r="BE153"/>
  <c r="BE155"/>
  <c r="BE166"/>
  <c r="BE169"/>
  <c r="BE174"/>
  <c i="16" r="J309"/>
  <c r="J108"/>
  <c r="BK639"/>
  <c r="J639"/>
  <c r="J125"/>
  <c i="17" r="BE148"/>
  <c r="BE160"/>
  <c r="BE170"/>
  <c r="F130"/>
  <c r="BE138"/>
  <c r="BE140"/>
  <c r="BE144"/>
  <c r="BE151"/>
  <c r="BE157"/>
  <c r="BE158"/>
  <c r="BE156"/>
  <c r="BE159"/>
  <c r="BE165"/>
  <c r="BE184"/>
  <c r="J94"/>
  <c r="BE145"/>
  <c r="BE154"/>
  <c r="BE163"/>
  <c r="BE168"/>
  <c r="BE139"/>
  <c r="BE143"/>
  <c r="BE172"/>
  <c i="16" r="J155"/>
  <c r="J101"/>
  <c i="17" r="E85"/>
  <c r="BE136"/>
  <c r="BE137"/>
  <c r="BE141"/>
  <c r="BE146"/>
  <c r="BE161"/>
  <c r="BE171"/>
  <c r="BE179"/>
  <c r="BE181"/>
  <c r="BE177"/>
  <c i="16" r="J91"/>
  <c r="F146"/>
  <c r="BE158"/>
  <c r="BE164"/>
  <c r="BE165"/>
  <c r="BE176"/>
  <c r="BE184"/>
  <c r="BE199"/>
  <c r="BE201"/>
  <c r="BE202"/>
  <c r="BE203"/>
  <c r="BE206"/>
  <c r="BE210"/>
  <c r="BE211"/>
  <c r="BE214"/>
  <c r="BE216"/>
  <c r="BE218"/>
  <c r="BE229"/>
  <c r="BE257"/>
  <c r="BE272"/>
  <c r="BE274"/>
  <c r="BE280"/>
  <c r="BE282"/>
  <c r="BE284"/>
  <c r="BE296"/>
  <c r="BE323"/>
  <c r="BE339"/>
  <c r="BE343"/>
  <c r="BE345"/>
  <c r="BE350"/>
  <c r="BE355"/>
  <c r="BE356"/>
  <c r="BE360"/>
  <c r="BE361"/>
  <c r="BE363"/>
  <c r="BE367"/>
  <c r="BE373"/>
  <c r="BE379"/>
  <c r="BE391"/>
  <c r="BE405"/>
  <c r="BE445"/>
  <c r="BE447"/>
  <c r="BE461"/>
  <c r="BE463"/>
  <c r="BE499"/>
  <c r="BE565"/>
  <c r="BE573"/>
  <c r="BE592"/>
  <c r="BE641"/>
  <c r="BE643"/>
  <c r="BE653"/>
  <c r="BE655"/>
  <c r="BE657"/>
  <c r="BE167"/>
  <c r="BE179"/>
  <c r="BE180"/>
  <c r="BE182"/>
  <c r="BE187"/>
  <c r="BE225"/>
  <c r="BE241"/>
  <c r="BE249"/>
  <c r="BE278"/>
  <c r="BE451"/>
  <c r="BE457"/>
  <c r="BE459"/>
  <c r="BE525"/>
  <c r="BE529"/>
  <c r="BE539"/>
  <c r="BE543"/>
  <c r="BE545"/>
  <c r="BE555"/>
  <c r="BE558"/>
  <c r="BE570"/>
  <c r="BE571"/>
  <c r="BE578"/>
  <c r="BE579"/>
  <c r="BE582"/>
  <c r="BE598"/>
  <c r="BE607"/>
  <c r="BE608"/>
  <c r="BE612"/>
  <c r="BE631"/>
  <c r="BE635"/>
  <c r="E85"/>
  <c r="BE153"/>
  <c r="BE156"/>
  <c r="BE157"/>
  <c r="BE160"/>
  <c r="BE173"/>
  <c r="BE177"/>
  <c r="BE181"/>
  <c r="BE194"/>
  <c r="BE204"/>
  <c r="BE209"/>
  <c r="BE220"/>
  <c r="BE232"/>
  <c r="BE238"/>
  <c r="BE243"/>
  <c r="BE251"/>
  <c r="BE260"/>
  <c r="BE263"/>
  <c r="BE265"/>
  <c r="BE283"/>
  <c r="BE285"/>
  <c r="BE287"/>
  <c r="BE289"/>
  <c r="BE290"/>
  <c r="BE292"/>
  <c r="BE294"/>
  <c r="BE337"/>
  <c r="BE341"/>
  <c r="BE365"/>
  <c r="BE371"/>
  <c r="BE387"/>
  <c r="BE397"/>
  <c r="BE409"/>
  <c r="BE413"/>
  <c r="BE431"/>
  <c r="BE437"/>
  <c r="BE467"/>
  <c r="BE469"/>
  <c r="BE495"/>
  <c r="BE501"/>
  <c r="BE505"/>
  <c r="BE507"/>
  <c r="BE513"/>
  <c r="BE521"/>
  <c r="BE523"/>
  <c r="BE551"/>
  <c r="BE552"/>
  <c r="BE554"/>
  <c r="BE562"/>
  <c r="BE577"/>
  <c r="BE595"/>
  <c r="BE597"/>
  <c r="BE604"/>
  <c r="BE606"/>
  <c r="BE619"/>
  <c r="BE627"/>
  <c r="BE634"/>
  <c r="BE645"/>
  <c i="15" r="J135"/>
  <c r="J99"/>
  <c i="16" r="BE171"/>
  <c r="BE183"/>
  <c r="BE185"/>
  <c r="BE186"/>
  <c r="BE189"/>
  <c r="BE228"/>
  <c r="BE252"/>
  <c r="BE256"/>
  <c r="BE258"/>
  <c r="BE259"/>
  <c r="BE266"/>
  <c r="BE267"/>
  <c r="BE270"/>
  <c r="BE281"/>
  <c r="BE288"/>
  <c r="BE297"/>
  <c r="BE298"/>
  <c r="BE304"/>
  <c r="BE305"/>
  <c r="BE312"/>
  <c r="BE313"/>
  <c r="BE326"/>
  <c r="BE328"/>
  <c r="BE329"/>
  <c r="BE330"/>
  <c r="BE336"/>
  <c r="BE347"/>
  <c r="BE358"/>
  <c r="BE369"/>
  <c r="BE421"/>
  <c r="BE433"/>
  <c r="BE441"/>
  <c r="BE511"/>
  <c r="BE515"/>
  <c r="BE527"/>
  <c r="BE531"/>
  <c r="BE541"/>
  <c r="BE549"/>
  <c r="BE568"/>
  <c r="BE569"/>
  <c r="BE574"/>
  <c r="BE614"/>
  <c r="BE615"/>
  <c r="BE630"/>
  <c r="BE647"/>
  <c r="BE649"/>
  <c r="BE651"/>
  <c r="BE152"/>
  <c r="BE162"/>
  <c r="BE169"/>
  <c r="BE174"/>
  <c r="BE175"/>
  <c r="BE190"/>
  <c r="BE192"/>
  <c r="BE195"/>
  <c r="BE200"/>
  <c r="BE213"/>
  <c r="BE226"/>
  <c r="BE231"/>
  <c r="BE242"/>
  <c r="BE244"/>
  <c r="BE246"/>
  <c r="BE248"/>
  <c r="BE250"/>
  <c r="BE253"/>
  <c r="BE264"/>
  <c r="BE268"/>
  <c r="BE271"/>
  <c r="BE276"/>
  <c r="BE279"/>
  <c r="BE291"/>
  <c r="BE301"/>
  <c r="BE302"/>
  <c r="BE310"/>
  <c r="BE332"/>
  <c r="BE333"/>
  <c r="BE335"/>
  <c r="BE346"/>
  <c r="BE348"/>
  <c r="BE366"/>
  <c r="BE389"/>
  <c r="BE395"/>
  <c r="BE401"/>
  <c r="BE427"/>
  <c r="BE435"/>
  <c r="BE443"/>
  <c r="BE477"/>
  <c r="BE481"/>
  <c r="BE483"/>
  <c r="BE489"/>
  <c r="BE544"/>
  <c r="BE547"/>
  <c r="BE560"/>
  <c r="BE566"/>
  <c r="BE588"/>
  <c r="BE601"/>
  <c r="BE626"/>
  <c r="BE633"/>
  <c r="BE637"/>
  <c r="BE168"/>
  <c r="BE191"/>
  <c r="BE196"/>
  <c r="BE205"/>
  <c r="BE207"/>
  <c r="BE217"/>
  <c r="BE219"/>
  <c r="BE234"/>
  <c r="BE236"/>
  <c r="BE237"/>
  <c r="BE247"/>
  <c r="BE255"/>
  <c r="BE261"/>
  <c r="BE262"/>
  <c r="BE273"/>
  <c r="BE286"/>
  <c r="BE293"/>
  <c r="BE295"/>
  <c r="BE311"/>
  <c r="BE324"/>
  <c r="BE325"/>
  <c r="BE334"/>
  <c r="BE340"/>
  <c r="BE352"/>
  <c r="BE381"/>
  <c r="BE411"/>
  <c r="BE415"/>
  <c r="BE449"/>
  <c r="BE455"/>
  <c r="BE473"/>
  <c r="BE517"/>
  <c r="BE533"/>
  <c r="BE563"/>
  <c r="BE593"/>
  <c r="BE600"/>
  <c r="BE609"/>
  <c r="BE621"/>
  <c r="BE154"/>
  <c r="BE159"/>
  <c r="BE161"/>
  <c r="BE163"/>
  <c r="BE170"/>
  <c r="BE188"/>
  <c r="BE193"/>
  <c r="BE197"/>
  <c r="BE198"/>
  <c r="BE212"/>
  <c r="BE223"/>
  <c r="BE224"/>
  <c r="BE233"/>
  <c r="BE240"/>
  <c r="BE245"/>
  <c r="BE275"/>
  <c r="BE316"/>
  <c r="BE318"/>
  <c r="BE320"/>
  <c r="BE322"/>
  <c r="BE338"/>
  <c r="BE344"/>
  <c r="BE359"/>
  <c r="BE407"/>
  <c r="BE419"/>
  <c r="BE423"/>
  <c r="BE425"/>
  <c r="BE465"/>
  <c r="BE475"/>
  <c r="BE479"/>
  <c r="BE485"/>
  <c r="BE491"/>
  <c r="BE503"/>
  <c r="BE509"/>
  <c r="BE537"/>
  <c r="BE564"/>
  <c r="BE580"/>
  <c r="BE584"/>
  <c r="BE586"/>
  <c r="BE610"/>
  <c r="BE617"/>
  <c r="BE625"/>
  <c r="J94"/>
  <c r="BE166"/>
  <c r="BE208"/>
  <c r="BE215"/>
  <c r="BE221"/>
  <c r="BE222"/>
  <c r="BE227"/>
  <c r="BE230"/>
  <c r="BE235"/>
  <c r="BE254"/>
  <c r="BE277"/>
  <c r="BE299"/>
  <c r="BE303"/>
  <c r="BE307"/>
  <c r="BE314"/>
  <c r="BE354"/>
  <c r="BE357"/>
  <c r="BE375"/>
  <c r="BE377"/>
  <c r="BE383"/>
  <c r="BE385"/>
  <c r="BE393"/>
  <c r="BE399"/>
  <c r="BE403"/>
  <c r="BE417"/>
  <c r="BE429"/>
  <c r="BE439"/>
  <c r="BE453"/>
  <c r="BE471"/>
  <c r="BE487"/>
  <c r="BE493"/>
  <c r="BE497"/>
  <c r="BE519"/>
  <c r="BE535"/>
  <c r="BE556"/>
  <c r="BE575"/>
  <c r="BE590"/>
  <c r="BE602"/>
  <c r="BE620"/>
  <c r="BE622"/>
  <c r="BE623"/>
  <c r="BE632"/>
  <c i="14" r="J126"/>
  <c r="J101"/>
  <c i="15" r="J128"/>
  <c r="BE138"/>
  <c r="BE143"/>
  <c r="BE156"/>
  <c r="BE159"/>
  <c r="BE165"/>
  <c r="BE190"/>
  <c r="BE202"/>
  <c r="BE213"/>
  <c r="BE216"/>
  <c r="BE232"/>
  <c r="F94"/>
  <c r="BE137"/>
  <c r="BE166"/>
  <c r="BE178"/>
  <c r="BE181"/>
  <c r="BE189"/>
  <c r="BE196"/>
  <c r="BE207"/>
  <c r="BE211"/>
  <c r="BE212"/>
  <c r="BE251"/>
  <c r="BE275"/>
  <c r="BE136"/>
  <c r="BE176"/>
  <c r="BE183"/>
  <c r="BE184"/>
  <c r="BE197"/>
  <c r="BE200"/>
  <c r="BE201"/>
  <c r="BE206"/>
  <c r="BE208"/>
  <c r="BE210"/>
  <c r="BE215"/>
  <c r="BE227"/>
  <c r="BE230"/>
  <c r="BE265"/>
  <c r="BE266"/>
  <c r="BE272"/>
  <c r="BE146"/>
  <c r="BE148"/>
  <c r="BE151"/>
  <c r="BE153"/>
  <c r="BE157"/>
  <c r="BE161"/>
  <c r="BE168"/>
  <c r="BE174"/>
  <c r="BE185"/>
  <c r="BE187"/>
  <c r="BE188"/>
  <c r="BE191"/>
  <c r="BE218"/>
  <c r="BE223"/>
  <c r="BE226"/>
  <c r="BE236"/>
  <c r="BE240"/>
  <c r="BE253"/>
  <c r="BE255"/>
  <c r="BE256"/>
  <c r="BE257"/>
  <c r="BE261"/>
  <c r="BE262"/>
  <c r="BE263"/>
  <c r="BE267"/>
  <c r="BE273"/>
  <c r="J94"/>
  <c r="BE142"/>
  <c r="BE145"/>
  <c r="BE154"/>
  <c r="BE164"/>
  <c r="BE169"/>
  <c r="BE175"/>
  <c r="BE186"/>
  <c r="BE209"/>
  <c r="BE219"/>
  <c r="BE228"/>
  <c r="BE244"/>
  <c r="BE250"/>
  <c r="BE252"/>
  <c r="BE269"/>
  <c r="BE279"/>
  <c r="BE139"/>
  <c r="BE158"/>
  <c r="BE160"/>
  <c r="BE171"/>
  <c r="BE177"/>
  <c r="BE182"/>
  <c r="BE192"/>
  <c r="BE194"/>
  <c r="BE195"/>
  <c r="BE203"/>
  <c r="BE214"/>
  <c r="BE224"/>
  <c r="BE248"/>
  <c r="BE259"/>
  <c r="BE260"/>
  <c r="BE264"/>
  <c r="BE141"/>
  <c r="BE150"/>
  <c r="BE152"/>
  <c r="BE162"/>
  <c r="BE167"/>
  <c r="BE179"/>
  <c r="BE220"/>
  <c r="BE225"/>
  <c r="BE234"/>
  <c r="BE242"/>
  <c r="BE254"/>
  <c r="BE276"/>
  <c r="E85"/>
  <c r="BE140"/>
  <c r="BE144"/>
  <c r="BE149"/>
  <c r="BE163"/>
  <c r="BE170"/>
  <c r="BE172"/>
  <c r="BE198"/>
  <c r="BE199"/>
  <c r="BE204"/>
  <c r="BE221"/>
  <c r="BE222"/>
  <c r="BE238"/>
  <c r="BE246"/>
  <c r="BE247"/>
  <c r="BE249"/>
  <c r="BE271"/>
  <c r="BE274"/>
  <c r="BE277"/>
  <c i="13" r="J130"/>
  <c r="J101"/>
  <c i="14" r="BE127"/>
  <c r="J119"/>
  <c r="F96"/>
  <c r="J96"/>
  <c r="BE128"/>
  <c r="E85"/>
  <c i="12" r="BK127"/>
  <c r="J127"/>
  <c i="13" r="J96"/>
  <c r="F126"/>
  <c r="J123"/>
  <c r="BE139"/>
  <c r="BE140"/>
  <c r="BE149"/>
  <c r="BE138"/>
  <c r="BE153"/>
  <c r="BE146"/>
  <c r="BE154"/>
  <c r="BE156"/>
  <c r="BE135"/>
  <c r="BE137"/>
  <c r="BE131"/>
  <c r="BE141"/>
  <c r="BE142"/>
  <c r="BE143"/>
  <c r="BE144"/>
  <c r="BE151"/>
  <c r="E85"/>
  <c r="BE132"/>
  <c r="BE134"/>
  <c r="BE147"/>
  <c r="BE148"/>
  <c r="BE150"/>
  <c r="BE133"/>
  <c r="BE157"/>
  <c i="12" r="E113"/>
  <c r="J96"/>
  <c r="BE129"/>
  <c r="J121"/>
  <c r="BE133"/>
  <c r="BE138"/>
  <c r="BE146"/>
  <c r="F96"/>
  <c r="BE141"/>
  <c r="BE144"/>
  <c r="BE147"/>
  <c i="11" r="BK126"/>
  <c r="J126"/>
  <c i="12" r="BE136"/>
  <c r="BE131"/>
  <c r="BE142"/>
  <c r="BE143"/>
  <c r="BE135"/>
  <c r="BE137"/>
  <c r="BE140"/>
  <c i="11" r="E85"/>
  <c r="F96"/>
  <c r="BE142"/>
  <c r="BE144"/>
  <c r="J120"/>
  <c r="BE135"/>
  <c r="BE141"/>
  <c r="BE139"/>
  <c r="BE143"/>
  <c r="J96"/>
  <c r="BE131"/>
  <c r="BE132"/>
  <c r="BE133"/>
  <c r="BE145"/>
  <c r="BE147"/>
  <c i="10" r="BK129"/>
  <c r="J129"/>
  <c i="11" r="BE130"/>
  <c r="BE146"/>
  <c r="BE151"/>
  <c r="BE128"/>
  <c r="BE138"/>
  <c r="BE140"/>
  <c r="BE134"/>
  <c r="BE148"/>
  <c r="BE150"/>
  <c r="BE136"/>
  <c r="BE137"/>
  <c i="10" r="J96"/>
  <c r="F126"/>
  <c r="BE138"/>
  <c r="BE140"/>
  <c i="9" r="J127"/>
  <c r="J101"/>
  <c i="10" r="BE141"/>
  <c r="BE143"/>
  <c r="BE147"/>
  <c r="BE149"/>
  <c r="BE150"/>
  <c r="BE151"/>
  <c r="BE144"/>
  <c r="BE134"/>
  <c r="BE135"/>
  <c r="E85"/>
  <c r="J123"/>
  <c r="BE131"/>
  <c r="BE137"/>
  <c r="BE133"/>
  <c r="BE148"/>
  <c r="BE155"/>
  <c r="BE146"/>
  <c r="BE132"/>
  <c r="BE139"/>
  <c r="BE152"/>
  <c r="BE153"/>
  <c i="9" r="J120"/>
  <c r="BE138"/>
  <c r="BE136"/>
  <c i="8" r="BK126"/>
  <c r="J126"/>
  <c r="J100"/>
  <c i="9" r="J123"/>
  <c r="BE134"/>
  <c r="BE135"/>
  <c r="BE139"/>
  <c r="BE142"/>
  <c r="E85"/>
  <c r="BE131"/>
  <c r="BE133"/>
  <c r="F123"/>
  <c r="BE132"/>
  <c r="BE129"/>
  <c r="BE130"/>
  <c r="BE137"/>
  <c r="BE141"/>
  <c r="BE143"/>
  <c r="BE146"/>
  <c r="BE128"/>
  <c r="BE140"/>
  <c r="BE145"/>
  <c i="8" r="J120"/>
  <c r="BE133"/>
  <c r="BE151"/>
  <c r="BE161"/>
  <c r="BE176"/>
  <c r="BE179"/>
  <c r="BE180"/>
  <c r="BE185"/>
  <c r="BE187"/>
  <c r="BE193"/>
  <c r="BE140"/>
  <c r="BE148"/>
  <c r="BE164"/>
  <c r="BE173"/>
  <c r="BE183"/>
  <c r="BE186"/>
  <c r="BE188"/>
  <c r="J96"/>
  <c r="BE134"/>
  <c r="BE144"/>
  <c r="BE145"/>
  <c r="BE155"/>
  <c r="BE156"/>
  <c r="BE159"/>
  <c r="BE170"/>
  <c r="BE171"/>
  <c r="BE174"/>
  <c r="BE177"/>
  <c r="E85"/>
  <c r="BE129"/>
  <c r="BE130"/>
  <c r="BE139"/>
  <c r="BE150"/>
  <c r="BE152"/>
  <c r="BE154"/>
  <c r="BE166"/>
  <c r="BE168"/>
  <c r="BE184"/>
  <c r="BE190"/>
  <c r="BE128"/>
  <c r="BE137"/>
  <c r="BE146"/>
  <c r="BE167"/>
  <c r="BE178"/>
  <c r="BE181"/>
  <c r="BE182"/>
  <c r="BE189"/>
  <c r="F123"/>
  <c r="BE147"/>
  <c r="BE149"/>
  <c r="BE153"/>
  <c r="BE157"/>
  <c r="BE162"/>
  <c r="BE163"/>
  <c r="BE172"/>
  <c r="BE175"/>
  <c i="7" r="J128"/>
  <c r="J101"/>
  <c i="8" r="BE142"/>
  <c r="BE158"/>
  <c r="BE160"/>
  <c r="BE169"/>
  <c r="BE192"/>
  <c r="BE131"/>
  <c r="BE132"/>
  <c r="BE135"/>
  <c r="BE136"/>
  <c r="BE138"/>
  <c r="BE141"/>
  <c r="BE143"/>
  <c r="BE165"/>
  <c i="6" r="BK122"/>
  <c r="J122"/>
  <c r="J98"/>
  <c i="7" r="E113"/>
  <c r="BE142"/>
  <c r="BE143"/>
  <c r="BE162"/>
  <c r="BE173"/>
  <c r="J124"/>
  <c r="BE168"/>
  <c r="BE169"/>
  <c r="F96"/>
  <c r="BE129"/>
  <c r="BE131"/>
  <c r="BE133"/>
  <c r="BE147"/>
  <c r="BE150"/>
  <c r="BE159"/>
  <c r="BE167"/>
  <c r="BE174"/>
  <c r="BE175"/>
  <c r="BE176"/>
  <c r="BE132"/>
  <c r="BE144"/>
  <c r="BE145"/>
  <c r="BE149"/>
  <c r="BE157"/>
  <c r="BE180"/>
  <c r="BE181"/>
  <c r="J121"/>
  <c r="BE140"/>
  <c r="BE146"/>
  <c r="BE153"/>
  <c r="BE154"/>
  <c r="BE166"/>
  <c r="BE171"/>
  <c r="BE138"/>
  <c r="BE141"/>
  <c r="BE148"/>
  <c r="BE151"/>
  <c r="BE152"/>
  <c r="BE165"/>
  <c r="BE170"/>
  <c r="BE178"/>
  <c r="BE137"/>
  <c r="BE155"/>
  <c r="BE156"/>
  <c r="BE160"/>
  <c r="BE130"/>
  <c r="BE134"/>
  <c r="BE135"/>
  <c r="BE136"/>
  <c r="BE139"/>
  <c r="BE158"/>
  <c r="BE161"/>
  <c r="BE163"/>
  <c r="BE172"/>
  <c r="BE177"/>
  <c i="5" r="J179"/>
  <c r="J105"/>
  <c i="6" r="BE130"/>
  <c r="BE137"/>
  <c r="BE148"/>
  <c r="BE151"/>
  <c r="BE152"/>
  <c r="BE161"/>
  <c r="BE170"/>
  <c r="J91"/>
  <c r="BE127"/>
  <c r="BE128"/>
  <c r="BE134"/>
  <c r="BE145"/>
  <c r="BE159"/>
  <c r="BE174"/>
  <c r="E85"/>
  <c r="F94"/>
  <c r="J119"/>
  <c r="BE124"/>
  <c r="BE131"/>
  <c r="BE135"/>
  <c r="BE140"/>
  <c r="BE141"/>
  <c r="BE142"/>
  <c r="BE158"/>
  <c r="BE160"/>
  <c r="BE167"/>
  <c r="BE133"/>
  <c r="BE136"/>
  <c r="BE139"/>
  <c r="BE157"/>
  <c r="BE166"/>
  <c r="BE144"/>
  <c r="BE149"/>
  <c r="BE150"/>
  <c r="BE162"/>
  <c r="BE163"/>
  <c r="BE164"/>
  <c r="BE165"/>
  <c r="BE172"/>
  <c i="5" r="BK133"/>
  <c r="J133"/>
  <c r="J99"/>
  <c i="6" r="BE125"/>
  <c r="BE126"/>
  <c r="BE143"/>
  <c r="BE153"/>
  <c r="BE155"/>
  <c r="BE169"/>
  <c r="BE173"/>
  <c r="BE175"/>
  <c r="BE177"/>
  <c r="BE138"/>
  <c r="BE146"/>
  <c r="BE147"/>
  <c r="BE168"/>
  <c r="BE171"/>
  <c r="BE129"/>
  <c r="BE132"/>
  <c r="BE154"/>
  <c r="BE156"/>
  <c i="4" r="BK162"/>
  <c r="J162"/>
  <c r="J104"/>
  <c i="5" r="J91"/>
  <c r="J94"/>
  <c r="BE144"/>
  <c r="BE160"/>
  <c r="BE164"/>
  <c r="BE170"/>
  <c r="BE175"/>
  <c r="BE177"/>
  <c r="BE185"/>
  <c r="BE192"/>
  <c r="BE223"/>
  <c r="BE234"/>
  <c r="BE241"/>
  <c r="BE244"/>
  <c r="BE248"/>
  <c r="BE259"/>
  <c r="BE268"/>
  <c r="BE290"/>
  <c r="BE309"/>
  <c r="BE319"/>
  <c r="BE320"/>
  <c r="BE135"/>
  <c r="BE142"/>
  <c r="BE176"/>
  <c r="BE182"/>
  <c r="BE183"/>
  <c r="BE209"/>
  <c r="BE211"/>
  <c r="BE212"/>
  <c r="BE216"/>
  <c r="BE218"/>
  <c r="BE224"/>
  <c r="BE228"/>
  <c r="BE231"/>
  <c r="BE233"/>
  <c r="BE243"/>
  <c r="BE267"/>
  <c r="BE269"/>
  <c r="BE291"/>
  <c r="BE299"/>
  <c r="BE311"/>
  <c i="4" r="BK134"/>
  <c r="BK133"/>
  <c r="J133"/>
  <c i="5" r="E120"/>
  <c r="BE136"/>
  <c r="BE137"/>
  <c r="BE151"/>
  <c r="BE154"/>
  <c r="BE157"/>
  <c r="BE163"/>
  <c r="BE188"/>
  <c r="BE201"/>
  <c r="BE203"/>
  <c r="BE229"/>
  <c r="BE255"/>
  <c r="BE256"/>
  <c r="BE258"/>
  <c r="BE262"/>
  <c r="BE270"/>
  <c r="BE272"/>
  <c r="BE279"/>
  <c r="BE287"/>
  <c r="BE292"/>
  <c r="BE297"/>
  <c r="BE315"/>
  <c r="BE169"/>
  <c r="BE171"/>
  <c r="BE189"/>
  <c r="BE194"/>
  <c r="BE210"/>
  <c r="BE213"/>
  <c r="BE215"/>
  <c r="BE222"/>
  <c r="BE236"/>
  <c r="BE239"/>
  <c r="BE263"/>
  <c r="BE265"/>
  <c r="BE271"/>
  <c r="BE275"/>
  <c r="BE276"/>
  <c r="BE278"/>
  <c r="BE288"/>
  <c r="BE298"/>
  <c r="BE302"/>
  <c r="BE307"/>
  <c r="BE308"/>
  <c r="BE310"/>
  <c r="F129"/>
  <c r="BE141"/>
  <c r="BE143"/>
  <c r="BE146"/>
  <c r="BE147"/>
  <c r="BE153"/>
  <c r="BE155"/>
  <c r="BE159"/>
  <c r="BE173"/>
  <c r="BE184"/>
  <c r="BE195"/>
  <c r="BE197"/>
  <c r="BE202"/>
  <c r="BE204"/>
  <c r="BE245"/>
  <c r="BE246"/>
  <c r="BE251"/>
  <c r="BE253"/>
  <c r="BE254"/>
  <c r="BE257"/>
  <c r="BE261"/>
  <c r="BE274"/>
  <c r="BE281"/>
  <c r="BE282"/>
  <c r="BE283"/>
  <c r="BE285"/>
  <c r="BE295"/>
  <c r="BE296"/>
  <c r="BE300"/>
  <c r="BE301"/>
  <c r="BE303"/>
  <c r="BE304"/>
  <c r="BE305"/>
  <c r="BE313"/>
  <c r="BE138"/>
  <c r="BE140"/>
  <c r="BE149"/>
  <c r="BE166"/>
  <c r="BE167"/>
  <c r="BE172"/>
  <c r="BE174"/>
  <c r="BE187"/>
  <c r="BE190"/>
  <c r="BE196"/>
  <c r="BE205"/>
  <c r="BE214"/>
  <c r="BE221"/>
  <c r="BE225"/>
  <c r="BE238"/>
  <c r="BE240"/>
  <c r="BE250"/>
  <c r="BE252"/>
  <c r="BE277"/>
  <c r="BE289"/>
  <c r="BE306"/>
  <c r="BE312"/>
  <c r="BE314"/>
  <c r="BE317"/>
  <c r="BE139"/>
  <c r="BE148"/>
  <c r="BE150"/>
  <c r="BE158"/>
  <c r="BE161"/>
  <c r="BE165"/>
  <c r="BE168"/>
  <c r="BE198"/>
  <c r="BE200"/>
  <c r="BE206"/>
  <c r="BE207"/>
  <c r="BE217"/>
  <c r="BE220"/>
  <c r="BE226"/>
  <c r="BE232"/>
  <c r="BE237"/>
  <c r="BE242"/>
  <c r="BE249"/>
  <c r="BE260"/>
  <c r="BE273"/>
  <c r="BE286"/>
  <c r="BE162"/>
  <c r="BE180"/>
  <c r="BE181"/>
  <c r="BE186"/>
  <c r="BE191"/>
  <c r="BE193"/>
  <c r="BE208"/>
  <c r="BE219"/>
  <c r="BE230"/>
  <c r="BE235"/>
  <c r="BE247"/>
  <c r="BE264"/>
  <c r="BE266"/>
  <c r="BE280"/>
  <c r="BE284"/>
  <c r="BE294"/>
  <c i="4" r="BE152"/>
  <c r="BE157"/>
  <c r="BE167"/>
  <c r="BE168"/>
  <c r="BE169"/>
  <c r="BE196"/>
  <c r="BE214"/>
  <c r="BE215"/>
  <c r="BE225"/>
  <c r="BE227"/>
  <c r="BE266"/>
  <c r="BE267"/>
  <c r="BE279"/>
  <c r="BE282"/>
  <c r="BE283"/>
  <c r="BE292"/>
  <c r="F94"/>
  <c r="BE137"/>
  <c r="BE141"/>
  <c r="BE161"/>
  <c r="BE171"/>
  <c r="BE184"/>
  <c r="BE191"/>
  <c r="BE201"/>
  <c r="BE213"/>
  <c r="BE228"/>
  <c r="BE236"/>
  <c r="BE241"/>
  <c r="BE243"/>
  <c r="BE248"/>
  <c r="BE252"/>
  <c r="BE265"/>
  <c r="BE280"/>
  <c r="BE281"/>
  <c r="BE298"/>
  <c i="3" r="BK129"/>
  <c r="J129"/>
  <c r="J99"/>
  <c r="J162"/>
  <c r="J106"/>
  <c i="4" r="E85"/>
  <c r="BE143"/>
  <c r="BE172"/>
  <c r="BE176"/>
  <c r="BE188"/>
  <c r="BE194"/>
  <c r="BE200"/>
  <c r="BE202"/>
  <c r="BE204"/>
  <c r="BE209"/>
  <c r="BE211"/>
  <c r="BE219"/>
  <c r="BE230"/>
  <c r="BE234"/>
  <c r="BE250"/>
  <c r="BE251"/>
  <c r="BE254"/>
  <c r="BE255"/>
  <c r="BE258"/>
  <c r="BE259"/>
  <c r="BE272"/>
  <c r="BE277"/>
  <c r="BE278"/>
  <c r="J94"/>
  <c r="BE138"/>
  <c r="BE146"/>
  <c r="BE154"/>
  <c r="BE165"/>
  <c r="BE178"/>
  <c r="BE190"/>
  <c r="BE203"/>
  <c r="BE212"/>
  <c r="BE224"/>
  <c r="BE229"/>
  <c r="BE242"/>
  <c r="BE257"/>
  <c r="BE262"/>
  <c r="BE271"/>
  <c r="BE284"/>
  <c r="BE288"/>
  <c r="BE289"/>
  <c r="BE290"/>
  <c r="BE291"/>
  <c r="BE296"/>
  <c r="J127"/>
  <c r="BE136"/>
  <c r="BE175"/>
  <c r="BE183"/>
  <c r="BE185"/>
  <c r="BE189"/>
  <c r="BE192"/>
  <c r="BE195"/>
  <c r="BE198"/>
  <c r="BE217"/>
  <c r="BE218"/>
  <c r="BE220"/>
  <c r="BE233"/>
  <c r="BE240"/>
  <c r="BE247"/>
  <c r="BE253"/>
  <c r="BE268"/>
  <c r="BE269"/>
  <c r="BE270"/>
  <c r="BE273"/>
  <c r="BE274"/>
  <c r="BE275"/>
  <c r="BE276"/>
  <c r="BE286"/>
  <c r="BE303"/>
  <c r="BE139"/>
  <c r="BE144"/>
  <c r="BE151"/>
  <c r="BE156"/>
  <c r="BE159"/>
  <c r="BE160"/>
  <c r="BE173"/>
  <c r="BE174"/>
  <c r="BE182"/>
  <c r="BE187"/>
  <c r="BE216"/>
  <c r="BE221"/>
  <c r="BE223"/>
  <c r="BE231"/>
  <c r="BE235"/>
  <c r="BE238"/>
  <c r="BE244"/>
  <c r="BE260"/>
  <c r="BE261"/>
  <c r="BE264"/>
  <c r="BE293"/>
  <c r="BE294"/>
  <c r="BE300"/>
  <c r="BE301"/>
  <c r="BE304"/>
  <c r="BE150"/>
  <c r="BE158"/>
  <c r="BE164"/>
  <c r="BE166"/>
  <c r="BE170"/>
  <c r="BE197"/>
  <c r="BE205"/>
  <c r="BE207"/>
  <c r="BE210"/>
  <c r="BE226"/>
  <c r="BE232"/>
  <c r="BE239"/>
  <c r="BE246"/>
  <c r="BE285"/>
  <c r="BE299"/>
  <c r="BE140"/>
  <c r="BE147"/>
  <c r="BE148"/>
  <c r="BE153"/>
  <c r="BE155"/>
  <c r="BE179"/>
  <c r="BE180"/>
  <c r="BE181"/>
  <c r="BE193"/>
  <c r="BE199"/>
  <c r="BE208"/>
  <c r="BE222"/>
  <c r="BE237"/>
  <c r="BE245"/>
  <c r="BE249"/>
  <c r="BE256"/>
  <c r="BE287"/>
  <c r="BE295"/>
  <c i="2" r="BK141"/>
  <c i="3" r="J122"/>
  <c r="BE131"/>
  <c r="BE134"/>
  <c r="BE152"/>
  <c r="E85"/>
  <c r="F94"/>
  <c r="BE139"/>
  <c r="BE142"/>
  <c r="BE155"/>
  <c r="BE156"/>
  <c r="BE132"/>
  <c r="BE133"/>
  <c r="BE136"/>
  <c r="BE158"/>
  <c r="BE138"/>
  <c r="BE141"/>
  <c r="BE147"/>
  <c r="BE150"/>
  <c r="J94"/>
  <c r="BE146"/>
  <c r="BE148"/>
  <c r="BE154"/>
  <c r="BE160"/>
  <c r="BE135"/>
  <c r="BE144"/>
  <c r="BE149"/>
  <c r="BE157"/>
  <c r="BE165"/>
  <c r="BE143"/>
  <c r="BE163"/>
  <c i="2" r="E85"/>
  <c r="J91"/>
  <c i="1" r="BB96"/>
  <c i="2" r="F94"/>
  <c r="J94"/>
  <c r="BE143"/>
  <c r="BE144"/>
  <c r="BE145"/>
  <c r="BE146"/>
  <c r="BE147"/>
  <c r="BE148"/>
  <c r="BE149"/>
  <c r="BE150"/>
  <c r="BE151"/>
  <c r="BE152"/>
  <c r="BE153"/>
  <c r="BE154"/>
  <c r="BE155"/>
  <c r="BE156"/>
  <c r="BE158"/>
  <c r="BE159"/>
  <c r="BE160"/>
  <c r="BE162"/>
  <c r="BE163"/>
  <c r="BE164"/>
  <c r="BE165"/>
  <c r="BE166"/>
  <c r="BE167"/>
  <c r="BE168"/>
  <c r="BE169"/>
  <c r="BE170"/>
  <c r="BE171"/>
  <c r="BE172"/>
  <c r="BE173"/>
  <c r="BE174"/>
  <c r="BE175"/>
  <c r="BE176"/>
  <c r="BE177"/>
  <c r="BE178"/>
  <c r="BE179"/>
  <c r="BE180"/>
  <c r="BE181"/>
  <c r="BE182"/>
  <c r="BE183"/>
  <c r="BE185"/>
  <c r="BE186"/>
  <c r="BE187"/>
  <c r="BE188"/>
  <c r="BE189"/>
  <c r="BE190"/>
  <c r="BE191"/>
  <c r="BE192"/>
  <c r="BE193"/>
  <c r="BE194"/>
  <c r="BE195"/>
  <c r="BE197"/>
  <c r="BE198"/>
  <c r="BE199"/>
  <c r="BE200"/>
  <c r="BE201"/>
  <c r="BE202"/>
  <c r="BE203"/>
  <c r="BE204"/>
  <c r="BE205"/>
  <c r="BE206"/>
  <c r="BE207"/>
  <c r="BE208"/>
  <c r="BE209"/>
  <c r="BE210"/>
  <c r="BE211"/>
  <c r="BE212"/>
  <c r="BE213"/>
  <c r="BE214"/>
  <c r="BE215"/>
  <c r="BE216"/>
  <c r="BE218"/>
  <c r="BE219"/>
  <c r="BE220"/>
  <c r="BE221"/>
  <c r="BE222"/>
  <c r="BE224"/>
  <c r="BE227"/>
  <c r="BE228"/>
  <c r="BE230"/>
  <c r="BE232"/>
  <c r="BE234"/>
  <c r="BE235"/>
  <c r="BE236"/>
  <c r="BE238"/>
  <c r="BE239"/>
  <c r="BE240"/>
  <c r="BE242"/>
  <c r="BE244"/>
  <c r="BE245"/>
  <c r="BE246"/>
  <c r="BE247"/>
  <c r="BE248"/>
  <c r="BE249"/>
  <c r="BE251"/>
  <c r="BE253"/>
  <c r="BE255"/>
  <c r="BE257"/>
  <c r="BE259"/>
  <c r="BE261"/>
  <c r="BE263"/>
  <c r="BE265"/>
  <c r="BE267"/>
  <c r="BE269"/>
  <c r="BE271"/>
  <c r="BE273"/>
  <c r="BE275"/>
  <c r="BE276"/>
  <c r="BE277"/>
  <c r="BE278"/>
  <c r="BE279"/>
  <c r="BE280"/>
  <c r="BE282"/>
  <c r="BE284"/>
  <c r="BE285"/>
  <c r="BE286"/>
  <c r="BE287"/>
  <c r="BE288"/>
  <c r="BE289"/>
  <c r="BE291"/>
  <c r="BE292"/>
  <c r="BE294"/>
  <c r="BE296"/>
  <c r="BE298"/>
  <c r="BE300"/>
  <c r="BE302"/>
  <c r="BE304"/>
  <c r="BE306"/>
  <c r="BE308"/>
  <c r="BE310"/>
  <c r="BE312"/>
  <c r="BE314"/>
  <c r="BE316"/>
  <c r="BE318"/>
  <c r="BE320"/>
  <c r="BE322"/>
  <c r="BE324"/>
  <c r="BE326"/>
  <c r="BE328"/>
  <c r="BE330"/>
  <c r="BE332"/>
  <c r="BE334"/>
  <c r="BE336"/>
  <c r="BE338"/>
  <c r="BE340"/>
  <c r="BE342"/>
  <c r="BE344"/>
  <c r="BE346"/>
  <c r="BE348"/>
  <c r="BE350"/>
  <c r="BE352"/>
  <c r="BE354"/>
  <c r="BE356"/>
  <c r="BE358"/>
  <c r="BE360"/>
  <c r="BE362"/>
  <c r="BE364"/>
  <c r="BE366"/>
  <c r="BE368"/>
  <c r="BE370"/>
  <c r="BE372"/>
  <c r="BE374"/>
  <c r="BE376"/>
  <c r="BE378"/>
  <c r="BE380"/>
  <c r="BE382"/>
  <c r="BE384"/>
  <c r="BE386"/>
  <c r="BE388"/>
  <c r="BE390"/>
  <c r="BE392"/>
  <c r="BE394"/>
  <c r="BE396"/>
  <c r="BE398"/>
  <c r="BE400"/>
  <c r="BE402"/>
  <c r="BE404"/>
  <c r="BE406"/>
  <c r="BE408"/>
  <c r="BE410"/>
  <c r="BE412"/>
  <c r="BE414"/>
  <c r="BE416"/>
  <c r="BE418"/>
  <c r="BE420"/>
  <c r="BE422"/>
  <c r="BE424"/>
  <c r="BE426"/>
  <c r="BE428"/>
  <c r="BE430"/>
  <c r="BE432"/>
  <c r="BE434"/>
  <c r="BE436"/>
  <c r="BE438"/>
  <c r="BE440"/>
  <c r="BE442"/>
  <c r="BE443"/>
  <c r="BE445"/>
  <c r="BE447"/>
  <c r="BE449"/>
  <c r="BE450"/>
  <c r="BE452"/>
  <c r="BE453"/>
  <c r="BE454"/>
  <c r="BE456"/>
  <c r="BE457"/>
  <c r="BE459"/>
  <c r="BE460"/>
  <c r="BE461"/>
  <c r="BE463"/>
  <c r="BE464"/>
  <c r="BE465"/>
  <c r="BE466"/>
  <c r="BE468"/>
  <c r="BE470"/>
  <c r="BE472"/>
  <c r="BE474"/>
  <c r="BE476"/>
  <c r="BE478"/>
  <c r="BE480"/>
  <c r="BE482"/>
  <c r="BE484"/>
  <c r="BE486"/>
  <c r="BE487"/>
  <c r="BE489"/>
  <c r="BE490"/>
  <c r="BE491"/>
  <c r="BE493"/>
  <c r="BE495"/>
  <c r="BE496"/>
  <c r="BE497"/>
  <c r="BE498"/>
  <c r="BE499"/>
  <c r="BE500"/>
  <c r="BE502"/>
  <c r="BE504"/>
  <c r="BE505"/>
  <c r="BE507"/>
  <c r="BE509"/>
  <c r="BE510"/>
  <c r="BE511"/>
  <c r="BE512"/>
  <c r="BE513"/>
  <c r="BE515"/>
  <c r="BE516"/>
  <c r="BE517"/>
  <c i="1" r="BC96"/>
  <c r="AW96"/>
  <c r="BA96"/>
  <c r="BD96"/>
  <c r="AS111"/>
  <c i="4" r="F37"/>
  <c i="1" r="BB98"/>
  <c i="5" r="F37"/>
  <c i="1" r="BB99"/>
  <c i="9" r="F41"/>
  <c i="1" r="BD104"/>
  <c i="10" r="J34"/>
  <c i="11" r="F41"/>
  <c i="1" r="BD106"/>
  <c i="11" r="J34"/>
  <c i="12" r="J34"/>
  <c i="13" r="F40"/>
  <c i="1" r="BC108"/>
  <c i="14" r="F40"/>
  <c i="1" r="BC109"/>
  <c i="15" r="F38"/>
  <c i="1" r="BC110"/>
  <c i="16" r="F38"/>
  <c i="1" r="BC112"/>
  <c i="21" r="F39"/>
  <c i="1" r="BB118"/>
  <c i="23" r="F39"/>
  <c i="1" r="BB120"/>
  <c i="25" r="F39"/>
  <c i="1" r="BD122"/>
  <c r="AS95"/>
  <c i="4" r="J36"/>
  <c i="1" r="AW98"/>
  <c i="6" r="F36"/>
  <c i="1" r="BA100"/>
  <c i="7" r="F38"/>
  <c i="1" r="BA102"/>
  <c i="8" r="F41"/>
  <c i="1" r="BD103"/>
  <c i="10" r="F40"/>
  <c i="1" r="BC105"/>
  <c i="12" r="F40"/>
  <c i="1" r="BC107"/>
  <c i="13" r="F39"/>
  <c i="1" r="BB108"/>
  <c i="14" r="F39"/>
  <c i="1" r="BB109"/>
  <c i="15" r="F39"/>
  <c i="1" r="BD110"/>
  <c i="16" r="F39"/>
  <c i="1" r="BD112"/>
  <c i="22" r="J38"/>
  <c i="1" r="AW119"/>
  <c i="24" r="F38"/>
  <c i="1" r="BA121"/>
  <c i="23" r="J34"/>
  <c i="25" r="J36"/>
  <c i="1" r="AW122"/>
  <c i="3" r="F39"/>
  <c i="1" r="BD97"/>
  <c i="4" r="F39"/>
  <c i="1" r="BD98"/>
  <c i="6" r="F37"/>
  <c i="1" r="BB100"/>
  <c i="7" r="J38"/>
  <c i="1" r="AW102"/>
  <c i="8" r="F38"/>
  <c i="1" r="BA103"/>
  <c i="9" r="F39"/>
  <c i="1" r="BB104"/>
  <c i="11" r="J38"/>
  <c i="1" r="AW106"/>
  <c i="13" r="F41"/>
  <c i="1" r="BD108"/>
  <c i="15" r="F37"/>
  <c i="1" r="BB110"/>
  <c i="16" r="F37"/>
  <c i="1" r="BB112"/>
  <c i="20" r="J36"/>
  <c i="1" r="AW116"/>
  <c i="21" r="J38"/>
  <c i="1" r="AW118"/>
  <c i="23" r="F38"/>
  <c i="1" r="BA120"/>
  <c i="25" r="F38"/>
  <c i="1" r="BC122"/>
  <c i="3" r="F37"/>
  <c i="1" r="BB97"/>
  <c i="4" r="F38"/>
  <c i="1" r="BC98"/>
  <c i="5" r="F38"/>
  <c i="1" r="BC99"/>
  <c i="9" r="J38"/>
  <c i="1" r="AW104"/>
  <c i="9" r="J34"/>
  <c i="10" r="F41"/>
  <c i="1" r="BD105"/>
  <c i="12" r="F38"/>
  <c i="1" r="BA107"/>
  <c i="16" r="J36"/>
  <c i="1" r="AW112"/>
  <c i="20" r="F37"/>
  <c i="1" r="BB116"/>
  <c i="20" r="J32"/>
  <c i="22" r="F41"/>
  <c i="1" r="BD119"/>
  <c i="23" r="F41"/>
  <c i="1" r="BD120"/>
  <c i="26" r="F36"/>
  <c i="1" r="BC123"/>
  <c i="26" r="F37"/>
  <c i="1" r="BD123"/>
  <c i="3" r="J36"/>
  <c i="1" r="AW97"/>
  <c i="5" r="J36"/>
  <c i="1" r="AW99"/>
  <c i="6" r="J36"/>
  <c i="1" r="AW100"/>
  <c i="8" r="F39"/>
  <c i="1" r="BB103"/>
  <c i="10" r="F38"/>
  <c i="1" r="BA105"/>
  <c i="11" r="F39"/>
  <c i="1" r="BB106"/>
  <c i="13" r="J38"/>
  <c i="1" r="AW108"/>
  <c i="14" r="F41"/>
  <c i="1" r="BD109"/>
  <c i="16" r="F36"/>
  <c i="1" r="BA112"/>
  <c i="20" r="F38"/>
  <c i="1" r="BC116"/>
  <c i="22" r="F38"/>
  <c i="1" r="BA119"/>
  <c i="23" r="F40"/>
  <c i="1" r="BC120"/>
  <c i="26" r="F34"/>
  <c i="1" r="BA123"/>
  <c i="26" r="F35"/>
  <c i="1" r="BB123"/>
  <c i="4" r="F36"/>
  <c i="1" r="BA98"/>
  <c i="4" r="J32"/>
  <c i="6" r="F38"/>
  <c i="1" r="BC100"/>
  <c i="7" r="F39"/>
  <c i="1" r="BB102"/>
  <c i="8" r="F40"/>
  <c i="1" r="BC103"/>
  <c i="10" r="J38"/>
  <c i="1" r="AW105"/>
  <c i="12" r="J38"/>
  <c i="1" r="AW107"/>
  <c i="13" r="F38"/>
  <c i="1" r="BA108"/>
  <c i="15" r="F36"/>
  <c i="1" r="BA110"/>
  <c i="17" r="F36"/>
  <c i="1" r="BA113"/>
  <c i="17" r="F37"/>
  <c i="1" r="BB113"/>
  <c i="17" r="F38"/>
  <c i="1" r="BC113"/>
  <c i="18" r="F39"/>
  <c i="1" r="BD114"/>
  <c i="19" r="F37"/>
  <c i="1" r="BB115"/>
  <c i="19" r="F36"/>
  <c i="1" r="BA115"/>
  <c i="20" r="F39"/>
  <c i="1" r="BD116"/>
  <c i="21" r="F41"/>
  <c i="1" r="BD118"/>
  <c i="22" r="F39"/>
  <c i="1" r="BB119"/>
  <c i="24" r="J38"/>
  <c i="1" r="AW121"/>
  <c i="24" r="F41"/>
  <c i="1" r="BD121"/>
  <c i="26" r="J34"/>
  <c i="1" r="AW123"/>
  <c i="3" r="F36"/>
  <c i="1" r="BA97"/>
  <c i="5" r="F39"/>
  <c i="1" r="BD99"/>
  <c i="6" r="F39"/>
  <c i="1" r="BD100"/>
  <c i="7" r="F41"/>
  <c i="1" r="BD102"/>
  <c i="9" r="F38"/>
  <c i="1" r="BA104"/>
  <c i="10" r="F39"/>
  <c i="1" r="BB105"/>
  <c i="11" r="F38"/>
  <c i="1" r="BA106"/>
  <c i="12" r="F39"/>
  <c i="1" r="BB107"/>
  <c i="14" r="J38"/>
  <c i="1" r="AW109"/>
  <c i="14" r="F38"/>
  <c i="1" r="BA109"/>
  <c i="15" r="J36"/>
  <c i="1" r="AW110"/>
  <c i="17" r="J36"/>
  <c i="1" r="AW113"/>
  <c i="17" r="F39"/>
  <c i="1" r="BD113"/>
  <c i="18" r="J36"/>
  <c i="1" r="AW114"/>
  <c i="18" r="F36"/>
  <c i="1" r="BA114"/>
  <c i="18" r="F37"/>
  <c i="1" r="BB114"/>
  <c i="18" r="F38"/>
  <c i="1" r="BC114"/>
  <c i="19" r="F38"/>
  <c i="1" r="BC115"/>
  <c i="19" r="F39"/>
  <c i="1" r="BD115"/>
  <c i="21" r="F40"/>
  <c i="1" r="BC118"/>
  <c i="22" r="F40"/>
  <c i="1" r="BC119"/>
  <c i="24" r="F39"/>
  <c i="1" r="BB121"/>
  <c i="24" r="F40"/>
  <c i="1" r="BC121"/>
  <c i="25" r="F36"/>
  <c i="1" r="BA122"/>
  <c i="3" r="F38"/>
  <c i="1" r="BC97"/>
  <c i="5" r="F36"/>
  <c i="1" r="BA99"/>
  <c i="7" r="F40"/>
  <c i="1" r="BC102"/>
  <c i="8" r="J38"/>
  <c i="1" r="AW103"/>
  <c i="9" r="F40"/>
  <c i="1" r="BC104"/>
  <c i="11" r="F40"/>
  <c i="1" r="BC106"/>
  <c i="12" r="F41"/>
  <c i="1" r="BD107"/>
  <c i="14" r="J34"/>
  <c i="19" r="J36"/>
  <c i="1" r="AW115"/>
  <c i="20" r="F36"/>
  <c i="1" r="BA116"/>
  <c i="21" r="F38"/>
  <c i="1" r="BA118"/>
  <c i="23" r="J38"/>
  <c i="1" r="AW120"/>
  <c i="25" r="F37"/>
  <c i="1" r="BB122"/>
  <c i="5" l="1" r="BK178"/>
  <c r="J178"/>
  <c r="J104"/>
  <c i="2" r="P225"/>
  <c i="15" r="T134"/>
  <c i="10" r="T129"/>
  <c i="5" r="P133"/>
  <c i="23" r="P126"/>
  <c i="1" r="AU120"/>
  <c i="4" r="P162"/>
  <c i="22" r="P126"/>
  <c i="1" r="AU119"/>
  <c i="11" r="P126"/>
  <c i="1" r="AU106"/>
  <c i="24" r="T128"/>
  <c i="4" r="R162"/>
  <c r="T162"/>
  <c i="2" r="P141"/>
  <c r="P140"/>
  <c i="1" r="AU96"/>
  <c i="19" r="P147"/>
  <c r="P132"/>
  <c i="1" r="AU115"/>
  <c i="19" r="R147"/>
  <c r="R132"/>
  <c i="16" r="P308"/>
  <c i="15" r="R134"/>
  <c i="22" r="T126"/>
  <c i="25" r="R139"/>
  <c i="16" r="BK308"/>
  <c r="J308"/>
  <c r="J107"/>
  <c i="3" r="R129"/>
  <c r="R128"/>
  <c i="15" r="BK134"/>
  <c r="J134"/>
  <c r="J98"/>
  <c i="26" r="R124"/>
  <c r="R123"/>
  <c i="7" r="P127"/>
  <c i="1" r="AU102"/>
  <c i="4" r="R134"/>
  <c r="R133"/>
  <c i="26" r="T124"/>
  <c r="T123"/>
  <c i="7" r="BK127"/>
  <c r="J127"/>
  <c i="4" r="T134"/>
  <c r="T133"/>
  <c i="5" r="R133"/>
  <c i="21" r="T127"/>
  <c i="16" r="T308"/>
  <c i="13" r="T129"/>
  <c i="2" r="R225"/>
  <c i="16" r="P150"/>
  <c r="P149"/>
  <c i="1" r="AU112"/>
  <c i="3" r="P128"/>
  <c i="1" r="AU97"/>
  <c i="2" r="T225"/>
  <c i="5" r="P178"/>
  <c i="2" r="T141"/>
  <c r="T140"/>
  <c i="11" r="R126"/>
  <c i="25" r="P139"/>
  <c i="1" r="AU122"/>
  <c i="19" r="T147"/>
  <c r="T132"/>
  <c i="13" r="BK129"/>
  <c r="J129"/>
  <c i="4" r="P134"/>
  <c r="P133"/>
  <c i="1" r="AU98"/>
  <c i="17" r="T134"/>
  <c r="T133"/>
  <c i="16" r="R150"/>
  <c i="12" r="R127"/>
  <c i="5" r="T178"/>
  <c i="21" r="P127"/>
  <c i="1" r="AU118"/>
  <c i="16" r="BK150"/>
  <c r="J150"/>
  <c r="J99"/>
  <c i="7" r="R127"/>
  <c i="16" r="R308"/>
  <c r="T150"/>
  <c r="T149"/>
  <c i="15" r="P134"/>
  <c i="1" r="AU110"/>
  <c i="25" r="T139"/>
  <c i="5" r="R178"/>
  <c i="24" r="P128"/>
  <c i="1" r="AU121"/>
  <c i="13" r="P129"/>
  <c i="1" r="AU108"/>
  <c i="20" r="P123"/>
  <c i="1" r="AU116"/>
  <c i="20" r="T123"/>
  <c i="11" r="T126"/>
  <c i="10" r="P129"/>
  <c i="1" r="AU105"/>
  <c i="5" r="T133"/>
  <c r="T132"/>
  <c i="2" r="R141"/>
  <c r="R140"/>
  <c r="BK225"/>
  <c r="J225"/>
  <c r="J106"/>
  <c i="24" r="BK128"/>
  <c r="J128"/>
  <c r="J100"/>
  <c i="26" r="BK124"/>
  <c r="J124"/>
  <c r="J97"/>
  <c i="19" r="BK133"/>
  <c r="J133"/>
  <c r="J99"/>
  <c i="17" r="BK182"/>
  <c r="J182"/>
  <c r="J110"/>
  <c i="1" r="AG120"/>
  <c r="AG116"/>
  <c i="20" r="J98"/>
  <c i="19" r="J147"/>
  <c r="J103"/>
  <c i="18" r="J123"/>
  <c r="J99"/>
  <c i="17" r="J134"/>
  <c r="J99"/>
  <c i="16" r="BK149"/>
  <c r="J149"/>
  <c r="J98"/>
  <c i="1" r="AG109"/>
  <c r="AG107"/>
  <c i="12" r="J100"/>
  <c i="1" r="AG106"/>
  <c i="11" r="J100"/>
  <c i="1" r="AG105"/>
  <c i="10" r="J100"/>
  <c i="1" r="AG104"/>
  <c i="5" r="BK132"/>
  <c r="J132"/>
  <c r="J98"/>
  <c i="1" r="AG98"/>
  <c i="4" r="J98"/>
  <c r="J134"/>
  <c r="J99"/>
  <c i="3" r="BK128"/>
  <c r="J128"/>
  <c r="J98"/>
  <c i="2" r="J141"/>
  <c r="J99"/>
  <c i="1" r="AS94"/>
  <c i="5" r="J35"/>
  <c i="1" r="AV99"/>
  <c r="AT99"/>
  <c i="9" r="F37"/>
  <c i="1" r="AZ104"/>
  <c i="11" r="J37"/>
  <c i="1" r="AV106"/>
  <c r="AT106"/>
  <c r="AN106"/>
  <c r="BB101"/>
  <c r="AX101"/>
  <c i="15" r="J35"/>
  <c i="1" r="AV110"/>
  <c r="AT110"/>
  <c i="21" r="F37"/>
  <c i="1" r="AZ118"/>
  <c i="24" r="F37"/>
  <c i="1" r="AZ121"/>
  <c i="25" r="J35"/>
  <c i="1" r="AV122"/>
  <c r="AT122"/>
  <c i="4" r="F35"/>
  <c i="1" r="AZ98"/>
  <c i="8" r="J37"/>
  <c i="1" r="AV103"/>
  <c r="AT103"/>
  <c i="13" r="F37"/>
  <c i="1" r="AZ108"/>
  <c i="17" r="J35"/>
  <c i="1" r="AV113"/>
  <c r="AT113"/>
  <c i="18" r="J35"/>
  <c i="1" r="AV114"/>
  <c r="AT114"/>
  <c i="19" r="J35"/>
  <c i="1" r="AV115"/>
  <c r="AT115"/>
  <c i="22" r="J37"/>
  <c i="1" r="AV119"/>
  <c r="AT119"/>
  <c r="BA117"/>
  <c r="AW117"/>
  <c i="25" r="J32"/>
  <c i="1" r="AG122"/>
  <c i="26" r="J33"/>
  <c i="1" r="AV123"/>
  <c r="AT123"/>
  <c i="4" r="J35"/>
  <c i="1" r="AV98"/>
  <c r="AT98"/>
  <c r="AN98"/>
  <c i="8" r="F37"/>
  <c i="1" r="AZ103"/>
  <c i="13" r="J37"/>
  <c i="1" r="AV108"/>
  <c r="AT108"/>
  <c i="16" r="J35"/>
  <c i="1" r="AV112"/>
  <c r="AT112"/>
  <c i="3" r="J35"/>
  <c i="1" r="AV97"/>
  <c r="AT97"/>
  <c i="6" r="J35"/>
  <c i="1" r="AV100"/>
  <c r="AT100"/>
  <c i="7" r="J37"/>
  <c i="1" r="AV102"/>
  <c r="AT102"/>
  <c i="10" r="F37"/>
  <c i="1" r="AZ105"/>
  <c i="11" r="F37"/>
  <c i="1" r="AZ106"/>
  <c r="BD101"/>
  <c i="15" r="F35"/>
  <c i="1" r="AZ110"/>
  <c i="21" r="J37"/>
  <c i="1" r="AV118"/>
  <c r="AT118"/>
  <c r="BC117"/>
  <c r="AY117"/>
  <c i="24" r="J37"/>
  <c i="1" r="AV121"/>
  <c r="AT121"/>
  <c i="25" r="F35"/>
  <c i="1" r="AZ122"/>
  <c i="7" r="J34"/>
  <c i="1" r="AG102"/>
  <c i="13" r="J34"/>
  <c i="1" r="AG108"/>
  <c i="5" r="F35"/>
  <c i="1" r="AZ99"/>
  <c i="8" r="J34"/>
  <c i="1" r="AG103"/>
  <c i="10" r="J37"/>
  <c i="1" r="AV105"/>
  <c r="AT105"/>
  <c r="AN105"/>
  <c i="12" r="J37"/>
  <c i="1" r="AV107"/>
  <c r="AT107"/>
  <c r="AN107"/>
  <c i="14" r="J37"/>
  <c i="1" r="AV109"/>
  <c r="AT109"/>
  <c r="AN109"/>
  <c r="BA101"/>
  <c r="AW101"/>
  <c i="17" r="F35"/>
  <c i="1" r="AZ113"/>
  <c i="18" r="F35"/>
  <c i="1" r="AZ114"/>
  <c i="18" r="J32"/>
  <c i="1" r="AG114"/>
  <c i="19" r="F35"/>
  <c i="1" r="AZ115"/>
  <c i="21" r="J34"/>
  <c i="1" r="AG118"/>
  <c i="22" r="F37"/>
  <c i="1" r="AZ119"/>
  <c r="BB117"/>
  <c r="AX117"/>
  <c r="BD117"/>
  <c i="26" r="F33"/>
  <c i="1" r="AZ123"/>
  <c i="2" r="J35"/>
  <c i="1" r="AV96"/>
  <c r="AT96"/>
  <c i="20" r="F35"/>
  <c i="1" r="AZ116"/>
  <c i="22" r="J34"/>
  <c i="1" r="AG119"/>
  <c i="23" r="J37"/>
  <c i="1" r="AV120"/>
  <c r="AT120"/>
  <c r="AN120"/>
  <c i="3" r="F35"/>
  <c i="1" r="AZ97"/>
  <c i="6" r="F35"/>
  <c i="1" r="AZ100"/>
  <c i="6" r="J32"/>
  <c i="1" r="AG100"/>
  <c i="7" r="F37"/>
  <c i="1" r="AZ102"/>
  <c i="9" r="J37"/>
  <c i="1" r="AV104"/>
  <c r="AT104"/>
  <c r="AN104"/>
  <c i="12" r="F37"/>
  <c i="1" r="AZ107"/>
  <c i="14" r="F37"/>
  <c i="1" r="AZ109"/>
  <c r="BC101"/>
  <c r="AY101"/>
  <c i="16" r="F35"/>
  <c i="1" r="AZ112"/>
  <c i="2" r="F35"/>
  <c i="1" r="AZ96"/>
  <c i="20" r="J35"/>
  <c i="1" r="AV116"/>
  <c r="AT116"/>
  <c r="AN116"/>
  <c i="23" r="F37"/>
  <c i="1" r="AZ120"/>
  <c i="16" l="1" r="R149"/>
  <c i="5" r="P132"/>
  <c i="1" r="AU99"/>
  <c i="5" r="R132"/>
  <c i="17" r="BK133"/>
  <c r="J133"/>
  <c r="J98"/>
  <c i="2" r="BK140"/>
  <c r="J140"/>
  <c r="J98"/>
  <c i="26" r="BK123"/>
  <c r="J123"/>
  <c r="J96"/>
  <c i="13" r="J100"/>
  <c i="7" r="J100"/>
  <c i="19" r="BK132"/>
  <c r="J132"/>
  <c r="J98"/>
  <c i="1" r="AN122"/>
  <c i="25" r="J41"/>
  <c i="1" r="AN119"/>
  <c i="23" r="J43"/>
  <c i="1" r="AN118"/>
  <c i="22" r="J43"/>
  <c i="21" r="J43"/>
  <c i="20" r="J41"/>
  <c i="1" r="AN114"/>
  <c i="18" r="J41"/>
  <c i="14" r="J43"/>
  <c i="13" r="J43"/>
  <c i="12" r="J43"/>
  <c i="11" r="J43"/>
  <c i="10" r="J43"/>
  <c i="1" r="AN103"/>
  <c i="9" r="J43"/>
  <c i="8" r="J43"/>
  <c i="1" r="AN100"/>
  <c i="7" r="J43"/>
  <c i="6" r="J41"/>
  <c i="4" r="J41"/>
  <c i="1" r="AN108"/>
  <c r="AN102"/>
  <c i="3" r="J32"/>
  <c i="1" r="AG97"/>
  <c r="BD111"/>
  <c r="AG101"/>
  <c i="15" r="J32"/>
  <c i="1" r="AG110"/>
  <c r="BA95"/>
  <c r="AW95"/>
  <c r="BB111"/>
  <c r="AX111"/>
  <c r="AU101"/>
  <c i="24" r="J34"/>
  <c i="1" r="AG121"/>
  <c r="AG117"/>
  <c r="BC95"/>
  <c r="AU117"/>
  <c i="5" r="J32"/>
  <c i="1" r="AG99"/>
  <c r="AN99"/>
  <c r="BB95"/>
  <c r="AX95"/>
  <c r="AZ101"/>
  <c r="AV101"/>
  <c r="AT101"/>
  <c r="AN101"/>
  <c r="BA111"/>
  <c r="AW111"/>
  <c i="16" r="J32"/>
  <c i="1" r="AG112"/>
  <c r="BC111"/>
  <c r="AY111"/>
  <c r="BD95"/>
  <c r="AZ117"/>
  <c r="AV117"/>
  <c r="AT117"/>
  <c i="24" l="1" r="J43"/>
  <c i="15" r="J41"/>
  <c i="1" r="AN117"/>
  <c i="16" r="J41"/>
  <c i="1" r="AN112"/>
  <c i="5" r="J41"/>
  <c i="3" r="J41"/>
  <c i="1" r="AN97"/>
  <c r="AN110"/>
  <c r="AN121"/>
  <c i="19" r="J32"/>
  <c i="1" r="AG115"/>
  <c r="AN115"/>
  <c i="17" r="J32"/>
  <c i="1" r="AG113"/>
  <c r="AN113"/>
  <c r="AY95"/>
  <c i="2" r="J32"/>
  <c i="1" r="AG96"/>
  <c r="AN96"/>
  <c r="AU95"/>
  <c r="AZ95"/>
  <c r="AV95"/>
  <c r="AT95"/>
  <c r="BA94"/>
  <c r="AW94"/>
  <c r="AK30"/>
  <c r="AU111"/>
  <c r="AZ111"/>
  <c r="AV111"/>
  <c r="AT111"/>
  <c i="26" r="J30"/>
  <c i="1" r="AG123"/>
  <c r="BD94"/>
  <c r="W33"/>
  <c r="BC94"/>
  <c r="AY94"/>
  <c r="BB94"/>
  <c r="AX94"/>
  <c i="2" l="1" r="J41"/>
  <c i="17" r="J41"/>
  <c i="19" r="J41"/>
  <c i="26" r="J39"/>
  <c i="1" r="AN123"/>
  <c r="AU94"/>
  <c r="AG111"/>
  <c r="W31"/>
  <c r="AZ94"/>
  <c r="AV94"/>
  <c r="AK29"/>
  <c r="AG95"/>
  <c r="W30"/>
  <c r="W32"/>
  <c l="1" r="AN95"/>
  <c r="AN111"/>
  <c r="AG94"/>
  <c r="AK26"/>
  <c r="W29"/>
  <c r="AT94"/>
  <c l="1" r="AN94"/>
  <c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<sst xmlns="http://schemas.openxmlformats.org/spreadsheetml/2006/main">
  <si>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</si>
  <si>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</si>
  <si>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</si>
  <si>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</si>
  <si>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</si>
  <si>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{32749969-b921-4af1-9c4e-7511b1bc0e45}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</si>
  <si>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</si>
  <si>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</si>
  <si>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</si>
  <si>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</si>
  <si>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</si>
  <si>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</si>
  <si>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</si>
  <si>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</si>
  <si>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3264SP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</si>
  <si>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</si>
  <si>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</si>
  <si>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Objekty OU, část D a DM</t>
  </si>
  <si>
    <t>KSO:</t>
  </si>
  <si>
    <t>CC-CZ:</t>
  </si>
  <si>
    <t>Místo:</t>
  </si>
  <si>
    <t xml:space="preserve"> </t>
  </si>
  <si>
    <t>Datum:</t>
  </si>
  <si>
    <t>31. 8. 2018</t>
  </si>
  <si>
    <t>Zadavatel:</t>
  </si>
  <si>
    <t>IČ:</t>
  </si>
  <si>
    <t>Ostravská univerzita</t>
  </si>
  <si>
    <t>DIČ:</t>
  </si>
  <si>
    <t>Uchazeč:</t>
  </si>
  <si>
    <t>Vyplň údaj</t>
  </si>
  <si>
    <t>Projektant:</t>
  </si>
  <si>
    <t>Marpo s.r.o.</t>
  </si>
  <si>
    <t>True</t>
  </si>
  <si>
    <t>Zpracovatel:</t>
  </si>
  <si>
    <t>Poznámka:</t>
  </si>
  <si>
    <t xml:space="preserve"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													_x000d_
POLOŽKY BUDOU OCENĚNY V SOULADU S POŽADAVKY NPÚ (VIZ. SOUHRANNÁ TECHNICKÁ ZPRÁVA, TECHNICKÁ ZPRÁVA A VYJÁDŘENÍ NPÚ)																						_x000d_
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</si>
  <si>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</si>
  <si>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</si>
  <si>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</si>
  <si>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</si>
  <si>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</si>
  <si>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</si>
  <si>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</si>
  <si>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</si>
  <si>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</si>
  <si>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</si>
  <si>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</si>
  <si>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</si>
  <si>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</si>
  <si>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</si>
  <si>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</si>
  <si>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</si>
  <si>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</si>
  <si>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</si>
  <si>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</si>
  <si>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</si>
  <si>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</si>
  <si>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</si>
  <si>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</si>
  <si>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</si>
  <si>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</si>
  <si>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</si>
  <si>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</si>
  <si>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</si>
  <si>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</si>
  <si>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</si>
  <si>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</si>
  <si>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</si>
  <si>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</si>
  <si>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</si>
  <si>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</si>
  <si>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</si>
  <si>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</si>
  <si>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</si>
  <si>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</si>
  <si>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</si>
  <si>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</si>
  <si>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</si>
  <si>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</si>
  <si>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</si>
  <si>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01</t>
  </si>
  <si>
    <t>Uznatelné náklady</t>
  </si>
  <si>
    <t>STA</t>
  </si>
  <si>
    <t>1</t>
  </si>
  <si>
    <t>{9e2cd42f-25f3-4d7a-a143-9b81db76a351}</t>
  </si>
  <si>
    <t>2</t>
  </si>
  <si>
    <t>/</t>
  </si>
  <si>
    <t>D.1.1</t>
  </si>
  <si>
    <t>Architektonicko-stavební řešení</t>
  </si>
  <si>
    <t>Soupis</t>
  </si>
  <si>
    <t>{12188ac8-5bdd-427c-814c-3d0aa6fb5f5b}</t>
  </si>
  <si>
    <t>D.1.2</t>
  </si>
  <si>
    <t>Stavebně konstrukční řešení</t>
  </si>
  <si>
    <t>{94c34959-4d6f-4bc5-87ad-d78ef27f9231}</t>
  </si>
  <si>
    <t>D.1.4.1</t>
  </si>
  <si>
    <t>Vytápění</t>
  </si>
  <si>
    <t>{36093749-f684-44f2-a84b-baa68e976007}</t>
  </si>
  <si>
    <t>D.1.4.2</t>
  </si>
  <si>
    <t>Zdravotně technické instalace</t>
  </si>
  <si>
    <t>{33412682-c218-4d1a-a0b7-7193c3658bd3}</t>
  </si>
  <si>
    <t>D.1.4.3</t>
  </si>
  <si>
    <t>Silnoproudá elektrotechnika a bleskosvody</t>
  </si>
  <si>
    <t>{aef5e60f-1c4f-4665-8388-d96200c8d2c5}</t>
  </si>
  <si>
    <t>D.1.4.4</t>
  </si>
  <si>
    <t>Elekrotechnické komunikace vč.EPS</t>
  </si>
  <si>
    <t>{40c3f9c7-3499-4c7a-aa7d-8f80d059e826}</t>
  </si>
  <si>
    <t>D.1.4.4a</t>
  </si>
  <si>
    <t>Strukturovaná kabeláž</t>
  </si>
  <si>
    <t>3</t>
  </si>
  <si>
    <t>{f75832c6-1328-4255-b1a1-6f8c6ca7674b}</t>
  </si>
  <si>
    <t>D.1.4.4b</t>
  </si>
  <si>
    <t>Kabelové trasy</t>
  </si>
  <si>
    <t>{806db941-7abe-4884-8f66-73c354b4984b}</t>
  </si>
  <si>
    <t>D.1.4.4c</t>
  </si>
  <si>
    <t>Elektrická zabezpečovací signalizace</t>
  </si>
  <si>
    <t>{b8c8b538-6bec-407d-a92c-0fbd8968cc52}</t>
  </si>
  <si>
    <t>D.1.4.4d</t>
  </si>
  <si>
    <t>Elektrická kontrola vstupu</t>
  </si>
  <si>
    <t>{c3b65978-24be-48c2-b8aa-aa613da936e7}</t>
  </si>
  <si>
    <t>D.1.4.4e</t>
  </si>
  <si>
    <t>Evakuační rozhlas</t>
  </si>
  <si>
    <t>{73e40df1-7e9c-41cc-b63d-6e0437e797b3}</t>
  </si>
  <si>
    <t>D.1.4.4f</t>
  </si>
  <si>
    <t>Dohledový systém</t>
  </si>
  <si>
    <t>{544db853-8455-4ca6-a7c7-d3099de83c84}</t>
  </si>
  <si>
    <t>D.1.4.4g</t>
  </si>
  <si>
    <t>Domácí telefony</t>
  </si>
  <si>
    <t>{c8b8724d-4ddb-4d66-a1db-9bd36cc5be64}</t>
  </si>
  <si>
    <t>D.1.4.4h</t>
  </si>
  <si>
    <t>Aktivní prvky</t>
  </si>
  <si>
    <t>{31f3121b-3c5f-48fd-a88d-a5d58f73c254}</t>
  </si>
  <si>
    <t>D.1.4.6</t>
  </si>
  <si>
    <t>Vzduchotechnika</t>
  </si>
  <si>
    <t>{90869c6f-7f87-4493-9849-a7412e58f99a}</t>
  </si>
  <si>
    <t>02</t>
  </si>
  <si>
    <t>Neuznatelné náklady</t>
  </si>
  <si>
    <t>{75deb638-af45-4cd4-90ef-aaec22e115db}</t>
  </si>
  <si>
    <t>{ddbeb74d-336f-4794-9550-73ffa287e159}</t>
  </si>
  <si>
    <t>{1596977f-0c54-4d71-9399-f6a1df7ff4da}</t>
  </si>
  <si>
    <t>D.1.3</t>
  </si>
  <si>
    <t>Požárně bezpečnostní řešení</t>
  </si>
  <si>
    <t>{68ca20a0-2cb2-4f18-b7cc-313ec0b6275a}</t>
  </si>
  <si>
    <t>{8cb7a892-fc6d-4c54-a1a2-9587cc8009b3}</t>
  </si>
  <si>
    <t>Silnoproudá elektrotechnika</t>
  </si>
  <si>
    <t>{97061894-e31e-47b0-b655-6428034cca15}</t>
  </si>
  <si>
    <t>{c0b41bf3-4c6d-4ee2-936d-bd80f74810a2}</t>
  </si>
  <si>
    <t>{f840200f-e774-4b6b-bb3c-49fd60320775}</t>
  </si>
  <si>
    <t>Elektrická požární signalizace</t>
  </si>
  <si>
    <t>{cbc676b8-f87b-4a25-890a-b5120a6be772}</t>
  </si>
  <si>
    <t>Kabelové trasy slaboproudých rozvodů</t>
  </si>
  <si>
    <t>{fdd458f4-e1cf-4035-9dcf-1e405cfc903f}</t>
  </si>
  <si>
    <t>Grafická nástavba, vizualizace</t>
  </si>
  <si>
    <t>{ab0fdb10-3cb7-4914-bb75-4f0492d1a2df}</t>
  </si>
  <si>
    <t>{629da374-03cc-411d-8e5d-f220df9aa676}</t>
  </si>
  <si>
    <t>VON</t>
  </si>
  <si>
    <t>Vedlejší a ostatní rozpočtové náklady</t>
  </si>
  <si>
    <t>{c2a7ee58-29db-4309-ab6f-051957814b4e}</t>
  </si>
  <si>
    <t>KRYCÍ LIST SOUPISU PRACÍ</t>
  </si>
  <si>
    <t>Objekt:</t>
  </si>
  <si>
    <t>01 - Uznatelné náklady</t>
  </si>
  <si>
    <t>Soupis:</t>
  </si>
  <si>
    <t>D.1.1 - Architektonicko-stavební řešení</t>
  </si>
  <si>
    <t xml:space="preserve"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													 POLOŽKY BUDOU OCENĚNY V SOULADU S POŽADAVKY NPÚ (VIZ. SOUHRANNÁ TECHNICKÁ ZPRÁVA, TECHNICKÁ ZPRÁVA A VYJÁDŘENÍ NPÚ)																						 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</si>
  <si>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</si>
  <si>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</si>
  <si>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</si>
  <si>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</si>
  <si>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</si>
  <si>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</si>
  <si>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</si>
  <si>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</si>
  <si>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</si>
  <si>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</si>
  <si>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</si>
  <si>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</si>
  <si>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</si>
  <si>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</si>
  <si>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713 - Izolace tepelné</t>
  </si>
  <si>
    <t xml:space="preserve">    762 - Konstrukce tesařské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</si>
  <si>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</si>
  <si>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</si>
  <si>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</si>
  <si>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</si>
  <si>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</si>
  <si>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</si>
  <si>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</si>
  <si>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</si>
  <si>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</si>
  <si>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</si>
  <si>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</si>
  <si>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</si>
  <si>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</si>
  <si>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</si>
  <si>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</si>
  <si>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</si>
  <si>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</si>
  <si>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</si>
  <si>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</si>
  <si>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</si>
  <si>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</si>
  <si>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</si>
  <si>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</si>
  <si>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</si>
  <si>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</si>
  <si>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Svislé a kompletní konstrukce</t>
  </si>
  <si>
    <t>K</t>
  </si>
  <si>
    <t>311231127</t>
  </si>
  <si>
    <t xml:space="preserve">Zdivo nosné z cihel dl 290 mm  P20 až 25 na SMS 10 MPa</t>
  </si>
  <si>
    <t>m3</t>
  </si>
  <si>
    <t>4</t>
  </si>
  <si>
    <t>30</t>
  </si>
  <si>
    <t>311235141</t>
  </si>
  <si>
    <t>Zdivo jednovrstvé z cihel broušených přes P10 do P15 na tenkovrstvou maltu tloušťky 240 mm</t>
  </si>
  <si>
    <t>m2</t>
  </si>
  <si>
    <t>32</t>
  </si>
  <si>
    <t>311236311</t>
  </si>
  <si>
    <t>Zdivo jednovrstvé zvukově izolační na tenkovrstvou maltu z cihel děrovaných broušených P20 tloušťky 190 mm</t>
  </si>
  <si>
    <t>36</t>
  </si>
  <si>
    <t>317168011</t>
  </si>
  <si>
    <t>Překlad keramický plochý š 115 mm dl 1000 mm</t>
  </si>
  <si>
    <t>kus</t>
  </si>
  <si>
    <t>42</t>
  </si>
  <si>
    <t>5</t>
  </si>
  <si>
    <t>317168012</t>
  </si>
  <si>
    <t>Překlad keramický plochý š 115 mm dl 1250 mm</t>
  </si>
  <si>
    <t>44</t>
  </si>
  <si>
    <t>6</t>
  </si>
  <si>
    <t>317168016</t>
  </si>
  <si>
    <t>Překlad keramický plochý š 115 mm dl 2250 mm</t>
  </si>
  <si>
    <t>50</t>
  </si>
  <si>
    <t>7</t>
  </si>
  <si>
    <t>317168022</t>
  </si>
  <si>
    <t>Překlad keramický plochý š 145 mm dl 1250 mm</t>
  </si>
  <si>
    <t>52</t>
  </si>
  <si>
    <t>8</t>
  </si>
  <si>
    <t>317168052</t>
  </si>
  <si>
    <t>Překlad keramický vysoký v 238 mm dl 1250 mm</t>
  </si>
  <si>
    <t>54</t>
  </si>
  <si>
    <t>9</t>
  </si>
  <si>
    <t>317944321</t>
  </si>
  <si>
    <t>Válcované nosníky do č.12 dodatečně osazované do připravených otvorů</t>
  </si>
  <si>
    <t>t</t>
  </si>
  <si>
    <t>56</t>
  </si>
  <si>
    <t>10</t>
  </si>
  <si>
    <t>319201321</t>
  </si>
  <si>
    <t>Vyrovnání nerovného povrchu zdiva tl do 30 mm maltou</t>
  </si>
  <si>
    <t>58</t>
  </si>
  <si>
    <t>11</t>
  </si>
  <si>
    <t>319202321</t>
  </si>
  <si>
    <t>Vyrovnání nerovného povrchu zdiva tl do 80 mm přizděním</t>
  </si>
  <si>
    <t>60</t>
  </si>
  <si>
    <t>342244221</t>
  </si>
  <si>
    <t>Příčka z cihel broušených na tenkovrstvou maltu tloušťky do 140 mm</t>
  </si>
  <si>
    <t>62</t>
  </si>
  <si>
    <t>13</t>
  </si>
  <si>
    <t>346244371</t>
  </si>
  <si>
    <t>Zazdívka rýh, nik nebo kapes z cihel pálených</t>
  </si>
  <si>
    <t>66</t>
  </si>
  <si>
    <t>14</t>
  </si>
  <si>
    <t>346244382</t>
  </si>
  <si>
    <t>Plentování válcovaných nosníků</t>
  </si>
  <si>
    <t>68</t>
  </si>
  <si>
    <t>Vodorovné konstrukce</t>
  </si>
  <si>
    <t>15</t>
  </si>
  <si>
    <t>411321313</t>
  </si>
  <si>
    <t>Desková konstrukce ze ŽB tř. C 16/20</t>
  </si>
  <si>
    <t>74</t>
  </si>
  <si>
    <t>16</t>
  </si>
  <si>
    <t>411362021</t>
  </si>
  <si>
    <t>Výztuž deskových konstrukcí svařovanými sítěmi Kari</t>
  </si>
  <si>
    <t>76</t>
  </si>
  <si>
    <t>17</t>
  </si>
  <si>
    <t>413231221</t>
  </si>
  <si>
    <t>Zazdívka zhlaví stropních a střešních trámů</t>
  </si>
  <si>
    <t>78</t>
  </si>
  <si>
    <t>Úpravy povrchů, podlahy a osazování výplní</t>
  </si>
  <si>
    <t>18</t>
  </si>
  <si>
    <t>612131101</t>
  </si>
  <si>
    <t>Cementový postřik vnitřních stěn nanášený celoplošně ručně</t>
  </si>
  <si>
    <t>94</t>
  </si>
  <si>
    <t>19</t>
  </si>
  <si>
    <t>612131121</t>
  </si>
  <si>
    <t>Penetrační disperzní nátěr vnitřních stěn nanášený ručně</t>
  </si>
  <si>
    <t>96</t>
  </si>
  <si>
    <t>20</t>
  </si>
  <si>
    <t>612135101</t>
  </si>
  <si>
    <t>Hrubá výplň rýh ve stěnách maltou jakékoli šířky rýhy</t>
  </si>
  <si>
    <t>98</t>
  </si>
  <si>
    <t>612142001</t>
  </si>
  <si>
    <t>Potažení vnitřních stěn sklovláknitým pletivem vtlačeným do tenkovrstvé hmoty</t>
  </si>
  <si>
    <t>100</t>
  </si>
  <si>
    <t>22</t>
  </si>
  <si>
    <t>6121430R0</t>
  </si>
  <si>
    <t>Příplatek za dodávku a osazení veškerých omítkových lišt, rohovníků a profilů vnitřních omítek stěn - viz specifikace systému a TP výrobce, TZ</t>
  </si>
  <si>
    <t>102</t>
  </si>
  <si>
    <t>23</t>
  </si>
  <si>
    <t>612311131</t>
  </si>
  <si>
    <t>Potažení vnitřních stěn vápenným štukem tloušťky do 3 mm</t>
  </si>
  <si>
    <t>104</t>
  </si>
  <si>
    <t>24</t>
  </si>
  <si>
    <t>612321111</t>
  </si>
  <si>
    <t>Vápenocementová omítka hrubá jednovrstvá zatřená vnitřních stěn nanášená ručně</t>
  </si>
  <si>
    <t>106</t>
  </si>
  <si>
    <t>25</t>
  </si>
  <si>
    <t>612321191</t>
  </si>
  <si>
    <t>Příplatek k vápenocementové omítce vnitřních stěn za každých dalších 5 mm tloušťky ručně</t>
  </si>
  <si>
    <t>108</t>
  </si>
  <si>
    <t>26</t>
  </si>
  <si>
    <t>615142012</t>
  </si>
  <si>
    <t>Potažení vnitřních nosníků rabicovým pletivem</t>
  </si>
  <si>
    <t>118</t>
  </si>
  <si>
    <t>27</t>
  </si>
  <si>
    <t>619995001</t>
  </si>
  <si>
    <t>Začištění omítek kolem oken, dveří, podlah nebo obkladů</t>
  </si>
  <si>
    <t>m</t>
  </si>
  <si>
    <t>120</t>
  </si>
  <si>
    <t>28</t>
  </si>
  <si>
    <t>631311115</t>
  </si>
  <si>
    <t>Mazanina tl do 80 mm z betonu prostého bez zvýšených nároků na prostředí tř. C 20/25</t>
  </si>
  <si>
    <t>168</t>
  </si>
  <si>
    <t>29</t>
  </si>
  <si>
    <t>631311116</t>
  </si>
  <si>
    <t>Mazanina tl do 80 mm z betonu prostého bez zvýšených nároků na prostředí tř. C 25/30</t>
  </si>
  <si>
    <t>170</t>
  </si>
  <si>
    <t>631319171</t>
  </si>
  <si>
    <t>Příplatek k mazanině tl do 80 mm za stržení povrchu spodní vrstvy před vložením výztuže</t>
  </si>
  <si>
    <t>180</t>
  </si>
  <si>
    <t>31</t>
  </si>
  <si>
    <t>631319234.1</t>
  </si>
  <si>
    <t>Příplatek k mazaninám za přidání skelné sítě s oky 40/40 mm</t>
  </si>
  <si>
    <t>186</t>
  </si>
  <si>
    <t>631341115</t>
  </si>
  <si>
    <t>Mazanina tl do 80 mm z betonu lehkého keramického (600 kg/m3)</t>
  </si>
  <si>
    <t>188</t>
  </si>
  <si>
    <t>33</t>
  </si>
  <si>
    <t>631341135</t>
  </si>
  <si>
    <t>Mazanina tl do 240 mm z betonu lehkého keramického (600 kg/m3)</t>
  </si>
  <si>
    <t>192</t>
  </si>
  <si>
    <t>34</t>
  </si>
  <si>
    <t>631362021</t>
  </si>
  <si>
    <t>Výztuž mazanin svařovanými sítěmi Kari</t>
  </si>
  <si>
    <t>194</t>
  </si>
  <si>
    <t>35</t>
  </si>
  <si>
    <t>632450134</t>
  </si>
  <si>
    <t>Vyrovnávací cementový potěr tl do 30-50 mm ze suchých směsí provedený v ploše</t>
  </si>
  <si>
    <t>196</t>
  </si>
  <si>
    <t>632451103</t>
  </si>
  <si>
    <t>Cementový samonivelační potěr ze suchých směsí tloušťky do 10 mm</t>
  </si>
  <si>
    <t>198</t>
  </si>
  <si>
    <t>37</t>
  </si>
  <si>
    <t>632451107</t>
  </si>
  <si>
    <t>Cementový samonivelační potěr ze suchých směsí tloušťky do 20 mm</t>
  </si>
  <si>
    <t>200</t>
  </si>
  <si>
    <t>38</t>
  </si>
  <si>
    <t>632451111</t>
  </si>
  <si>
    <t>Cementový samonivelační potěr ze suchých směsí tloušťky do 40 mm</t>
  </si>
  <si>
    <t>202</t>
  </si>
  <si>
    <t>39</t>
  </si>
  <si>
    <t>633811111</t>
  </si>
  <si>
    <t>Broušení nerovností betonových podlah do 2 mm - stržení šlemu</t>
  </si>
  <si>
    <t>206</t>
  </si>
  <si>
    <t>Ostatní konstrukce a práce, bourání</t>
  </si>
  <si>
    <t>40</t>
  </si>
  <si>
    <t>949101111</t>
  </si>
  <si>
    <t>Lešení pomocné pro objekty pozemních staveb s lešeňovou podlahou v do 1,9 m zatížení do 150 kg/m2</t>
  </si>
  <si>
    <t>232</t>
  </si>
  <si>
    <t>41</t>
  </si>
  <si>
    <t>952901111</t>
  </si>
  <si>
    <t>Vyčištění budov bytové a občanské výstavby při výšce podlaží do 4 m</t>
  </si>
  <si>
    <t>240</t>
  </si>
  <si>
    <t>962031136</t>
  </si>
  <si>
    <t>Bourání příček z tvárnic nebo příčkovek tl do 150 mm</t>
  </si>
  <si>
    <t>242</t>
  </si>
  <si>
    <t>43</t>
  </si>
  <si>
    <t>962032241</t>
  </si>
  <si>
    <t>Bourání zdiva z cihel pálených nebo vápenopískových na MC přes 1 m3</t>
  </si>
  <si>
    <t>244</t>
  </si>
  <si>
    <t>962052211</t>
  </si>
  <si>
    <t>Bourání zdiva a konstrukcí nadzákladových ze ŽB přes 1 m3</t>
  </si>
  <si>
    <t>248</t>
  </si>
  <si>
    <t>45</t>
  </si>
  <si>
    <t>965042141</t>
  </si>
  <si>
    <t>Bourání podkladů pod dlažby nebo mazanin betonových tl do 100 mm pl přes 4 m2</t>
  </si>
  <si>
    <t>1607298019</t>
  </si>
  <si>
    <t>46</t>
  </si>
  <si>
    <t>965042241</t>
  </si>
  <si>
    <t>Bourání podkladů pod dlažby nebo mazanin betonových tl přes 100 mm pl pře 4 m2</t>
  </si>
  <si>
    <t>-793784566</t>
  </si>
  <si>
    <t>47</t>
  </si>
  <si>
    <t>965049111</t>
  </si>
  <si>
    <t>Příplatek k bourání betonových mazanin za bourání mazanin se svařovanou sítí tl do 100 mm</t>
  </si>
  <si>
    <t>35991247</t>
  </si>
  <si>
    <t>48</t>
  </si>
  <si>
    <t>965049112</t>
  </si>
  <si>
    <t>Příplatek k bourání betonových mazanin za bourání mazanin se svařovanou sítí tl přes 100 mm</t>
  </si>
  <si>
    <t>220981495</t>
  </si>
  <si>
    <t>49</t>
  </si>
  <si>
    <t>965081113</t>
  </si>
  <si>
    <t>Bourání podkladu z cihel plných plochy přes 1 m2</t>
  </si>
  <si>
    <t>268</t>
  </si>
  <si>
    <t>965081213</t>
  </si>
  <si>
    <t>Bourání podlah z dlaždic keramických nebo xylolitových tl do 10 mm plochy přes 1 m2</t>
  </si>
  <si>
    <t>270</t>
  </si>
  <si>
    <t>P</t>
  </si>
  <si>
    <t>Poznámka k položce:_x000d_
Poznámka k položce: V jednotkové ceně zahrnuty náklady na bourání souvisejících obvodových soklů v = do 150 mm.</t>
  </si>
  <si>
    <t>51</t>
  </si>
  <si>
    <t>965081333</t>
  </si>
  <si>
    <t>Bourání podlah z dlaždic kamenných, betonových, teracových nebo čedičových tl do 30 mm plochy přes 1 m2</t>
  </si>
  <si>
    <t>272</t>
  </si>
  <si>
    <t>965082923</t>
  </si>
  <si>
    <t>Odstranění násypů pod podlahami tl do 100 mm pl přes 2 m2</t>
  </si>
  <si>
    <t>274</t>
  </si>
  <si>
    <t>53</t>
  </si>
  <si>
    <t>965082933</t>
  </si>
  <si>
    <t>Odstranění násypů pod podlahami tl do 200 mm pl přes 2 m2</t>
  </si>
  <si>
    <t>276</t>
  </si>
  <si>
    <t>965082941</t>
  </si>
  <si>
    <t>Odstranění násypů pod podlahami tl přes 200 mm</t>
  </si>
  <si>
    <t>278</t>
  </si>
  <si>
    <t>55</t>
  </si>
  <si>
    <t>967031732</t>
  </si>
  <si>
    <t>Přisekání plošné zdiva z cihel pálených na MV nebo MVC tl do 100 mm</t>
  </si>
  <si>
    <t>284</t>
  </si>
  <si>
    <t>968072455</t>
  </si>
  <si>
    <t>Vybourání dveřních zárubní pl do 2 m2 včetně vyvěšení křídel</t>
  </si>
  <si>
    <t>288</t>
  </si>
  <si>
    <t>57</t>
  </si>
  <si>
    <t>974031121</t>
  </si>
  <si>
    <t>Vysekání rýh ve zdivu cihelném hl do 30 mm š do 30 mm</t>
  </si>
  <si>
    <t>290</t>
  </si>
  <si>
    <t>974031132</t>
  </si>
  <si>
    <t>Vysekání rýh ve zdivu cihelném hl do 50 mm š do 70 mm</t>
  </si>
  <si>
    <t>292</t>
  </si>
  <si>
    <t>59</t>
  </si>
  <si>
    <t>974031143</t>
  </si>
  <si>
    <t>Vysekání rýh ve zdivu cihelném hl do 70 mm š do 100 mm</t>
  </si>
  <si>
    <t>294</t>
  </si>
  <si>
    <t>974031153</t>
  </si>
  <si>
    <t>Vysekání rýh ve zdivu cihelném hl do 100 mm š do 100 mm</t>
  </si>
  <si>
    <t>296</t>
  </si>
  <si>
    <t>61</t>
  </si>
  <si>
    <t>974031155</t>
  </si>
  <si>
    <t>Vysekání rýh ve zdivu cihelném hl do 100 mm š do 200 mm</t>
  </si>
  <si>
    <t>298</t>
  </si>
  <si>
    <t>974031164</t>
  </si>
  <si>
    <t>Vysekání rýh ve zdivu cihelném hl do 150 mm š do 150 mm</t>
  </si>
  <si>
    <t>300</t>
  </si>
  <si>
    <t>63</t>
  </si>
  <si>
    <t>974031167</t>
  </si>
  <si>
    <t>Vysekání rýh ve zdivu cihelném hl do 150 mm š do 300 mm</t>
  </si>
  <si>
    <t>302</t>
  </si>
  <si>
    <t>64</t>
  </si>
  <si>
    <t>977151118</t>
  </si>
  <si>
    <t>Jádrové vrty diamantovými korunkami do D 100 mm do stavebních materiálů</t>
  </si>
  <si>
    <t>304</t>
  </si>
  <si>
    <t>65</t>
  </si>
  <si>
    <t>977151123</t>
  </si>
  <si>
    <t>Jádrové vrty diamantovými korunkami do D 150 mm do stavebních materiálů</t>
  </si>
  <si>
    <t>306</t>
  </si>
  <si>
    <t>977151127</t>
  </si>
  <si>
    <t>Jádrové vrty diamantovými korunkami do D 250 mm do stavebních materiálů</t>
  </si>
  <si>
    <t>308</t>
  </si>
  <si>
    <t>67</t>
  </si>
  <si>
    <t>977151128</t>
  </si>
  <si>
    <t>Jádrové vrty diamantovými korunkami do D 300 mm do stavebních materiálů</t>
  </si>
  <si>
    <t>310</t>
  </si>
  <si>
    <t>977312114</t>
  </si>
  <si>
    <t>Řezání stávajících betonových konstrukcí a mazanin vyztužených hl do 200 mm</t>
  </si>
  <si>
    <t>312</t>
  </si>
  <si>
    <t>69</t>
  </si>
  <si>
    <t>978012191</t>
  </si>
  <si>
    <t>Otlučení (osekání) vnitřní vápenné nebo vápenocementové omítky stropů s výztužnou vrstvou v rozsahu do 100 %</t>
  </si>
  <si>
    <t>314</t>
  </si>
  <si>
    <t>70</t>
  </si>
  <si>
    <t>978013191</t>
  </si>
  <si>
    <t>Otlučení (osekání) vnitřní vápenné nebo vápenocementové omítky stěn v rozsahu do 100 %</t>
  </si>
  <si>
    <t>316</t>
  </si>
  <si>
    <t>997</t>
  </si>
  <si>
    <t>Přesun sutě</t>
  </si>
  <si>
    <t>71</t>
  </si>
  <si>
    <t>997013158</t>
  </si>
  <si>
    <t>Vnitrostaveništní doprava suti a vybouraných hmot pro budovy v do 27 m s omezením mechanizace</t>
  </si>
  <si>
    <t>340</t>
  </si>
  <si>
    <t>72</t>
  </si>
  <si>
    <t>997013631</t>
  </si>
  <si>
    <t>Poplatek za uložení na skládce (skládkovné) stavebního odpadu směsného kód odpadu 17 09 04</t>
  </si>
  <si>
    <t>342</t>
  </si>
  <si>
    <t>73</t>
  </si>
  <si>
    <t>997321511</t>
  </si>
  <si>
    <t>Vodorovná doprava suti a vybouraných hmot po suchu do 1 km</t>
  </si>
  <si>
    <t>344</t>
  </si>
  <si>
    <t>997321519</t>
  </si>
  <si>
    <t>Příplatek ZKD 1km vodorovné dopravy suti a vybouraných hmot po suchu</t>
  </si>
  <si>
    <t>346</t>
  </si>
  <si>
    <t>75</t>
  </si>
  <si>
    <t>997321611</t>
  </si>
  <si>
    <t>Nakládání nebo překládání suti a vybouraných hmot</t>
  </si>
  <si>
    <t>348</t>
  </si>
  <si>
    <t>998</t>
  </si>
  <si>
    <t>Přesun hmot</t>
  </si>
  <si>
    <t>998011004</t>
  </si>
  <si>
    <t>Přesun hmot pro budovy zděné v přes 24 do 36 m</t>
  </si>
  <si>
    <t>-468556771</t>
  </si>
  <si>
    <t>PSV</t>
  </si>
  <si>
    <t>Práce a dodávky PSV</t>
  </si>
  <si>
    <t>711</t>
  </si>
  <si>
    <t>Izolace proti vodě, vlhkosti a plynům</t>
  </si>
  <si>
    <t>77</t>
  </si>
  <si>
    <t>711131811</t>
  </si>
  <si>
    <t>Odstranění izolace proti vlhkosti vodorovné</t>
  </si>
  <si>
    <t>354</t>
  </si>
  <si>
    <t>711493112</t>
  </si>
  <si>
    <t>Izolace proti vodě vodorovná těsnicí stěrkou</t>
  </si>
  <si>
    <t>360</t>
  </si>
  <si>
    <t>Poznámka k položce:_x000d_
Poznámka k položce: Specifikace: -------------------------------------- V jednotkové ceně zahrnuty náklady na systémové koutové pásky/profily. Tl. hydroizolační stěrky 2x1,5 mm. ---------------------------------------</t>
  </si>
  <si>
    <t>79</t>
  </si>
  <si>
    <t>711493122</t>
  </si>
  <si>
    <t>Izolace proti vodě svislá těsnicí stěrkou</t>
  </si>
  <si>
    <t>362</t>
  </si>
  <si>
    <t xml:space="preserve">Poznámka k položce:_x000d_
Poznámka k položce: Specifikace:  -------------------------------------- V jednotkové ceně zahrnuty náklady na systémové koutové pásky/profily. Tl. hydroizolační stěrky 2x2 mm. ---------------------------------------</t>
  </si>
  <si>
    <t>80</t>
  </si>
  <si>
    <t>998711203</t>
  </si>
  <si>
    <t>Přesun hmot procentní pro izolace proti vodě, vlhkosti a plynům v objektech v do 60 m</t>
  </si>
  <si>
    <t>%</t>
  </si>
  <si>
    <t>364</t>
  </si>
  <si>
    <t>713</t>
  </si>
  <si>
    <t>Izolace tepelné</t>
  </si>
  <si>
    <t>81</t>
  </si>
  <si>
    <t>713110813</t>
  </si>
  <si>
    <t>Odstranění tepelné izolace stropů z vláknitých materiálů tl přes 100 mm</t>
  </si>
  <si>
    <t>380</t>
  </si>
  <si>
    <t>82</t>
  </si>
  <si>
    <t>713120811</t>
  </si>
  <si>
    <t>Odstranění tepelné izolace podlah volně kladené z desek tl. do 50 mm</t>
  </si>
  <si>
    <t>386</t>
  </si>
  <si>
    <t>83</t>
  </si>
  <si>
    <t>713121111</t>
  </si>
  <si>
    <t>Montáž izolace tepelné podlah rohožemi, pásy, dílci, deskami 1 vrstva</t>
  </si>
  <si>
    <t>388</t>
  </si>
  <si>
    <t>Poznámka k položce:_x000d_
Poznámka k položce: -tepelné izolace lepené nízkoexpanzní montážní pěnou</t>
  </si>
  <si>
    <t>84</t>
  </si>
  <si>
    <t>M</t>
  </si>
  <si>
    <t>28375671</t>
  </si>
  <si>
    <t>deska EPS pro kročejový útlum tl 20mm</t>
  </si>
  <si>
    <t>390</t>
  </si>
  <si>
    <t>85</t>
  </si>
  <si>
    <t>713191R32</t>
  </si>
  <si>
    <t>Překrytí izolace tepelné separační a parotěsnou fólií tl 0,2 mm u podlah a stropů vč. vytažení na svislé konstrukce v = do cca 150 mm</t>
  </si>
  <si>
    <t>400</t>
  </si>
  <si>
    <t>86</t>
  </si>
  <si>
    <t>998713204</t>
  </si>
  <si>
    <t>Přesun hmot procentní pro izolace tepelné v objektech v do 36 m</t>
  </si>
  <si>
    <t>402</t>
  </si>
  <si>
    <t>762</t>
  </si>
  <si>
    <t>Konstrukce tesařské</t>
  </si>
  <si>
    <t>87</t>
  </si>
  <si>
    <t>762018R03</t>
  </si>
  <si>
    <t>D+M dřevěné prvky konstrukcí, impregnace</t>
  </si>
  <si>
    <t>406</t>
  </si>
  <si>
    <t xml:space="preserve">Poznámka k položce:_x000d_
Poznámka k položce: Specifikace / obsah jednotkové ceny: -dodávka, výroba řeziva/prvků, - kvalita dle PD a TZ  -přesuny vč. potřebné zdvihací techniky -kompletní osazení/montážní práce/kotvení vč. kotevních prvků -spojovací prostředky, ošetření a impregnace řeziva vč. příslušných finálních povrchových úprav (ochranné povrchové úpravy dle požadavků PBŘ)  ------------------ -dílenská a výrobní dokumentace vč. příslušných statických výpočtů ------------------ -ostatní, jinde neuvedené. přímo související práce a dodávky</t>
  </si>
  <si>
    <t>88</t>
  </si>
  <si>
    <t>762420815</t>
  </si>
  <si>
    <t>Demontáž obložení stropů z desek sololak na nosném roštu</t>
  </si>
  <si>
    <t>446</t>
  </si>
  <si>
    <t>89</t>
  </si>
  <si>
    <t>762511266</t>
  </si>
  <si>
    <t>Podlahové kce podkladové z desek OSB tl 20 mm nebroušených na pero a drážku šroubovaných</t>
  </si>
  <si>
    <t>452</t>
  </si>
  <si>
    <t>90</t>
  </si>
  <si>
    <t>762522811</t>
  </si>
  <si>
    <t>Demontáž podlah s polštáři z prken tloušťky do 32 mm</t>
  </si>
  <si>
    <t>458</t>
  </si>
  <si>
    <t>91</t>
  </si>
  <si>
    <t>762526811</t>
  </si>
  <si>
    <t>Demontáž podlah z cementotřísky , dřevotřísky, překližky, sololitu tloušťky do 20 mm bez polštářů</t>
  </si>
  <si>
    <t>460</t>
  </si>
  <si>
    <t>92</t>
  </si>
  <si>
    <t>762841811</t>
  </si>
  <si>
    <t>Demontáž podbíjení obkladů stropů a střech sklonu do 60° z hrubých prken tl do 35 mm</t>
  </si>
  <si>
    <t>462</t>
  </si>
  <si>
    <t>93</t>
  </si>
  <si>
    <t>998762204</t>
  </si>
  <si>
    <t>Přesun hmot procentní pro kce tesařské v objektech v do 36 m</t>
  </si>
  <si>
    <t>466</t>
  </si>
  <si>
    <t>763</t>
  </si>
  <si>
    <t>Konstrukce suché výstavby</t>
  </si>
  <si>
    <t>76301R</t>
  </si>
  <si>
    <t>LP1 - SDK PŘÍČKA TL. 125 MM, POŽÁRNÍ ODOLNOST ≥ EI 30, NA KOVOVÉ KONSTRUKCI R-CW 75, OPLÁŠTĚNÍ KOMBINACE DESEK 12,5MM, MINERÁLNÍ IZOLACE TL. 60 MM - POPIS A SPECIFIKACE VIZ PD, TZ</t>
  </si>
  <si>
    <t>-1232665145</t>
  </si>
  <si>
    <t>Poznámka k položce:_x000d_
POPIS:_x000d_
SDK PŘÍČKA TL. 125 MM, POŽÁRNÍ ODOLNOST ≥ EI 30,_x000d_
VZDUCHOVÁ NEPRŮZVUČNOST RW ≥ 53 [dB]_x000d_
NA KOVOVÉ KONSTRUKCI R-CW 75, OBOUSTRANNÉ OPLÁŠTĚNÍ_x000d_
V KOMBINACI DESKY R 12,5 (VNITŘNÍ) A_x000d_
DF 12,5 (VNĚJŠÍ), VKLÁDANÁ MINERÁLNÍ IZOLACE TL. 60 MM, (ρ = 40 kg/m3)_x000d_
KOMPLETNÍ DODÁVKA A MONTÁŽ VČ.PŘÍSLUŠENSTVÍ</t>
  </si>
  <si>
    <t>95</t>
  </si>
  <si>
    <t>76302r</t>
  </si>
  <si>
    <t>LP2 - SDK PŘÍČKA TL. 112,5 MM, NA KOVOVÉ KONSTRUKCI R-CW 75, OPLÁŠTĚNÍ V KOMBINACI DESEK 12,5MM, MINERÁLNÍ IZOLACE TL. 60 MM - POPIS A SPECIFIKACE VIZ PD, TZ</t>
  </si>
  <si>
    <t>-1118289511</t>
  </si>
  <si>
    <t>Poznámka k položce:_x000d_
POPIS:_x000d_
SDK PŘÍČKA TL. 112,5 MM, NA KOVOVÉ KONSTRUKCI R-CW 75_x000d_
ZE STRANY INTERIÉRU OPLÁŠTĚNÍ V KOMBINACI DESKY_x000d_
R 12,5 (VNITŘNÍ) A DF 12,5 (VNĚJŠÍ),_x000d_
ZE STRANY "HLUCHÉHO" PROSTORU 1x R 12,5_x000d_
VKLÁDANÁ MINERÁLNÍ IZOLACE TL. 60 MM, (ρ = 40 kg/m3)_x000d_
KOMPLETNÍ DODÁVKA A MONTÁŽ VČ. PŘÍSLUŠENSTVÍ</t>
  </si>
  <si>
    <t>76303R</t>
  </si>
  <si>
    <t xml:space="preserve">LP3 - SDK PŘÍČKA TL. 137,5 MM, NA KOVOVÉ KONSTRUKCI R-CW 100, OPLÁŠTĚNÍ V KOMBINACI DESEK 12,5MM, MINERÁLNÍ IZOLACE TL. 60 MM - POPIS A SPECIFIKACE VIZ PD, TZ </t>
  </si>
  <si>
    <t>1002527980</t>
  </si>
  <si>
    <t>Poznámka k položce:_x000d_
POPIS:_x000d_
SDK PŘÍČKA TL. 137,5 MM, NA KOVOVÉ KONSTRUKCI R-CW 100_x000d_
ZE STRANY KER. OBKLADU OPLÁŠTĚNÍ V KOMBINACI DESKY_x000d_
R 12,5 (VNITŘNÍ) A DF 12,5 (VNĚJŠÍ),_x000d_
ZE STRANY CHODBY PROSTORU 1x R 12,5_x000d_
VKLÁDANÁ MINERÁLNÍ IZOLACE TL. 60 MM, (ρ = 40 kg/m3)_x000d_
KOMPLETNÍ DODÁVKA A MONTÁŽ VČ.PŘÍSLUŠENSTVÍ</t>
  </si>
  <si>
    <t>97</t>
  </si>
  <si>
    <t>76304R</t>
  </si>
  <si>
    <t>LP4 - SDK PŘÍČKA TL. 105 MM, POŽÁRNÍ ODOLNOST ≥ EI 30,OBOUSTRANNÉ OPLÁŠTĚNÍ DF TL. 15 mm, MINERÁLNÍ IZOLACE TL. 40 MM - POPIS A SPECIFIKACE VIZ PD, TZ</t>
  </si>
  <si>
    <t>-672195673</t>
  </si>
  <si>
    <t>Poznámka k položce:_x000d_
POPIS:_x000d_
SDK PŘÍČKA TL. 105 MM, POŽÁRNÍ ODOLNOST ≥ EI 30,_x000d_
NA KOVOVÉ KONSTRUKCI R-CW 75_x000d_
OBOUSTRANNÉ OPLÁŠTĚNÍ DF TL. 15 mm_x000d_
VKLÁDANÁ MINERÁLNÍ IZOLACE TL. 40 MM, (ρ = 40 kg/m3)_x000d_
KOMPLETNÍ DODÁVKA A MONTÁŽ VČ. PŘÍSLUŠENSTVÍ</t>
  </si>
  <si>
    <t>76305R</t>
  </si>
  <si>
    <t xml:space="preserve">LP5- SDK PŘÍČKA TL. 90 MM, NA KOVOVÉ KONSTRUKCI R-CW 50, OPLÁŠTĚNÍ V KOMBINACI DESEK 12,5MM - POPIS A SPECIFIKACE VIZ PD, TZ </t>
  </si>
  <si>
    <t>1435546594</t>
  </si>
  <si>
    <t>Poznámka k položce:_x000d_
POPIS:_x000d_
SDK PŘÍČKA TL. 90 MM, NA KOVOVÉ KONSTRUKCI R-CW 50_x000d_
ZE STRANY KER. OBKLADU OPLÁŠTĚNÍ V KOMBINACI DESKY_x000d_
R 12,5 (VNITŘNÍ) A DF 12,5 (VNĚJŠÍ),_x000d_
ZE STRANY CHODBY 1x DF 15 mm_x000d_
KOMPLETNÍ DODÁVKA A MONTÁŽ VČ.PŘÍSLUŠENSTVÍ</t>
  </si>
  <si>
    <t>99</t>
  </si>
  <si>
    <t>76306R</t>
  </si>
  <si>
    <t xml:space="preserve">LP6 - SDK PŘÍČKA TL. 150 MM,NA KOVOVÉ KONSTRUKCI R-CW 100, OPLÁŠTĚNÍ V KOMBINACI DESEK 12,5MM - POPIS  SPECIFIKACE VIZ PD, TZ</t>
  </si>
  <si>
    <t>-283797530</t>
  </si>
  <si>
    <t xml:space="preserve">Poznámka k položce:_x000d_
POPIS:_x000d_
SDK PŘÍČKA TL. 150 MM,_x000d_
NA KOVOVÉ KONSTRUKCI R-CW 100, OBOUSTRANNÉ OPLÁŠTĚNÍ V_x000d_
KOMBINACI DESKY R 12,5 (VNITŘNÍ) A_x000d_
DF 12,5 (VNĚJŠÍ), DO MEZIPROSTORU VEDENÍ ROZVODŮ ZTI_x000d_
KOMPLETNÍ DODÁVKA  A MONTÁŽ VČ. PŘÍSLUŠENSTVÍ</t>
  </si>
  <si>
    <t>76307R</t>
  </si>
  <si>
    <t>LP7 - SDK PŘEDSTĚNA TL. 75 MM, NA KOVOVÉ KONSTRUKCI R-CW 50,POŽÁRNÍ ODOLNOST ≥ EI 30, OPLÁŠTĚNÍ KOMBINACE DESEK 12,5MM - POPIS A SPECIFIKACE VIZ PD, TZ</t>
  </si>
  <si>
    <t>1290767176</t>
  </si>
  <si>
    <t>Poznámka k položce:_x000d_
POPIS:_x000d_
SDK PŘEDSTĚNA TL. 75 MM, NA KOVOVÉ KONSTRUKCI R-CW 50,_x000d_
POŽÁRNÍ ODOLNOST ≥ EI 30, JEDNOSTRANNÉ OPLÁŠTĚNÍ V KOMBINACI_x000d_
DESKY R 12,5 (VNITŘNÍ) A DF 12,5 (VNĚJŠÍ),_x000d_
INSTALACE ZTI (WC NÁDRŽKA)_x000d_
KOMPLETNÍ DODÁVKA A MONTÁŽ VČ. PŘÍSLUŠENSTVÍ</t>
  </si>
  <si>
    <t>101</t>
  </si>
  <si>
    <t>76308R</t>
  </si>
  <si>
    <t>LP8 - SDK PŘÍČKA TL. 200 MM, POŽÁRNÍ ODOLNOST ≥ EI 30,NA KOVOVÉ KONSTRUKCI R-CW 75, OPLÁŠTĚNÍ KOMBINACE DESEK 12,5MM, MINERÁLNÍ IZOLACE TL. 2x 60 MM - POPIS A SPECIFIKACE VIZ PD, TZ</t>
  </si>
  <si>
    <t>-251939992</t>
  </si>
  <si>
    <t>Poznámka k položce:_x000d_
POPIS:_x000d_
SDK PŘÍČKA TL. 200 MM, POŽÁRNÍ ODOLNOST ≥ EI 30,_x000d_
NA KOVOVÉ KONSTRUKCI R-CW 75, OBOUSTRANNÉ OPLÁŠTĚNÍ V_x000d_
KOMBINACI DESKY R 12,5 (VNITŘNÍ) A_x000d_
DF 12,5 (VNĚJŠÍ), VKLÁDANÁ MINERÁLNÍ IZOLACE TL. 2x 60 MM, (ρ = 40 kg/m3)_x000d_
KOMPLETNÍ DODÁVKA A MONTÁŽ VČ. PŘÍSLUŠENSTVÍ</t>
  </si>
  <si>
    <t>76309R</t>
  </si>
  <si>
    <t>LP9 - SDK PŘEDSTĚNA TL. 75 MM, NA KOVOVÉ KONSTRUKCI R-CW 50, OPLÁŠTĚNÍ V KOMBINACI DESEK 12,5MM- POPIS A SPECIFIKACE VIZ PD,TZ</t>
  </si>
  <si>
    <t>-1035573457</t>
  </si>
  <si>
    <t>Poznámka k položce:_x000d_
POPIS:_x000d_
SDK PŘEDSTĚNA TL. 75 MM, NA KOVOVÉ KONSTRUKCI R-CW 50,_x000d_
JEDNOSTRANNÉ OPLÁŠTĚNÍ V KOMBINACI DESKY_x000d_
R 12,5 (VNITŘNÍ) A DF 12,5 (VNĚJŠÍ), REVIZNÍ DVÍŘKA_x000d_
KOMPLETNÍ DODÁVKA A MONTÁŽ VČ. PŘÍSLUŠENSTVÍ</t>
  </si>
  <si>
    <t>103</t>
  </si>
  <si>
    <t>76310R</t>
  </si>
  <si>
    <t xml:space="preserve">LP10 - SDK PŘÍČKA TL. 125 MM, POŽÁRNÍ ODOLNOST ≥ EI 45,NA KOVOVÉ KONSTRUKCI R-CW 100, OBOUSTRANNÉ OPLÁŠTĚNÍ DF TL. 12,5 mm,  MINERÁLNÍ IZOLACE TL. 40 MM - POPIS A SPECIFIKACE VIZ PD, TZ</t>
  </si>
  <si>
    <t>490116190</t>
  </si>
  <si>
    <t>Poznámka k položce:_x000d_
POPIS:_x000d_
SDK PŘÍČKA TL. 125 MM, POŽÁRNÍ ODOLNOST ≥ EI 45,_x000d_
NA KOVOVÉ KONSTRUKCI R-CW 100_x000d_
OBOUSTRANNÉ OPLÁŠTĚNÍ DF TL. 12,5 mm_x000d_
VKLÁDANÁ MINERÁLNÍ IZOLACE TL. 40 MM, (ρ = 40 kg/m3)_x000d_
KOMPLETNÍ DODÁVKA A MONTÁŽ VČ. PŘÍSLUŠENTVÍ</t>
  </si>
  <si>
    <t>76311R</t>
  </si>
  <si>
    <t>LP11 - SDK PŘEDSTĚNA TL. 75 MM, POŽÁRNÍ ODOLNOST ≥ EI 30,NA KOVOVÉ KONSTRUKCI R-CW 50,OPLÁŠTĚNÍ 2xDF 12,5 - REI 30 - POPIS SPECIFIKACE VIZ PD,TZ</t>
  </si>
  <si>
    <t>-353142589</t>
  </si>
  <si>
    <t>Poznámka k položce:_x000d_
POPIS: _x000d_
SDK PŘEDSTĚNA TL. 75 MM, POŽÁRNÍ ODOLNOST ≥ EI 30,_x000d_
NA KOVOVÉ KONSTRUKCI R-CW 50,_x000d_
JEDNOSTRANNÉ OPLÁŠTĚNÍ 2xDF 12,5 - REI 30 (VNĚJŠÍ), REVIZNÍ DVÍŘKA_x000d_
KOMPLETNÍ DODÁVKA A MONTÁŽ VČ. PŘÍSLUŠENSTVÍ</t>
  </si>
  <si>
    <t>105</t>
  </si>
  <si>
    <t>76312R</t>
  </si>
  <si>
    <t>LP12 - SDK PŘEDSTĚNA TL. 80 MM, NA KOVOVÉ KONSTRUKCI 2x R-CW 50, OPLÁŠTĚNÍ V KOMBINACI DESEK 15MM - POPIS A SPECIFIKACE VIZ PD,TZ</t>
  </si>
  <si>
    <t>808023395</t>
  </si>
  <si>
    <t xml:space="preserve">Poznámka k položce:_x000d_
POPIS:_x000d_
SDK PŘEDSTĚNA TL. 80 MM, NA KOVOVÉ KONSTRUKCI 2x R-CW 50,_x000d_
POŽÁRNÍ ODOLNOST ≥ EI 60DP1, JEDNOSTRANNÉ OPLÁŠTĚNÍ V KOMBINACI_x000d_
DESKY R 15 (VNITŘNÍ) A DF 15 (VNĚJŠÍ), NAPŘ. KCE 3.80.51_x000d_
KOMPLETNÍ DODÁVKA A MONTÁŽ_x000d_
</t>
  </si>
  <si>
    <t>763111717</t>
  </si>
  <si>
    <t>SDK příčka a předstěna základní penetrační nátěr</t>
  </si>
  <si>
    <t>470</t>
  </si>
  <si>
    <t>107</t>
  </si>
  <si>
    <t>763111741</t>
  </si>
  <si>
    <t>Montáž parotěsné zábrany do SDK příčky</t>
  </si>
  <si>
    <t>472</t>
  </si>
  <si>
    <t>28329234</t>
  </si>
  <si>
    <t>fólie PE parotěsná tl 0,2mm</t>
  </si>
  <si>
    <t>474</t>
  </si>
  <si>
    <t>109</t>
  </si>
  <si>
    <t>763111771</t>
  </si>
  <si>
    <t>Příplatek k SDK příčce a předstěně za rovinnost kvality Q3</t>
  </si>
  <si>
    <t>476</t>
  </si>
  <si>
    <t>110</t>
  </si>
  <si>
    <t>763111812</t>
  </si>
  <si>
    <t>Demontáž SDK příčky s jednoduchou ocelovou nosnou konstrukcí</t>
  </si>
  <si>
    <t>478</t>
  </si>
  <si>
    <t>111</t>
  </si>
  <si>
    <t>763131531</t>
  </si>
  <si>
    <t>SDK podhled deska 1xDF 12,5 bez TI jednovrstvá spodní kce profil CD+UD</t>
  </si>
  <si>
    <t>480</t>
  </si>
  <si>
    <t>Poznámka k položce:_x000d_
vč. kce a opláštění čel</t>
  </si>
  <si>
    <t>112</t>
  </si>
  <si>
    <t>763131551</t>
  </si>
  <si>
    <t>SDK podhled deska 1xH2 12,5 bez TI jednovrstvá spodní kce profil CD+UD</t>
  </si>
  <si>
    <t>482</t>
  </si>
  <si>
    <t>113</t>
  </si>
  <si>
    <t>763131714</t>
  </si>
  <si>
    <t>SDK podhled základní penetrační nátěr</t>
  </si>
  <si>
    <t>488</t>
  </si>
  <si>
    <t>114</t>
  </si>
  <si>
    <t>763131771</t>
  </si>
  <si>
    <t>Příplatek k SDK podhledu za rovinnost kvality Q3</t>
  </si>
  <si>
    <t>494</t>
  </si>
  <si>
    <t>115</t>
  </si>
  <si>
    <t>763131831</t>
  </si>
  <si>
    <t>Demontáž SDK podhledu s jednovrstvou nosnou kcí z ocelových profilů opláštění jednoduché</t>
  </si>
  <si>
    <t>496</t>
  </si>
  <si>
    <t>116</t>
  </si>
  <si>
    <t>763135102</t>
  </si>
  <si>
    <t>Montáž kazetového podhledu z kazet 600x600 mm na zavěšenou nosnou konstrukci</t>
  </si>
  <si>
    <t>498</t>
  </si>
  <si>
    <t>117</t>
  </si>
  <si>
    <t>59030575.1</t>
  </si>
  <si>
    <t>podhled kazetový akustický</t>
  </si>
  <si>
    <t>500</t>
  </si>
  <si>
    <t>763161761</t>
  </si>
  <si>
    <t>SDK podhled desky 2xDF 12,5 TI 200 mm dvouvrstvá spodní kce profil CD+UD REI 45</t>
  </si>
  <si>
    <t>510</t>
  </si>
  <si>
    <t>119</t>
  </si>
  <si>
    <t>763164257</t>
  </si>
  <si>
    <t>SDK obklad kcí desky 2xDF 12,5 na ocelové systémové konstrukci</t>
  </si>
  <si>
    <t>514</t>
  </si>
  <si>
    <t>763251R43</t>
  </si>
  <si>
    <t xml:space="preserve">Dodávka a montáž skladby konstrukce podlahy _ samolepící panel z dřevovláknité desky MDF tl. 4 mm + tl. 3 mm + podkladní samolepící polypropylenová pěnovka s polypropylenovou folií  tl. 2 mm</t>
  </si>
  <si>
    <t>516</t>
  </si>
  <si>
    <t>Poznámka k položce:_x000d_
Poznámka k položce: Kompletní provedení dle specifikace PD a TZ vč. všech přímo souvisejících prací a dodávek. -----------------------------------------------------------------------------------------------------------------</t>
  </si>
  <si>
    <t>121</t>
  </si>
  <si>
    <t>763525R01</t>
  </si>
  <si>
    <t>Dodávka a montáž systémového podhledu _ solitérní prvky</t>
  </si>
  <si>
    <t>518</t>
  </si>
  <si>
    <t>Poznámka k položce:_x000d_
Poznámka k položce: Kompletní provedení dle specifikace PD a TZ vč. všech přímo souvisejících prací a dodávek. ----------------------------------------------------------------------------------------------------------------</t>
  </si>
  <si>
    <t>122</t>
  </si>
  <si>
    <t>763755R01</t>
  </si>
  <si>
    <t>Dodávka a osazení veškerých doplňkových prvků SDK konstrukcí (lišt, profilů, výztužných profilů, ukončovacích prvků, dilatačních a přechodových prvků atd)</t>
  </si>
  <si>
    <t>520</t>
  </si>
  <si>
    <t>Poznámka k položce:_x000d_
Poznámka k položce: SYSTÉMOVÉ PROVEDENÍ (DLE KONKRÉTNÍHO DODAVATELE SYSTÉMU)</t>
  </si>
  <si>
    <t>123</t>
  </si>
  <si>
    <t>763755R02</t>
  </si>
  <si>
    <t>Příplatek k podhledů s požární odolností za opláštění zabudovaných prvků a zařízení</t>
  </si>
  <si>
    <t>522</t>
  </si>
  <si>
    <t>124</t>
  </si>
  <si>
    <t>998763202</t>
  </si>
  <si>
    <t>Přesun hmot procentní pro dřevostavby</t>
  </si>
  <si>
    <t>524</t>
  </si>
  <si>
    <t>766</t>
  </si>
  <si>
    <t>Konstrukce truhlářské</t>
  </si>
  <si>
    <t>125</t>
  </si>
  <si>
    <t>766521N62</t>
  </si>
  <si>
    <t>D12 - D+M Jednokřídlé vnitřní dřevěné dveře, plné, povrch lamino CPL, včetně dřevěné obložkové zárubně a prahu, 800x1970mm</t>
  </si>
  <si>
    <t>ks</t>
  </si>
  <si>
    <t>750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</si>
  <si>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dveří.</t>
  </si>
  <si>
    <t>126</t>
  </si>
  <si>
    <t>766521N64</t>
  </si>
  <si>
    <t>D14 - D+M Dřevěné dveře vnitřní, plné, křídlo 800x1970mm, včetně dřevěné obložkové zárubně a prahu, PO - EI 30 DP3-S-C</t>
  </si>
  <si>
    <t>754</t>
  </si>
  <si>
    <t>127</t>
  </si>
  <si>
    <t>766521N70</t>
  </si>
  <si>
    <t>D20 - D+M Jednokřídlé vnitřní dřevěné dveře, plné, povrch lamino CPL, včetně dřevěné obložkové zárubně a prahu, 800x1970mm</t>
  </si>
  <si>
    <t>128</t>
  </si>
  <si>
    <t>766521N72</t>
  </si>
  <si>
    <t>D22 - D+M Dřevěné dveře vnitřní, plné, povrch lamino CPL, včetně dřevěné obložkové zárubně, PO - EI 30 DP3-S-C, 800x1970mm</t>
  </si>
  <si>
    <t>770</t>
  </si>
  <si>
    <t>129</t>
  </si>
  <si>
    <t>766521N73</t>
  </si>
  <si>
    <t>D23 - D+M Dřevěné dveře vnitřní, plné, povrch lamino CPL, včetně dřevěné obložkové zárubně a prahu, PO - EI 30 DP3-S-C, 800x1970mm</t>
  </si>
  <si>
    <t>772</t>
  </si>
  <si>
    <t>130</t>
  </si>
  <si>
    <t>766521N83</t>
  </si>
  <si>
    <t>D33 - D+M Dvoukřídlé asymetrické vnitřní dveře dřevěné, prosklené, 1400x1970mm, včetně dřevěné zárubně a prahu</t>
  </si>
  <si>
    <t>792</t>
  </si>
  <si>
    <t>131</t>
  </si>
  <si>
    <t>766521N85</t>
  </si>
  <si>
    <t>D35 - D+M Dvoukřídlé asymetrické vnitřní dveře dřevěné, prosklené, 1450x1970mm, včetně dřevěné zárubně a prahu</t>
  </si>
  <si>
    <t>796</t>
  </si>
  <si>
    <t>132</t>
  </si>
  <si>
    <t>766521N86</t>
  </si>
  <si>
    <t>D36 - D+M Dvoukřídlé asymetrické vnitřní dveře dřevěné, prosklené, 1500x1970mm, včetně dřevěné zárubně a prahu</t>
  </si>
  <si>
    <t>798</t>
  </si>
  <si>
    <t>133</t>
  </si>
  <si>
    <t>766521N92</t>
  </si>
  <si>
    <t>D42 - D+M Jednokřídlé vnitřní dřevěné dveře, plné, povrch lamino CPL, včetně dřevěné obložkové zárubně a prahu, 800x1970mm</t>
  </si>
  <si>
    <t>810</t>
  </si>
  <si>
    <t>134</t>
  </si>
  <si>
    <t>766521N93</t>
  </si>
  <si>
    <t>D43 - D+M Dřevěné dveře vnitřní, plné, povrch lamino CPL, včetně dřevěné zárubně a prahu, PO - EI 30 DP3-S-C, 800x1970mm</t>
  </si>
  <si>
    <t>812</t>
  </si>
  <si>
    <t>135</t>
  </si>
  <si>
    <t>766521N95</t>
  </si>
  <si>
    <t>D45 - D+M Jednokřídlé vnitřní dřevěné dveře, plné, povrch lamino CPL, včetně dřevěné obložkové zárubně a prahu, 900x1970mm</t>
  </si>
  <si>
    <t>816</t>
  </si>
  <si>
    <t>136</t>
  </si>
  <si>
    <t>766521N96</t>
  </si>
  <si>
    <t>D46 - D+M Jednokřídlé vnitřní dřevěné dveře, plné, povrch lamino CPL, včetně dřevěné obložkové zárubně a prahu, 900x1970mm</t>
  </si>
  <si>
    <t>818</t>
  </si>
  <si>
    <t>137</t>
  </si>
  <si>
    <t>766525N25</t>
  </si>
  <si>
    <t>Dr1 - D+M Replika plných historických dveří, replika křídla a deštěné obložkové zárubně, 700x1970mm</t>
  </si>
  <si>
    <t>876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</si>
  <si>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dveří - historické dveře - repliky.</t>
  </si>
  <si>
    <t>138</t>
  </si>
  <si>
    <t>766525N29</t>
  </si>
  <si>
    <t>Dr5 - D+M Replika plných historických dveří, replika křídla a deštěné obložkové zárubně, 800x1970mm, včetně prahu</t>
  </si>
  <si>
    <t>884</t>
  </si>
  <si>
    <t>139</t>
  </si>
  <si>
    <t>766525N32a</t>
  </si>
  <si>
    <t>Dr8 - D+M Replika plných historických dveří, PO - EI 30 DP3-C, 800x1970mm, včetně dřevěné obložkové zárubně</t>
  </si>
  <si>
    <t>892</t>
  </si>
  <si>
    <t>140</t>
  </si>
  <si>
    <t>766525N33</t>
  </si>
  <si>
    <t>Dr10 - D+M Replika plných historických dveří, PO - EI 30 DP3-C, 800x1970mm, včetně dřevěné obložkové zárubně</t>
  </si>
  <si>
    <t>-1456542068</t>
  </si>
  <si>
    <t>141</t>
  </si>
  <si>
    <t>766525N34</t>
  </si>
  <si>
    <t>Dr11 - D+M Replika plných historických dveří, replika křídla a deštěné obložkové zárubně, 800x1970mm</t>
  </si>
  <si>
    <t>894</t>
  </si>
  <si>
    <t>142</t>
  </si>
  <si>
    <t>766525N36</t>
  </si>
  <si>
    <t>Dr13 - D+M Replika plných historických dveří, PO - EI 30 DP3-C, 800x2080mm, včetně dřevěné obložkové zárubně</t>
  </si>
  <si>
    <t>898</t>
  </si>
  <si>
    <t>143</t>
  </si>
  <si>
    <t>766525N37</t>
  </si>
  <si>
    <t>Dr14 - D+M Replika částečně prosklených historických dveří, PO - EI 30 DP3-S-C, 800x1870mm, včetně dřevěné obložkové zárubně</t>
  </si>
  <si>
    <t>900</t>
  </si>
  <si>
    <t>144</t>
  </si>
  <si>
    <t>766525N38</t>
  </si>
  <si>
    <t>Dr15 - D+M Replika plných historických dveří, replika křídla a deštěné obložkové zárubně, 800x1970mm</t>
  </si>
  <si>
    <t>902</t>
  </si>
  <si>
    <t>145</t>
  </si>
  <si>
    <t>766525N40</t>
  </si>
  <si>
    <t>Dr17 - D+M Replika plných historických dveří, replika křídla a deštěné obložkové zárubně, 800x1970mm</t>
  </si>
  <si>
    <t>906</t>
  </si>
  <si>
    <t>146</t>
  </si>
  <si>
    <t>766525N42</t>
  </si>
  <si>
    <t>Dr19 - D+M Replika plných historických dveří, PO - EI 30 DP3-C, 800x1950mm, včetně dřevěné obložkové zárubně</t>
  </si>
  <si>
    <t>910</t>
  </si>
  <si>
    <t>147</t>
  </si>
  <si>
    <t>766525N43</t>
  </si>
  <si>
    <t>Dr20 - D+M Replika plných historických dveří, PO - EI 30 DP3-C, 800x1970mm, včetně dřevěné obložkové zárubně</t>
  </si>
  <si>
    <t>912</t>
  </si>
  <si>
    <t>148</t>
  </si>
  <si>
    <t>766525N44a</t>
  </si>
  <si>
    <t>Dr21 - D+M Replika plných historických dveří, PO - EI 30 DP3-C, 800x1970mm, včetně dřevěné obložkové zárubně</t>
  </si>
  <si>
    <t>731241198</t>
  </si>
  <si>
    <t>149</t>
  </si>
  <si>
    <t>766525N44</t>
  </si>
  <si>
    <t>Dr22 - D+M Replika plných historických dveří, PO - EI 30 DP3-C, 800x2080mm, včetně dřevěné obložkové zárubně</t>
  </si>
  <si>
    <t>914</t>
  </si>
  <si>
    <t>150</t>
  </si>
  <si>
    <t>766525N45</t>
  </si>
  <si>
    <t>Dr23 - D+M Replika plných historických dveří, PO - EI 30 DP3-S-C, 800x2080mm, včetně dřevěné obložkové zárubně</t>
  </si>
  <si>
    <t>916</t>
  </si>
  <si>
    <t>151</t>
  </si>
  <si>
    <t>766525N46</t>
  </si>
  <si>
    <t>Dr24 - D+M Replika plných historických dveří, PO - EI 30 DP3-C, 800x2080mm, včetně dřevěné obložkové zárubně</t>
  </si>
  <si>
    <t>918</t>
  </si>
  <si>
    <t>152</t>
  </si>
  <si>
    <t>766525N47</t>
  </si>
  <si>
    <t>Dr25 - D+M Replika plných historických dveří, PO - EI 30 DP3-C, 900x1970mm, včetně dřevěné obložkové zárubně</t>
  </si>
  <si>
    <t>920</t>
  </si>
  <si>
    <t>153</t>
  </si>
  <si>
    <t>766525N50</t>
  </si>
  <si>
    <t>Dr26 - D+M Replika plných historických dveří, PO - EI 30 DP3-C, 900x1970mm, včetně dřevěné obložkové zárubně</t>
  </si>
  <si>
    <t>-201564230</t>
  </si>
  <si>
    <t>154</t>
  </si>
  <si>
    <t>766525N51</t>
  </si>
  <si>
    <t>Dr27 - D+M Replika plných historických dveří, PO - EI 30 DP3-C, 900x1970mm, včetně dřevěné obložkové zárubně</t>
  </si>
  <si>
    <t>928</t>
  </si>
  <si>
    <t>155</t>
  </si>
  <si>
    <t>766525N52</t>
  </si>
  <si>
    <t>Dr29 - D+M Replika vstupních asymetrických částečně prosklených historických dveří, včetně dřevěné obložkové zárubně, 1300x1970mm</t>
  </si>
  <si>
    <t>930</t>
  </si>
  <si>
    <t>156</t>
  </si>
  <si>
    <t>766525N54</t>
  </si>
  <si>
    <t>Dr31 - D+M Replika asymetrických částečně prosklených histor. dveří, PO - EI 30 DP3-C, včetně dřevěné zárubně, 1450x1970mm</t>
  </si>
  <si>
    <t>934</t>
  </si>
  <si>
    <t>157</t>
  </si>
  <si>
    <t>766525N56</t>
  </si>
  <si>
    <t>T-1 - D+M Šatní pult s prosklenou oddělovací stěnou, 3000x900x2200mm, dveře šířky 800mm, posuvná horní prosklená část</t>
  </si>
  <si>
    <t>938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</si>
  <si>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truhlářských výrobků.</t>
  </si>
  <si>
    <t>158</t>
  </si>
  <si>
    <t>766525N81</t>
  </si>
  <si>
    <t>T-26 - D+M Vnitřní okenní parapet z masivu - dub, šířka 160mm, tl. 25mm, včetně okapního nosu 40mm</t>
  </si>
  <si>
    <t>bm</t>
  </si>
  <si>
    <t>-1504017695</t>
  </si>
  <si>
    <t>159</t>
  </si>
  <si>
    <t>766525N82</t>
  </si>
  <si>
    <t>T-27 - D+M Vnitřní okenní parapet z masivu - dub, šířka 310mm, tl. 25mm, včetně okapního nosu 40mm</t>
  </si>
  <si>
    <t>-640702339</t>
  </si>
  <si>
    <t>160</t>
  </si>
  <si>
    <t>766525N83</t>
  </si>
  <si>
    <t>T-28 - D+M Vnitřní okenní parapet z masivu - dub, šířka 310mm, tl. 25mm, včetně okapního nosu 40mm</t>
  </si>
  <si>
    <t>-646324923</t>
  </si>
  <si>
    <t>161</t>
  </si>
  <si>
    <t>766525N86</t>
  </si>
  <si>
    <t>T-31 - D+M Vnitřní okenní parapet z masivu - dub, šířka 350mm, tl. 25mm, včetně okapního nosu 40mm</t>
  </si>
  <si>
    <t>1137906560</t>
  </si>
  <si>
    <t>162</t>
  </si>
  <si>
    <t>766525N87</t>
  </si>
  <si>
    <t>T-32 - D+M Vnitřní okenní parapet z masivu - dub, šířka 350mm, tl. 25mm, včetně okapního nosu 40mm</t>
  </si>
  <si>
    <t>-1525834748</t>
  </si>
  <si>
    <t>163</t>
  </si>
  <si>
    <t>766525N88</t>
  </si>
  <si>
    <t>T-33 - D+M Vnitřní okenní parapet z masivu - dub, šířka 480mm, tl. 25mm, včetně okapního nosu 40mm</t>
  </si>
  <si>
    <t>1172949089</t>
  </si>
  <si>
    <t>164</t>
  </si>
  <si>
    <t>998766204</t>
  </si>
  <si>
    <t>Přesun hmot procentní pro konstrukce truhlářské v objektech v do 36 m</t>
  </si>
  <si>
    <t>1012</t>
  </si>
  <si>
    <t>767</t>
  </si>
  <si>
    <t>Konstrukce zámečnické</t>
  </si>
  <si>
    <t>165</t>
  </si>
  <si>
    <t>767015R11</t>
  </si>
  <si>
    <t>D+M ocelových a zámečnických prvků / konstrukcí</t>
  </si>
  <si>
    <t>kg</t>
  </si>
  <si>
    <t>1014</t>
  </si>
  <si>
    <t xml:space="preserve">Poznámka k položce:_x000d_
Poznámka k položce: Specifikace / rozsah provedení - viz TZ: -------------------------------------------------------- -dodávka a výroba ocelových prvků a konstrukcí - dle zadání a PD -dodávka veškerých spojovacích a kotevních prvků -kompletní provrchobvé úpravy prvků dle požadavků PD a PBŘ -veškeré přesuny/zdvihací technika a kompletní montážní práce -kompletní montážní / usazovací a kotevní práce -------------------------------------------------------- -dílenská dokumentace vč. statického přepočtu -ostatní nespecifikované práce a dodávky, které bezprostředně souvisí s provedení  předmětného prvku/konstrukce dle zadávací dokumentace -veškeré náklady na dodávku a provedení jsou obsaženy v jednotkové ceně</t>
  </si>
  <si>
    <t>166</t>
  </si>
  <si>
    <t>767522N06</t>
  </si>
  <si>
    <t>D49 - D+M Automat. 2-křídlé posuvné obloukové dveře, prosklené, plný panel pro pohon, rozměr 3060x2800mm</t>
  </si>
  <si>
    <t>1026</t>
  </si>
  <si>
    <t>167</t>
  </si>
  <si>
    <t>767522N07</t>
  </si>
  <si>
    <t>D50 - D+M Jednokřídlé plné dveře, 800x1970mm, PO - EW 45 DP1-C, včetně ocelové protipožární zárubně</t>
  </si>
  <si>
    <t>1028</t>
  </si>
  <si>
    <t>767522N10</t>
  </si>
  <si>
    <t>Z-3 - D+M Celoprosklené zábradlí schodiště z čirého skla, bezpečnostní kalené sklo tl. 20mm, výška zábradlí 1,1m, dřevěné madlo</t>
  </si>
  <si>
    <t>1034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</si>
  <si>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zámečnických prvků.</t>
  </si>
  <si>
    <t>169</t>
  </si>
  <si>
    <t>767522N11</t>
  </si>
  <si>
    <t>Z-4 - D+M Celoprosklené zábradlí galerie z čirého skla, bezpečnostní kalené sklo tl. 20mm, výška zábradlí 1,1m, dřevěné madlo</t>
  </si>
  <si>
    <t>1036</t>
  </si>
  <si>
    <t>767522N12</t>
  </si>
  <si>
    <t>Z-5 - D+M Zábradlí u točitého schodiště, výšky 1,1m, vnější i vnitřní vřeteno, materiál nerez 1.4306, 1ks</t>
  </si>
  <si>
    <t>1038</t>
  </si>
  <si>
    <t>171</t>
  </si>
  <si>
    <t>767522N24</t>
  </si>
  <si>
    <t>Z-17 - D+M Čistící zóna vhodná do interiéru, atypická 2800x1130mm, výška rohože 27mm, rohož z AL profilů š. 27mm</t>
  </si>
  <si>
    <t>1062</t>
  </si>
  <si>
    <t>172</t>
  </si>
  <si>
    <t>767522N29</t>
  </si>
  <si>
    <t>Z-22 - D+M Ocelové zábradlí u oken (nízký parapet), 2600x900mm, 2ks</t>
  </si>
  <si>
    <t>-776460514</t>
  </si>
  <si>
    <t>173</t>
  </si>
  <si>
    <t>767522N37</t>
  </si>
  <si>
    <t>Z-30 - D+M Stínící roleta, 2150x1600mm, roletu tvoří celohliníková kce, navíjení potahu pomocí elektromotoru</t>
  </si>
  <si>
    <t>1088</t>
  </si>
  <si>
    <t>174</t>
  </si>
  <si>
    <t>767522N38</t>
  </si>
  <si>
    <t>Z-31 - D+M Stínící roleta, 3350x2400mm, roletu tvoří celohliníková kce, navíjení potahu pomocí elektromotoru</t>
  </si>
  <si>
    <t>1090</t>
  </si>
  <si>
    <t>175</t>
  </si>
  <si>
    <t>767522N39</t>
  </si>
  <si>
    <t>Z-32 - D+M Stínící roleta, 1500x2350mm, roletu tvoří celohliníková kce, navíjení potahu pomocí elektromotoru</t>
  </si>
  <si>
    <t>1092</t>
  </si>
  <si>
    <t>176</t>
  </si>
  <si>
    <t>767522N40</t>
  </si>
  <si>
    <t>Z-32a - D+M Zcela zatemňující roleta, 1500x2350mm, roletu tvoří celohliníková kce, navíjení potahu pomocí elektromotoru</t>
  </si>
  <si>
    <t>1094</t>
  </si>
  <si>
    <t>177</t>
  </si>
  <si>
    <t>767522N41</t>
  </si>
  <si>
    <t>Z-33 - D+M Stínící roleta, 1900x2350mm, roletu tvoří celohliníková kce, navíjení potahu pomocí elektromotoru</t>
  </si>
  <si>
    <t>1096</t>
  </si>
  <si>
    <t>178</t>
  </si>
  <si>
    <t>767522N42</t>
  </si>
  <si>
    <t>Z-34 - D+M Vnitřní žaluzie do okenního otvoru 2000x1500mm, materiál lamel: hliník, mechanické ovládání</t>
  </si>
  <si>
    <t>-248341259</t>
  </si>
  <si>
    <t>179</t>
  </si>
  <si>
    <t>767522N43</t>
  </si>
  <si>
    <t>Z-35 - D+M Vnitřní žaluzie do okenního otvoru 1150x1500mm, materiál lamel: hliník, mechanické ovládání</t>
  </si>
  <si>
    <t>959369352</t>
  </si>
  <si>
    <t>767522N44</t>
  </si>
  <si>
    <t>Z-36 - D+M Vnitřní žaluzie do okenního otvoru 2050x1500mm, materiál lamel: hliník, mechanické ovládání</t>
  </si>
  <si>
    <t>1507333001</t>
  </si>
  <si>
    <t>181</t>
  </si>
  <si>
    <t>767522N45</t>
  </si>
  <si>
    <t>Z-37 - D+M Vnitřní žaluzie do okenního otvoru 2260x2020mm, materiál lamel: hliník, mechanické ovládání</t>
  </si>
  <si>
    <t>-1737648321</t>
  </si>
  <si>
    <t>182</t>
  </si>
  <si>
    <t>767522N46</t>
  </si>
  <si>
    <t>Z-38 - D+M Vnitřní žaluzie do okenního otvoru 1170x560mm, materiál lamel: hliník, mechanické ovládání</t>
  </si>
  <si>
    <t>608933809</t>
  </si>
  <si>
    <t>183</t>
  </si>
  <si>
    <t>767522N47</t>
  </si>
  <si>
    <t>Z-39 - D+M Vnitřní žaluzie do okenního otvoru 1400x2200mm, materiál lamel: hliník, mechanické ovládání</t>
  </si>
  <si>
    <t>721600340</t>
  </si>
  <si>
    <t>184</t>
  </si>
  <si>
    <t>767522N48</t>
  </si>
  <si>
    <t>Z-40 - D+M Vnitřní žaluzie do okenního otvoru 1400x2160mm, materiál lamel: hliník, mechanické ovládání</t>
  </si>
  <si>
    <t>1320801195</t>
  </si>
  <si>
    <t>185</t>
  </si>
  <si>
    <t>767522N49</t>
  </si>
  <si>
    <t>Z-41 - D+M Vnitřní žaluzie do okenního otvoru 1800x2240mm, materiál lamel: hliník, mechanické ovládání</t>
  </si>
  <si>
    <t>-1192410402</t>
  </si>
  <si>
    <t>767522N50</t>
  </si>
  <si>
    <t>Z-42 - D+M Vnitřní žaluzie do okenního otvoru 790x2160mm, materiál lamel: hliník, mechanické ovládání</t>
  </si>
  <si>
    <t>1672841169</t>
  </si>
  <si>
    <t>187</t>
  </si>
  <si>
    <t>767522N51</t>
  </si>
  <si>
    <t>Z-43 - D+M Vnitřní žaluzie do okenního otvoru 800x2220mm, materiál lamel: hliník, mechanické ovládání</t>
  </si>
  <si>
    <t>-1097978026</t>
  </si>
  <si>
    <t>767522N54</t>
  </si>
  <si>
    <t>Z-46 - D+M Vnitřní žaluzie do okenního otvoru 1800x2150mm, materiál lamel: hliník, mechanické ovládání</t>
  </si>
  <si>
    <t>-391791325</t>
  </si>
  <si>
    <t>189</t>
  </si>
  <si>
    <t>767522N55</t>
  </si>
  <si>
    <t>Z-47 - D+M Vnitřní žaluzie do okenního otvoru 650x1200mm, materiál lamel: hliník, mechanické ovládání</t>
  </si>
  <si>
    <t>-1653396215</t>
  </si>
  <si>
    <t>190</t>
  </si>
  <si>
    <t>767522N56</t>
  </si>
  <si>
    <t>Z-48 - D+M Vnitřní žaluzie do okenního otvoru 1400x1650mm, materiál lamel: hliník, mechanické ovládání</t>
  </si>
  <si>
    <t>-252352065</t>
  </si>
  <si>
    <t>191</t>
  </si>
  <si>
    <t>767522N57</t>
  </si>
  <si>
    <t>Z-49 - D+M Vnitřní žaluzie do okenního otvoru 620x1580mm, materiál lamel: hliník, mechanické ovládání</t>
  </si>
  <si>
    <t>593634611</t>
  </si>
  <si>
    <t>767522N72</t>
  </si>
  <si>
    <t>Z-62 - D+M Vnitřní ocelová kce - parapetní konzola, rozměr 500x860x30mm, celkem 15ks</t>
  </si>
  <si>
    <t>-430847975</t>
  </si>
  <si>
    <t>193</t>
  </si>
  <si>
    <t>767522N73</t>
  </si>
  <si>
    <t>Z-63 - D+M Vnitřní ocelová kce - parapetní konzola, rozměr 300x450x40mm, celkem 11ks</t>
  </si>
  <si>
    <t>-2064449782</t>
  </si>
  <si>
    <t>767522N74</t>
  </si>
  <si>
    <t>Z-64 - D+M Vnitřní ocelová kce - parapetní konzola, rozměr 250x450x40mm, celkem 4ks</t>
  </si>
  <si>
    <t>-990564518</t>
  </si>
  <si>
    <t>195</t>
  </si>
  <si>
    <t>767996702</t>
  </si>
  <si>
    <t>Demontáž atypických zámečnických konstrukcí řezáním hmotnosti jednotlivých dílů do 100 kg</t>
  </si>
  <si>
    <t>1222</t>
  </si>
  <si>
    <t>998767204</t>
  </si>
  <si>
    <t>Přesun hmot procentní pro zámečnické konstrukce v objektech v do 36 m</t>
  </si>
  <si>
    <t>1224</t>
  </si>
  <si>
    <t>771</t>
  </si>
  <si>
    <t>Podlahy z dlaždic</t>
  </si>
  <si>
    <t>197</t>
  </si>
  <si>
    <t>771574131</t>
  </si>
  <si>
    <t>Montáž podlah keramických protiskluzných lepených flexibilním lepidlem do 50 ks/m2</t>
  </si>
  <si>
    <t>1226</t>
  </si>
  <si>
    <t>Poznámka k položce:_x000d_
Poznámka k položce: V jednotkové ceně zahrnuty náklady na montáž a spárování souvisejících obvodových soklů v= do 150 mm.</t>
  </si>
  <si>
    <t>597612R04</t>
  </si>
  <si>
    <t>dlaždice keramické protiskluzné - dle specifikace PD a TZ</t>
  </si>
  <si>
    <t>1228</t>
  </si>
  <si>
    <t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keramických dlažeb vč. souvisejících obvodových soklů v= do 150 mm --------------------------------------------------------------------- 5.KERAMICKÁ DLAŽBA	12 mm -KERAMICKÁ DLAŽBA SE SPÁROVACÍ FLEXIBILNÍ HMOTOU	9 mm -PROTISKLUZNOST ZA MOKRA R10 -KOEFICIENT TŘENÍ ZA MOKRA u &gt; 0,6 TŘÍDA ODOLNOSTI PEI 3</t>
  </si>
  <si>
    <t>199</t>
  </si>
  <si>
    <t>771579196</t>
  </si>
  <si>
    <t>Příplatek k montáž podlah keramických za spárování tmelem</t>
  </si>
  <si>
    <t>1230</t>
  </si>
  <si>
    <t>771494R18</t>
  </si>
  <si>
    <t>Příplatek k vnitřním dlažbám za dodávku a montáž ukončovacích, rohových a koutových profilů</t>
  </si>
  <si>
    <t>1232</t>
  </si>
  <si>
    <t>Poznámka k položce:_x000d_
Poznámka k položce: Množství/rozsah - VZTAŽEN NA CELKOVOU PLOCHU vnitřních obkladů. (specifikace materiálů dle PD a TZ) ------------------------------------------------------------------------------------</t>
  </si>
  <si>
    <t>201</t>
  </si>
  <si>
    <t>771591111</t>
  </si>
  <si>
    <t>Podlahy penetrace podkladu</t>
  </si>
  <si>
    <t>1234</t>
  </si>
  <si>
    <t>771990112</t>
  </si>
  <si>
    <t>Vyrovnání podkladu samonivelační stěrkou tl 4 mm pevnosti 30 Mpa</t>
  </si>
  <si>
    <t>1236</t>
  </si>
  <si>
    <t>203</t>
  </si>
  <si>
    <t>998771204</t>
  </si>
  <si>
    <t>Přesun hmot procentní pro podlahy z dlaždic v objektech v do 36 m</t>
  </si>
  <si>
    <t>1238</t>
  </si>
  <si>
    <t>773</t>
  </si>
  <si>
    <t>Podlahy z litého teraca</t>
  </si>
  <si>
    <t>204</t>
  </si>
  <si>
    <t>773500910</t>
  </si>
  <si>
    <t>Opravy podlah z litého teraca tl do 30 mm</t>
  </si>
  <si>
    <t>1258</t>
  </si>
  <si>
    <t>205</t>
  </si>
  <si>
    <t>773521361</t>
  </si>
  <si>
    <t>Podlahy z barevného litého teraca zřízení podlahy prosté tl 30 mm</t>
  </si>
  <si>
    <t>1260</t>
  </si>
  <si>
    <t>Poznámka k položce:_x000d_
Poznámka k položce: 4.LITÉ TERACO -LITÉ TERACO - PŘÍRODNÍ KÁMEN, BARVA DLE NPÚ 15-20 mm DILATAČNÍ SPÁRY Š. 2-3 mm,ŽLUTÁ MOSAZ, MAX. PLOCHA 3x3m -------------------------------------------------------------------------------------</t>
  </si>
  <si>
    <t>58346122</t>
  </si>
  <si>
    <t>drť teracová bílá frakce 2/4</t>
  </si>
  <si>
    <t>1262</t>
  </si>
  <si>
    <t>207</t>
  </si>
  <si>
    <t>773901112</t>
  </si>
  <si>
    <t>Strojní broušení povrchu litého teraca</t>
  </si>
  <si>
    <t>1264</t>
  </si>
  <si>
    <t>208</t>
  </si>
  <si>
    <t>998773204</t>
  </si>
  <si>
    <t>Přesun hmot procentní pro podlahy teracové lité v objektech v do 36 m</t>
  </si>
  <si>
    <t>1266</t>
  </si>
  <si>
    <t>776</t>
  </si>
  <si>
    <t>Podlahy povlakové</t>
  </si>
  <si>
    <t>209</t>
  </si>
  <si>
    <t>776111311</t>
  </si>
  <si>
    <t>Vysátí podkladu povlakových podlah</t>
  </si>
  <si>
    <t>1268</t>
  </si>
  <si>
    <t>210</t>
  </si>
  <si>
    <t>776121111</t>
  </si>
  <si>
    <t>Vodou ředitelná penetrace savého podkladu povlakových podlah ředěná v poměru 1:3</t>
  </si>
  <si>
    <t>1270</t>
  </si>
  <si>
    <t>211</t>
  </si>
  <si>
    <t>776141122</t>
  </si>
  <si>
    <t>Vyrovnání podkladu povlakových podlah stěrkou pevnosti 30 MPa tl 5 mm</t>
  </si>
  <si>
    <t>1272</t>
  </si>
  <si>
    <t>212</t>
  </si>
  <si>
    <t>776201811</t>
  </si>
  <si>
    <t>Demontáž lepených povlakových podlah bez podložky ručně</t>
  </si>
  <si>
    <t>1274</t>
  </si>
  <si>
    <t>Poznámka k položce:_x000d_
Poznámka k položce: V jednotkové ceně zahrnuty náklady na demontáž souvisejících obvodových soklů.</t>
  </si>
  <si>
    <t>213</t>
  </si>
  <si>
    <t>776211111</t>
  </si>
  <si>
    <t>Lepení textilních pásů</t>
  </si>
  <si>
    <t>1276</t>
  </si>
  <si>
    <t>Poznámka k položce:_x000d_
Poznámka k položce: V jednotkové ceně zahrnuty náklady na montáž souvisejících obvodových soklů v= do 50 mm.</t>
  </si>
  <si>
    <t>214</t>
  </si>
  <si>
    <t>697510R01</t>
  </si>
  <si>
    <t>dodávka povlakové podlahové krytiny - koberce v pásech - dle specifikace PD a TZ</t>
  </si>
  <si>
    <t>1278</t>
  </si>
  <si>
    <t xml:space="preserve"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systémového obvodového soklu v = do 50 mm  ---------------------------------------------------------------------</t>
  </si>
  <si>
    <t>215</t>
  </si>
  <si>
    <t>776221111</t>
  </si>
  <si>
    <t>Lepení pásů z PVC standardním lepidlem</t>
  </si>
  <si>
    <t>1280</t>
  </si>
  <si>
    <t>Poznámka k položce:_x000d_
Poznámka k položce: V jednotkové ceně zahrnuty náklady na : - spoj podlah svařováním -montáž souvisejících obvodových soklů v= do 50 mm. --------------------------------------------------------</t>
  </si>
  <si>
    <t>216</t>
  </si>
  <si>
    <t>284110R01</t>
  </si>
  <si>
    <t>dodávka povlakové podlahové krytiny - PVC - specifikace dle PD a TZ</t>
  </si>
  <si>
    <t>1282</t>
  </si>
  <si>
    <t>217</t>
  </si>
  <si>
    <t>776221221</t>
  </si>
  <si>
    <t>Lepení elektrostaticky vodivých čtverců z PVC standardním lepidlem</t>
  </si>
  <si>
    <t>1284</t>
  </si>
  <si>
    <t>Poznámka k položce:_x000d_
Poznámka k položce: V jednotkové ceně zahrnuty náklady na : - spoj podlah svařováním -montáž souvisejících obvodových soklů v= do 50 mm. -------------------------------------------------------- 3.ANTISTATICKÉ PVC	2 mm -Homogenní neválcované PVC ve čtvercích bez ftalátů -Hodnota el. odporu je 5x104 &lt; R &lt; 106 -Rozměry čtverců 615mm x 615mm -Celková tloušťka 2 mm -Třídy zátěže 34/43 -Rozměrová stálost dle EN 434 je &lt; 0,05% -Zbytkový otlak dle EN 433 je 0,035mm -Součinitel smykového tření dle ČSN je u &gt; 0,6 -Reakce na oheň dle EN13501-1: třída B/l S1 -Splňuje normu pro čisté provozy ISO 14644-1 třída 4 -Splňuje normu pro čisté provozy ISO 14644-8 (TVOC 23°C/90°C) třída -9,1 -Biologická odolnost dle ISO 846 intenzita růstu 0 -Adheze mikroorganismů dle ISO 14698-1 třída A-B -Třída čistitelnosti dle ISO 14644-9 úspěšnost čištění více než 99 % -Vynikající chemická odolnost dle ISO 26787/ EN423 bez nutnosti nanášení dalších povrchových úprav -Možnost oprav stejným materiálem bez nutnosti výměny čtverců</t>
  </si>
  <si>
    <t>218</t>
  </si>
  <si>
    <t>284110R11</t>
  </si>
  <si>
    <t>dodávka povlakové podlahové krytiny - PVC el.vodivé - specifikace dle PD a TZ</t>
  </si>
  <si>
    <t>1286</t>
  </si>
  <si>
    <t xml:space="preserve"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systémového obvodového soklu v = do 50 mm  --------------------------------------------------------------------- 3.ANTISTATICKÉ PVC	2 mm -Homogenní neválcované PVC ve čtvercích bez ftalátů -Hodnota el. odporu je 5x104 &lt; R &lt; 106 -Rozměry čtverců 615mm x 615mm -Celková tloušťka 2 mm -Třídy zátěže 34/43 -Rozměrová stálost dle EN 434 je &lt; 0,05% -Zbytkový otlak dle EN 433 je 0,035mm -Součinitel smykového tření dle ČSN je u &gt; 0,6 -Reakce na oheň dle EN13501-1: třída B/l S1 -Splňuje normu pro čisté provozy ISO 14644-1 třída 4 -Splňuje normu pro čisté provozy ISO 14644-8 (TVOC 23°C/90°C) třída -9,1 -Biologická odolnost dle ISO 846 intenzita růstu 0 -Adheze mikroorganismů dle ISO 14698-1 třída A-B -Třída čistitelnosti dle ISO 14644-9 úspěšnost čištění více než 99 % -Vynikající chemická odolnost dle ISO 26787/ EN423 bez nutnosti nanášení dalších povrchových úprav -Možnost oprav stejným materiálem bez nutnosti výměny čtverců</t>
  </si>
  <si>
    <t>219</t>
  </si>
  <si>
    <t>776242111</t>
  </si>
  <si>
    <t>Lepení podlahovin ze sametového vinylu</t>
  </si>
  <si>
    <t>1292</t>
  </si>
  <si>
    <t>220</t>
  </si>
  <si>
    <t>284110R14</t>
  </si>
  <si>
    <t>dodávka povlakové podlahové krytiny - vinyl samet - specifikace dle PD a TZ</t>
  </si>
  <si>
    <t>1294</t>
  </si>
  <si>
    <t xml:space="preserve"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systémového obvodového soklu v = do 50 mm  ---------------------------------------------------------------------  KOBEREC - SAMETOVÝ VINYL 4,3 mm -Sametová textilní podlahová krytina v rolích -Spodní vrstva elastická, voděodolná, vyztužená skelným rounem -Antimikrobiální úprava - odolnost proti plísním -Vlákno 100% Nylon 6.6 -Hustota vlákna: 70-80 milionů vláken/m2 -Celková tloušťka: 4,3 mm -Šířka role: 2m -Třída zátěže: 33 -Reakce na oheň dle EN13501-1: třída B/l S1 -Hodnoty kročejového útlumu: DLw = 20 dB -Součinitel smykového tření dle ČSN: u &gt; 0,6 -Absorpce zvuku dle ISO 354: 0,10 -Možnost rotačního kartáčového čištění -Nezadržuje pachy -Odstranitelnost skvrn od běžných tekutin mokrou cestou -Bez Ftalátů</t>
  </si>
  <si>
    <t>221</t>
  </si>
  <si>
    <t>998776204</t>
  </si>
  <si>
    <t>Přesun hmot procentní pro podlahy povlakové v objektech v do 36 m</t>
  </si>
  <si>
    <t>1296</t>
  </si>
  <si>
    <t>781</t>
  </si>
  <si>
    <t>Dokončovací práce - obklady</t>
  </si>
  <si>
    <t>222</t>
  </si>
  <si>
    <t>781414112</t>
  </si>
  <si>
    <t>Montáž obkladaček vnitřních keramických pravoúhlých do 25 ks/m2 lepených flexibilním lepidlem</t>
  </si>
  <si>
    <t>1304</t>
  </si>
  <si>
    <t>223</t>
  </si>
  <si>
    <t>597610R22</t>
  </si>
  <si>
    <t>dodávka vnitřních obkládaček keramických - specifikace dle PD a TZ</t>
  </si>
  <si>
    <t>1306</t>
  </si>
  <si>
    <t xml:space="preserve">Poznámka k položce:_x000d_
Poznámka k položce: V jednotkové ceně zahrnuty náklady na veškeré doplňky a příslušenství dle PD a TZ. (listely, dekory - specifikované v PD)  ---------------------------------------------------------------------</t>
  </si>
  <si>
    <t>224</t>
  </si>
  <si>
    <t>781419191</t>
  </si>
  <si>
    <t>Příplatek k montáži obkladů vnitřních za plochu do 10 m2</t>
  </si>
  <si>
    <t>1308</t>
  </si>
  <si>
    <t>225</t>
  </si>
  <si>
    <t>781469196</t>
  </si>
  <si>
    <t>Příplatek k montáži obkladů vnitřních za spáry tmelem</t>
  </si>
  <si>
    <t>1312</t>
  </si>
  <si>
    <t>226</t>
  </si>
  <si>
    <t>781494R15</t>
  </si>
  <si>
    <t>Příplatek k vnitřním obladům za dodávku a montáž ukončovacích, rohových a koutových profilů</t>
  </si>
  <si>
    <t>1314</t>
  </si>
  <si>
    <t>227</t>
  </si>
  <si>
    <t>998781204</t>
  </si>
  <si>
    <t>Přesun hmot procentní pro obklady keramické v objektech v do 36 m</t>
  </si>
  <si>
    <t>1316</t>
  </si>
  <si>
    <t>783</t>
  </si>
  <si>
    <t>Dokončovací práce - nátěry</t>
  </si>
  <si>
    <t>228</t>
  </si>
  <si>
    <t>783306801</t>
  </si>
  <si>
    <t>Odstranění nátěru ze zámečnických konstrukcí obroušením</t>
  </si>
  <si>
    <t>1318</t>
  </si>
  <si>
    <t>229</t>
  </si>
  <si>
    <t>783306807</t>
  </si>
  <si>
    <t>Odstranění nátěru ze zámečnických konstrukcí odstraňovačem nátěrů</t>
  </si>
  <si>
    <t>1320</t>
  </si>
  <si>
    <t>230</t>
  </si>
  <si>
    <t>783306809</t>
  </si>
  <si>
    <t>Odstranění nátěru ze zámečnických konstrukcí okartáčováním</t>
  </si>
  <si>
    <t>1322</t>
  </si>
  <si>
    <t>231</t>
  </si>
  <si>
    <t>783344201</t>
  </si>
  <si>
    <t>Základní antikorozní jednonásobný polyuretanový nátěr zámečnických konstrukcí</t>
  </si>
  <si>
    <t>1324</t>
  </si>
  <si>
    <t>783347101</t>
  </si>
  <si>
    <t>Krycí jednonásobný polyuretanový nátěr zámečnických konstrukcí</t>
  </si>
  <si>
    <t>1326</t>
  </si>
  <si>
    <t>233</t>
  </si>
  <si>
    <t>783823135</t>
  </si>
  <si>
    <t>Penetrační nátěr hladkých, tenkovrstvých zrnitých nebo štukových omítek</t>
  </si>
  <si>
    <t>1336</t>
  </si>
  <si>
    <t>Poznámka k položce:_x000d_
Poznámka k položce: (specifikace materiálu _ viz PD a TZ)</t>
  </si>
  <si>
    <t>234</t>
  </si>
  <si>
    <t>783823175</t>
  </si>
  <si>
    <t>Penetrační nátěr omítek stupně členitosti 4</t>
  </si>
  <si>
    <t>1338</t>
  </si>
  <si>
    <t>235</t>
  </si>
  <si>
    <t>783826635</t>
  </si>
  <si>
    <t>Hydrofobizační transparentní nátěr omítek do stupně členitosti 4</t>
  </si>
  <si>
    <t>1340</t>
  </si>
  <si>
    <t>236</t>
  </si>
  <si>
    <t>783827425</t>
  </si>
  <si>
    <t>Krycí dvojnásobný nátěr omítek stupně členitosti 1 a 2</t>
  </si>
  <si>
    <t>1342</t>
  </si>
  <si>
    <t>237</t>
  </si>
  <si>
    <t>783827465</t>
  </si>
  <si>
    <t>Krycí dvojnásobný nátěr omítek stupně členitosti 4</t>
  </si>
  <si>
    <t>1344</t>
  </si>
  <si>
    <t>238</t>
  </si>
  <si>
    <t>783923161</t>
  </si>
  <si>
    <t>Penetrační nátěr pórovitých betonových podlah</t>
  </si>
  <si>
    <t>-1934523377</t>
  </si>
  <si>
    <t>239</t>
  </si>
  <si>
    <t>1348</t>
  </si>
  <si>
    <t>783923171</t>
  </si>
  <si>
    <t>Penetrační nátěr hrubých betonových podlah</t>
  </si>
  <si>
    <t>1350</t>
  </si>
  <si>
    <t>241</t>
  </si>
  <si>
    <t>783933151</t>
  </si>
  <si>
    <t>Penetrační epoxidový nátěr hladkých betonových podlah</t>
  </si>
  <si>
    <t>1352</t>
  </si>
  <si>
    <t>783937161</t>
  </si>
  <si>
    <t>Krycí dvojnásobný epoxidový nátěr betonové podlahy</t>
  </si>
  <si>
    <t>1356</t>
  </si>
  <si>
    <t>784</t>
  </si>
  <si>
    <t>Dokončovací práce - malby a tapety</t>
  </si>
  <si>
    <t>243</t>
  </si>
  <si>
    <t>784181101</t>
  </si>
  <si>
    <t>Základní akrylátová jednonásobná penetrace podkladu v místnostech výšky do 3,80m</t>
  </si>
  <si>
    <t>1358</t>
  </si>
  <si>
    <t>784221101</t>
  </si>
  <si>
    <t xml:space="preserve">Dvojnásobné bílé malby  ze směsí za sucha dobře otěruvzdorných v místnostech do 3,80 m</t>
  </si>
  <si>
    <t>1360</t>
  </si>
  <si>
    <t>245</t>
  </si>
  <si>
    <t>784221141</t>
  </si>
  <si>
    <t>Příplatek k cenám 2x maleb za sucha otěruvzdorných za barevnou malbu tónovanou tónovacími přípravky</t>
  </si>
  <si>
    <t>1362</t>
  </si>
  <si>
    <t>D.1.2 - Stavebně konstrukční řešení</t>
  </si>
  <si>
    <t xml:space="preserve">    2 - Zakládání</t>
  </si>
  <si>
    <t>Zakládání</t>
  </si>
  <si>
    <t>224211114</t>
  </si>
  <si>
    <t>Vrty maloprofilové D do 93 mm úklon do 45° hl do 25 m hor. III a IV</t>
  </si>
  <si>
    <t>275322511</t>
  </si>
  <si>
    <t>Základové patky ze ŽB se zvýšenými nároky na prostředí tř. C 25/30</t>
  </si>
  <si>
    <t>275351121</t>
  </si>
  <si>
    <t>Zřízení bednění základových patek</t>
  </si>
  <si>
    <t>275351122</t>
  </si>
  <si>
    <t>Odstranění bednění základových patek</t>
  </si>
  <si>
    <t>275361821</t>
  </si>
  <si>
    <t>Výztuž základových patek betonářskou ocelí 10 505 (R)</t>
  </si>
  <si>
    <t>282606R11</t>
  </si>
  <si>
    <t>Injektáž mikropilot D do 100 mm ztížené podmínky</t>
  </si>
  <si>
    <t>Poznámka k položce:_x000d_
Poznámka k položce: CEM II/A-S (tř. 32,5)</t>
  </si>
  <si>
    <t>283111112</t>
  </si>
  <si>
    <t>Trubkové mikropiloty svislé část D 105 mm</t>
  </si>
  <si>
    <t>14011066</t>
  </si>
  <si>
    <t>trubka ocelová bezešvá jakost 10 523 89x10mm</t>
  </si>
  <si>
    <t>411321414</t>
  </si>
  <si>
    <t>Stropy ze ŽB tř. C 25/30</t>
  </si>
  <si>
    <t>411351011</t>
  </si>
  <si>
    <t>Zřízení bednění stropů deskových tl do 25 cm bez podpěrné kce</t>
  </si>
  <si>
    <t>411351012</t>
  </si>
  <si>
    <t>Odstranění bednění stropů deskových tl do 25 cm bez podpěrné kce</t>
  </si>
  <si>
    <t>411354203</t>
  </si>
  <si>
    <t>Bednění stropů ztracené z hraněných trapézových vln 40/160/0,75 mm</t>
  </si>
  <si>
    <t>Poznámka k položce:_x000d_
Poznámka k položce: Jednotková cena včetně příslušného ukotvení do nosného podkladu dle specifikace PD a TZ.</t>
  </si>
  <si>
    <t>411354313</t>
  </si>
  <si>
    <t>Zřízení podpěrné konstrukce stropů výšky do 4 m tl do 25 cm</t>
  </si>
  <si>
    <t>411354314</t>
  </si>
  <si>
    <t>Odstranění podpěrné konstrukce stropů výšky do 4 m tl do 25 cm</t>
  </si>
  <si>
    <t>411361821</t>
  </si>
  <si>
    <t>Výztuž stropů betonářskou ocelí 10 505</t>
  </si>
  <si>
    <t>Výztuž stropů svařovanými sítěmi Kari</t>
  </si>
  <si>
    <t>451315125</t>
  </si>
  <si>
    <t>Podkladní nebo výplňová vrstva z betonu C 16/20 tl do 150 mm</t>
  </si>
  <si>
    <t>985331215</t>
  </si>
  <si>
    <t>Dodatečné vlepování betonářské výztuže D 16 mm do chemické malty včetně vyvrtání otvoru</t>
  </si>
  <si>
    <t>-665489912</t>
  </si>
  <si>
    <t>767015R01</t>
  </si>
  <si>
    <t xml:space="preserve">Poznámka k položce:_x000d_
Poznámka k položce: Specifikace / rozsah provedení - viz TZ: -------------------------------------------------------- -dodávka a výroba ocelových prvků a konstrukcí - dle zadání a PD -dodávka veškerých, jinde neuvedených, spojovacích a kotevních prvků -kompletní provrchobvé úpravy prvků dle požadavků PD a PBŘ -veškeré přesuny/zdvihací technika a kompletní montážní práce -kompletní montážní / usazovací a kotevní práce -příslušné podlití kotevních prvků + příslušné vyrovnání podkladů -------------------------------------------------------- -dílenská dokumentace vč. statického přepočtu -ostatní nespecifikované práce a dodávky, které bezprostředně souvisí s provedení  předmětného prvku/konstrukce dle zadávací dokumentace -veškeré náklady na dodávku a provedení jsou obsaženy v jednotkové ceně</t>
  </si>
  <si>
    <t>D.1.4.1 - Vytápění</t>
  </si>
  <si>
    <t xml:space="preserve">    97 - Prorážení otvorů a ostatní bourací práce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</si>
  <si>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</si>
  <si>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</si>
  <si>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</si>
  <si>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</si>
  <si>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>VRN - Vedlejší rozpočtové náklady</t>
  </si>
  <si>
    <t>310236241</t>
  </si>
  <si>
    <t>Zazdívka otvorů pl do 0,09 m2 ve zdivu nadzákladovém cihlami pálenými tl do 300 mm</t>
  </si>
  <si>
    <t>310236251</t>
  </si>
  <si>
    <t>Zazdívka otvorů pl do 0,09 m2 ve zdivu nadzákladovém cihlami pálenými tl do 450 mm</t>
  </si>
  <si>
    <t>310236261</t>
  </si>
  <si>
    <t>Zazdívka otvorů pl do 0,09 m2 ve zdivu nadzákladovém cihlami pálenými tl do 600 mm</t>
  </si>
  <si>
    <t>310237271</t>
  </si>
  <si>
    <t>Zazdívka otvorů pl do 0,25 m2 ve zdivu nadzákladovém cihlami pálenými tl do 750 mm</t>
  </si>
  <si>
    <t>310237281</t>
  </si>
  <si>
    <t>Zazdívka otvorů pl do 0,25 m2 ve zdivu nadzákladovém cihlami pálenými tl do 900 mm</t>
  </si>
  <si>
    <t>Zazdívka o tl 140 mm rýh, nik nebo kapes z cihel pálených</t>
  </si>
  <si>
    <t>403</t>
  </si>
  <si>
    <t>Protipožární tmel pro prostup potrubí</t>
  </si>
  <si>
    <t>411386611</t>
  </si>
  <si>
    <t xml:space="preserve">Zabetonování prostupů  ze suchých směsí pl do 0,09 m2 ve stropech</t>
  </si>
  <si>
    <t>611325201</t>
  </si>
  <si>
    <t>Vápenocementová hrubá omítka malých ploch do 0,09 m2 na stropech</t>
  </si>
  <si>
    <t>612325102</t>
  </si>
  <si>
    <t>Vápenocementová hrubá omítka rýh ve stěnách šířky do 300 mm</t>
  </si>
  <si>
    <t>612325201</t>
  </si>
  <si>
    <t>Vápenocementová hrubá omítka malých ploch do 0,09 m2 na stěnách</t>
  </si>
  <si>
    <t>Prorážení otvorů a ostatní bourací práce</t>
  </si>
  <si>
    <t>971035341</t>
  </si>
  <si>
    <t>Vybourání otvorů ve zdivu cihelném pl do 0,09 m2 na MC tl do 300 mm</t>
  </si>
  <si>
    <t>971035351</t>
  </si>
  <si>
    <t>Vybourání otvorů ve zdivu cihelném pl do 0,09 m2 na MC tl do 450 mm</t>
  </si>
  <si>
    <t>971035361</t>
  </si>
  <si>
    <t>Vybourání otvorů ve zdivu cihelném pl do 0,09 m2 na MC tl do 600 mm</t>
  </si>
  <si>
    <t>971035371</t>
  </si>
  <si>
    <t>Vybourání otvorů ve zdivu cihelném pl do 0,09 m2 na MC tl do 750 mm</t>
  </si>
  <si>
    <t>971035381</t>
  </si>
  <si>
    <t>Vybourání otvorů ve zdivu cihelném pl do 0,09 m2 na MC tl do 900 mm</t>
  </si>
  <si>
    <t>972054241</t>
  </si>
  <si>
    <t>Vybourání otvorů v ŽB stropech nebo klenbách pl do 0,09 m2 tl do 150 mm</t>
  </si>
  <si>
    <t>997013212</t>
  </si>
  <si>
    <t>Vnitrostaveništní doprava suti a vybouraných hmot pro budovy v do 9 m ručně</t>
  </si>
  <si>
    <t>997013219</t>
  </si>
  <si>
    <t>Příplatek k vnitrostaveništní dopravě suti a vybouraných hmot za zvětšenou dopravu suti ZKD 10 m</t>
  </si>
  <si>
    <t>997013802</t>
  </si>
  <si>
    <t>Poplatek za uložení stavebního železobetonového odpadu na skládce (skládkovné)</t>
  </si>
  <si>
    <t>997211511</t>
  </si>
  <si>
    <t>Vodorovná doprava suti po suchu na vzdálenost do 1 km</t>
  </si>
  <si>
    <t>997211519</t>
  </si>
  <si>
    <t>Příplatek ZKD 1 km u vodorovné dopravy suti</t>
  </si>
  <si>
    <t>713400843</t>
  </si>
  <si>
    <t>Izolace tepelné potrubí odstranění vláknitých materiálů bez povrchové úpravy</t>
  </si>
  <si>
    <t>713463212</t>
  </si>
  <si>
    <t>Montáž izolace tepelné potrubí potrubními pouzdry s Al fólií staženými Al páskou 1x D do 100 mm</t>
  </si>
  <si>
    <t>713463213</t>
  </si>
  <si>
    <t>Montáž izolace tepelné potrubí potrubními pouzdry s Al fólií staženými Al páskou 1x D do 150 mm</t>
  </si>
  <si>
    <t>631545100</t>
  </si>
  <si>
    <t xml:space="preserve">pouzdro potrubní izolační  22/25 mm</t>
  </si>
  <si>
    <t>631545110</t>
  </si>
  <si>
    <t xml:space="preserve">pouzdro potrubní izolační  28/25 mm</t>
  </si>
  <si>
    <t>631545120</t>
  </si>
  <si>
    <t xml:space="preserve">pouzdro potrubní izolační  35/25 mm</t>
  </si>
  <si>
    <t>631545130</t>
  </si>
  <si>
    <t xml:space="preserve">pouzdro potrubní izolační  42/25 mm</t>
  </si>
  <si>
    <t>631545350</t>
  </si>
  <si>
    <t xml:space="preserve">pouzdro potrubní izolační  60/30 mm</t>
  </si>
  <si>
    <t>631545770</t>
  </si>
  <si>
    <t xml:space="preserve">pouzdro potrubní izolační  76/40 mm</t>
  </si>
  <si>
    <t>631546080</t>
  </si>
  <si>
    <t xml:space="preserve">pouzdro potrubní izolační  89/50 mm</t>
  </si>
  <si>
    <t>631546100</t>
  </si>
  <si>
    <t xml:space="preserve">pouzdro potrubní izolační  108/50 mm</t>
  </si>
  <si>
    <t>63154612</t>
  </si>
  <si>
    <t xml:space="preserve">pouzdro potrubní izolační  133/60 mm</t>
  </si>
  <si>
    <t>998713202</t>
  </si>
  <si>
    <t>Přesun hmot procentní pro izolace tepelné v objektech v do 12 m</t>
  </si>
  <si>
    <t>732</t>
  </si>
  <si>
    <t>Ústřední vytápění - strojovny</t>
  </si>
  <si>
    <t>7321111</t>
  </si>
  <si>
    <t>Sdružený rozdělovač a sběrač KOMBI modul 150, l=2600mm vč. izolace</t>
  </si>
  <si>
    <t>7321112</t>
  </si>
  <si>
    <t>Sdružený rozdělovač a sběrač KOMBI modul 100, l=2600mm vč. izolace</t>
  </si>
  <si>
    <t>732421212</t>
  </si>
  <si>
    <t xml:space="preserve">Čerpadlo teplovodní závitové cirkulační DN 25 výtlak do 3,0 m autoadapt 1x 230V, PN10, 180mm  vč. mtž</t>
  </si>
  <si>
    <t>soubor</t>
  </si>
  <si>
    <t>732421213</t>
  </si>
  <si>
    <t>Čerpadlo teplovodní závitové cirkulační DN 25 výtlak do 3,0 m autoadapt 1x 230V, PN10, 180mm vč. mtž</t>
  </si>
  <si>
    <t>73242123</t>
  </si>
  <si>
    <t>Čerpadlo teplovodní závitové cirkulační DN 40 5,8m3/h, výtlak do 3,2 m autoadapt 1x 230V, PN10, 180mm - vč. mtž</t>
  </si>
  <si>
    <t>73248</t>
  </si>
  <si>
    <t>Měřič tepla bateriový ultrazvukový vč. kabeláže a čidel, jmenovitý průtok 10m3/h, délka 300 mm, PN 25, přírubové připojení DN40. Komunikace M-Bus vč. mtž a zprovoznění</t>
  </si>
  <si>
    <t>73249</t>
  </si>
  <si>
    <t>Měřič tepla bateriový ultrazvukový vč. kabeláže a čidel, jmenovitý průtok 2,5m3/h, délka 190 mm, PN 16, závitové připojení 1“. Komunikace M-Bus vč. mtž a zprovoznění</t>
  </si>
  <si>
    <t>998732202</t>
  </si>
  <si>
    <t>Přesun hmot procentní pro strojovny v objektech v do 12 m</t>
  </si>
  <si>
    <t>733</t>
  </si>
  <si>
    <t>Ústřední vytápění - rozvodné potrubí</t>
  </si>
  <si>
    <t>733120836</t>
  </si>
  <si>
    <t>Demontáž potrubí ocelového hladkého do D 159</t>
  </si>
  <si>
    <t>7331901</t>
  </si>
  <si>
    <t>Topná a tlaková zkouška</t>
  </si>
  <si>
    <t>kpl</t>
  </si>
  <si>
    <t>358225910</t>
  </si>
  <si>
    <t>Štítky orientační - tok média</t>
  </si>
  <si>
    <t>733121162</t>
  </si>
  <si>
    <t>Potrubí ocelové hladké bezešvé nízkotlaké nebo středotlaké D 76x3,2</t>
  </si>
  <si>
    <t>733121165</t>
  </si>
  <si>
    <t>Potrubí ocelové hladké bezešvé nízkotlaké nebo středotlaké D 89x3,6</t>
  </si>
  <si>
    <t>733121168</t>
  </si>
  <si>
    <t>Potrubí ocelové hladké bezešvé nízkotlaké nebo středotlaké D 108x4,0</t>
  </si>
  <si>
    <t>733121172</t>
  </si>
  <si>
    <t>Potrubí ocelové hladké bezešvé nízkotlaké nebo středotlaké D 133x4,5</t>
  </si>
  <si>
    <t>733222302</t>
  </si>
  <si>
    <t>Potrubí měděné polotvrdé spojované lisováním 15x1</t>
  </si>
  <si>
    <t>733222303</t>
  </si>
  <si>
    <t>Potrubí měděné polotvrdé spojované lisováním 18x1</t>
  </si>
  <si>
    <t>733222304</t>
  </si>
  <si>
    <t>Potrubí měděné polotvrdé spojované lisováním 22x1</t>
  </si>
  <si>
    <t>733222305</t>
  </si>
  <si>
    <t>Potrubí měděné polotvrdé spojované lisováním 28x1</t>
  </si>
  <si>
    <t>733222306</t>
  </si>
  <si>
    <t>Potrubí měděné polotvrdé spojované lisováním 35x1,5</t>
  </si>
  <si>
    <t>733223306</t>
  </si>
  <si>
    <t>Potrubí měděné tvrdé spojované lisováním 42x1,5</t>
  </si>
  <si>
    <t>733223307</t>
  </si>
  <si>
    <t>Potrubí měděné tvrdé spojované lisováním 54x2</t>
  </si>
  <si>
    <t>72315036</t>
  </si>
  <si>
    <t xml:space="preserve">Chránička do  potrubí CU 40</t>
  </si>
  <si>
    <t>72222</t>
  </si>
  <si>
    <t>Uložení žebříčku na systém Koňářík (závitová tyč, objímky, spojovací matice, nosník, kombi šroub...)</t>
  </si>
  <si>
    <t>733890803</t>
  </si>
  <si>
    <t>Přemístění potrubí demontovaného vodorovně do 100 m v objektech výšky přes 6 do 24 m</t>
  </si>
  <si>
    <t>735191</t>
  </si>
  <si>
    <t>Napuštění a vypuštění vody topného systému</t>
  </si>
  <si>
    <t>998733202</t>
  </si>
  <si>
    <t>Přesun hmot procentní pro rozvody potrubí v objektech v do 12 m</t>
  </si>
  <si>
    <t>734</t>
  </si>
  <si>
    <t>Ústřední vytápění - armatury</t>
  </si>
  <si>
    <t>722224115</t>
  </si>
  <si>
    <t>Kohout plnicí nebo vypouštěcí G 1/2 PN 10 s jedním závitem</t>
  </si>
  <si>
    <t>734109114</t>
  </si>
  <si>
    <t>Montáž armatury přírubové se dvěma přírubami PN 6 DN 50</t>
  </si>
  <si>
    <t>551280010</t>
  </si>
  <si>
    <t xml:space="preserve">ventil vyvažovací stoupačkový přírubový DN50 s vyp. uzavír. měřením průtoku, 120stC, PN20 těleso ventilu </t>
  </si>
  <si>
    <t>734193116</t>
  </si>
  <si>
    <t>Klapka mezipřírubová uzavírací DN 80 PN 16 do 120°C disk tvárná litina</t>
  </si>
  <si>
    <t>734193117</t>
  </si>
  <si>
    <t>Klapka mezipřírubová uzavírací DN 100 PN 16 do 120°C disk tvárná litina</t>
  </si>
  <si>
    <t>3194650601</t>
  </si>
  <si>
    <t>příruba přivařovací s krkem pro PN 25, DN 40 mm</t>
  </si>
  <si>
    <t>319464090</t>
  </si>
  <si>
    <t>příruba přivařovací s krkem pro PN 16,11 416 DN 80 mm</t>
  </si>
  <si>
    <t>319464100</t>
  </si>
  <si>
    <t>příruba přivařovací s krkem pro PN 16,11 416 DN 100 mm</t>
  </si>
  <si>
    <t>734209113</t>
  </si>
  <si>
    <t>Montáž armatury závitové s dvěma závity G 1/2</t>
  </si>
  <si>
    <t>551141240</t>
  </si>
  <si>
    <t>kohout kulový, PN 42, T 185 C, chromovaný R250D 1/2" červený</t>
  </si>
  <si>
    <t>551142100</t>
  </si>
  <si>
    <t>kohout kulový s vypouštěním PN 42, T 185 C, chromovaný R250DS 1/2"</t>
  </si>
  <si>
    <t>554</t>
  </si>
  <si>
    <t xml:space="preserve">Dvojregulační ventil DN15 přímý </t>
  </si>
  <si>
    <t>5534</t>
  </si>
  <si>
    <t xml:space="preserve">Uzavírací regulační šroubení přímé  DN15 </t>
  </si>
  <si>
    <t>4056501</t>
  </si>
  <si>
    <t xml:space="preserve">regulátor diferenciálního tlaku DN25/32 (5-30kPa)  max prov.tlak 25bar, max dif tlak 16 bar, 150stC, vč. kapilár a seřízení</t>
  </si>
  <si>
    <t>734209114</t>
  </si>
  <si>
    <t>Montáž armatury závitové s dvěma závity G 3/4</t>
  </si>
  <si>
    <t>551141260</t>
  </si>
  <si>
    <t>kulový kohout, PN 42, T 185 C, chromovaný R250D 3/4" červený</t>
  </si>
  <si>
    <t>555</t>
  </si>
  <si>
    <t xml:space="preserve">Dvojregulační ventil DN20 přímý </t>
  </si>
  <si>
    <t>5535</t>
  </si>
  <si>
    <t xml:space="preserve">Uzavírací regulační šroubení přímé  DN20 </t>
  </si>
  <si>
    <t>734209115</t>
  </si>
  <si>
    <t>Montáž armatury závitové s dvěma závity G 1</t>
  </si>
  <si>
    <t>551141280</t>
  </si>
  <si>
    <t>kulový kohout, PN 35, T 185 C, chromovaný R250D 1" červený</t>
  </si>
  <si>
    <t>4056502</t>
  </si>
  <si>
    <t xml:space="preserve">regulátor diferenciálního tlaku DN25/32 (5-30kPa)  max prov.tlak 25bar, max dif tlak 16 bar, 150stC,vč. kapilár a seřízení</t>
  </si>
  <si>
    <t>5512800101</t>
  </si>
  <si>
    <t xml:space="preserve">ventil vyvažovací stoupačkový 1" s vyp. uzavír. měřením průtoku, 120stC, PN20 těleso ventilu </t>
  </si>
  <si>
    <t>734209116</t>
  </si>
  <si>
    <t>Montáž armatury závitové s dvěma závity G 5/4</t>
  </si>
  <si>
    <t>551141300</t>
  </si>
  <si>
    <t>kohout kulový, PN 35, T 185 C, chromovaný R250D 1"1/4 červený</t>
  </si>
  <si>
    <t>5512800102</t>
  </si>
  <si>
    <t>ventil vyvažovací stoupačkový 5/4"s vyp. uzavír. měřením průtoku, 120stC, PN20 těleso ventilu</t>
  </si>
  <si>
    <t>734209117</t>
  </si>
  <si>
    <t>Montáž armatury závitové s dvěma závity G 6/4</t>
  </si>
  <si>
    <t>551141320</t>
  </si>
  <si>
    <t>kohout kulový, PN 35, T 185 C, chromovaný R250D 1"1/2 červený</t>
  </si>
  <si>
    <t>4056503</t>
  </si>
  <si>
    <t xml:space="preserve">regulátor diferenciálního tlaku DN40 (5-30kPa)  max prov.tlak 25bar, max dif tlak 16 bar, 150stC, vč. kapilár a seřízení</t>
  </si>
  <si>
    <t>734209118</t>
  </si>
  <si>
    <t>Montáž armatury závitové s dvěma závity G 2</t>
  </si>
  <si>
    <t>551141340</t>
  </si>
  <si>
    <t>kohout kulový, PN 35, T 185 C, chromovaný R250D 2" červený</t>
  </si>
  <si>
    <t>734209119</t>
  </si>
  <si>
    <t>Montáž armatury závitové s dvěma závity G 2 1/2</t>
  </si>
  <si>
    <t>551141360</t>
  </si>
  <si>
    <t>kohout kulový, PN 28, T 185 C, chromovaný R250D 2"1/2 červený</t>
  </si>
  <si>
    <t>734209123</t>
  </si>
  <si>
    <t>Montáž armatury závitové s třemi závity G 1/2</t>
  </si>
  <si>
    <t>4848803</t>
  </si>
  <si>
    <t>směšovač trojcestný DN 15, PN 16Kvs 2,5, Dp-1,5m - vč. pohonu 230V - 3 bodový</t>
  </si>
  <si>
    <t>734209125</t>
  </si>
  <si>
    <t>Montáž armatury závitové s třemi závity G 1</t>
  </si>
  <si>
    <t>4848804</t>
  </si>
  <si>
    <t>směšovač trojcestný DN 25, PN 16Kvs 6,3, Dp-1,5m - vč. pohonu 230V - 3 bodový</t>
  </si>
  <si>
    <t>48488041</t>
  </si>
  <si>
    <t xml:space="preserve">směšovač trojcestný DN 25, PN 16Kvs 10,0, Dp-1,5m -  vč. pohonu 230V - 3 bodový</t>
  </si>
  <si>
    <t>734209126</t>
  </si>
  <si>
    <t>Montáž armatury závitové s třemi závity G 5/4</t>
  </si>
  <si>
    <t>48488042</t>
  </si>
  <si>
    <t xml:space="preserve">směšovač trojcestný DN 35, PN 16Kvs 16,0, Dp-1,5m -  vč. pohonu 230V - 3 bodový</t>
  </si>
  <si>
    <t>734242412</t>
  </si>
  <si>
    <t>Ventil závitový zpětný přímý G 1/2 PN 16 do 110°C</t>
  </si>
  <si>
    <t>734242414</t>
  </si>
  <si>
    <t>Ventil závitový zpětný přímý G 1 PN 16 do 110°C</t>
  </si>
  <si>
    <t>734242415</t>
  </si>
  <si>
    <t>Ventil závitový zpětný přímý G 5/4 PN 16 do 110°C</t>
  </si>
  <si>
    <t>734242416</t>
  </si>
  <si>
    <t>Ventil závitový zpětný přímý G 6/4 PN 16 do 110°C</t>
  </si>
  <si>
    <t>734242417</t>
  </si>
  <si>
    <t>Ventil závitový zpětný přímý G 2 PN 16 do 110°C</t>
  </si>
  <si>
    <t>734242418</t>
  </si>
  <si>
    <t>Ventil závitový zpětný přímý G 2 1/2 PN 16 do 110°C</t>
  </si>
  <si>
    <t>734291246</t>
  </si>
  <si>
    <t>Filtr závitový přímý G 1 1/2 PN 16 do 130°C s vnitřními závity</t>
  </si>
  <si>
    <t>734291247</t>
  </si>
  <si>
    <t>Filtr závitový přímý G 2 PN 16 do 130°C s vnitřními závity</t>
  </si>
  <si>
    <t>734291248</t>
  </si>
  <si>
    <t>Filtr závitový přímý G 2 1/2 PN 16 do 130°C s vnitřními závity</t>
  </si>
  <si>
    <t>73441113</t>
  </si>
  <si>
    <t>Teploměr 0-100 st.C vvč. návarku a jímky</t>
  </si>
  <si>
    <t>734421102</t>
  </si>
  <si>
    <t xml:space="preserve">Tlakoměr  0-600 kPa - vč. návarku</t>
  </si>
  <si>
    <t>734494213</t>
  </si>
  <si>
    <t>Návarek s trubkovým závitem G 1/2</t>
  </si>
  <si>
    <t>735000911</t>
  </si>
  <si>
    <t>Vyregulování ventilu vyvažovacího</t>
  </si>
  <si>
    <t>734211113</t>
  </si>
  <si>
    <t>Ventil závitový odvzdušňovací G 3/8 PN 10 do 120°C otopných těles</t>
  </si>
  <si>
    <t>734221680</t>
  </si>
  <si>
    <t xml:space="preserve">Termostatická hlavice kapalinová PN 10 do 110°C s odděleným čidlem  dod + mtž</t>
  </si>
  <si>
    <t>734221683</t>
  </si>
  <si>
    <t>Termostatická hlavice kapalinová s vestavěným čidlem -dod+mtž</t>
  </si>
  <si>
    <t>998734202</t>
  </si>
  <si>
    <t>Přesun hmot procentní pro armatury v objektech v do 12 m</t>
  </si>
  <si>
    <t>735</t>
  </si>
  <si>
    <t>Ústřední vytápění - otopná tělesa</t>
  </si>
  <si>
    <t>735000912</t>
  </si>
  <si>
    <t>Vyregulování termost.ventilů a šroubení</t>
  </si>
  <si>
    <t>7351218</t>
  </si>
  <si>
    <t>Demontáž otopného tělesa</t>
  </si>
  <si>
    <t>735151155</t>
  </si>
  <si>
    <t>Otopné těleso panelové jednodeskové bez přídavné přestupní plochy výška/délka 500/800 mm výkon 411 W</t>
  </si>
  <si>
    <t>735151253</t>
  </si>
  <si>
    <t>Otopné těleso panelové jednodeskové 1 přídavná přestupní plocha výška/délka 500/600 mm výkon 515 W</t>
  </si>
  <si>
    <t>246</t>
  </si>
  <si>
    <t>735151258</t>
  </si>
  <si>
    <t>Otopné těleso panelové jednodeskové 1 přídavná přestupní plocha výška/délka 500/1100 mm výkon 944 W</t>
  </si>
  <si>
    <t>735151454</t>
  </si>
  <si>
    <t>Otopné těleso panelové dvoudeskové 1 přídavná přestupní plocha výška/délka 500/700 mm výkon 782 W</t>
  </si>
  <si>
    <t>250</t>
  </si>
  <si>
    <t>735151457</t>
  </si>
  <si>
    <t>Otopné těleso panelové dvoudeskové 1 přídavná přestupní plocha výška/délka 500/1000 mm výkon 1117 W</t>
  </si>
  <si>
    <t>252</t>
  </si>
  <si>
    <t>735151458</t>
  </si>
  <si>
    <t>Otopné těleso panelové dvoudeskové 1 přídavná přestupní plocha výška/délka 500/110 0mm výkon 1229 W</t>
  </si>
  <si>
    <t>254</t>
  </si>
  <si>
    <t>735151537</t>
  </si>
  <si>
    <t>Otopné těleso panelové dvoudeskové 2 přídavné přestupní plochy výška/délka 400/1000 mm výkon 1216 W</t>
  </si>
  <si>
    <t>256</t>
  </si>
  <si>
    <t>735151552</t>
  </si>
  <si>
    <t>Otopné těleso panelové dvoudeskové 2 přídavné přestupní plochy výška/délka 500/500 mm výkon 726 W</t>
  </si>
  <si>
    <t>258</t>
  </si>
  <si>
    <t>735151553</t>
  </si>
  <si>
    <t>Otopné těleso panelové dvoudeskové 2 přídavné přestupní plochy výška/délka 500/600 mm výkon 871 W</t>
  </si>
  <si>
    <t>260</t>
  </si>
  <si>
    <t>735151555</t>
  </si>
  <si>
    <t>Otopné těleso panelové dvoudeskové 2 přídavné přestupní plochy výška/délka 500/800 mm výkon 1162 W</t>
  </si>
  <si>
    <t>262</t>
  </si>
  <si>
    <t>735151556</t>
  </si>
  <si>
    <t>Otopné těleso panelové dvoudeskové 2 přídavné přestupní plochy výška/délka 500/900 mm výkon 1307 W</t>
  </si>
  <si>
    <t>264</t>
  </si>
  <si>
    <t>735151557</t>
  </si>
  <si>
    <t>Otopné těleso panelové dvoudeskové 2 přídavné přestupní plochy výška/délka 500/1000 mm výkon 1452 W</t>
  </si>
  <si>
    <t>266</t>
  </si>
  <si>
    <t>735151558</t>
  </si>
  <si>
    <t>Otopné těleso panelové dvoudeskové 2 přídavné přestupní plochy výška/délka 500/1100 mm výkon 1597 W</t>
  </si>
  <si>
    <t>735151559</t>
  </si>
  <si>
    <t>Otopné těleso panelové dvoudeskové 2 přídavné přestupní plochy výška/délka 500/1200 mm výkon 1742 W</t>
  </si>
  <si>
    <t>735151560</t>
  </si>
  <si>
    <t>Otopné těleso panelové dvoudeskové 2 přídavné přestupní plochy výška/délka 500/1400 mm výkon 2033 W</t>
  </si>
  <si>
    <t>735151562</t>
  </si>
  <si>
    <t>Otopné těleso panelové dvoudeskové 2 přídavné přestupní plochy výška/délka 500/1800 mm výkon 2614 W</t>
  </si>
  <si>
    <t>735151655</t>
  </si>
  <si>
    <t>Otopné těleso panelové třídeskové 3 přídavné přestupní plochy výška/délka 500/800 mm výkon 1663 W</t>
  </si>
  <si>
    <t>735151656</t>
  </si>
  <si>
    <t>Otopné těleso panelové třídeskové 3 přídavné přestupní plochy výška/délka 500/900 mm výkon 1871 W</t>
  </si>
  <si>
    <t>735151657</t>
  </si>
  <si>
    <t>Otopné těleso panelové třídeskové 3 přídavné přestupní plochy výška/délka 500/1000 mm výkon 2079 W</t>
  </si>
  <si>
    <t>280</t>
  </si>
  <si>
    <t>735151658</t>
  </si>
  <si>
    <t>Otopné těleso panelové třídeskové 3 přídavné přestupní plochy výška/délka 500/1100 mm výkon 2287 W</t>
  </si>
  <si>
    <t>282</t>
  </si>
  <si>
    <t>735151659</t>
  </si>
  <si>
    <t>Otopné těleso panelové třídeskové 3 přídavné přestupní plochy výška/délka 500/1200 mm výkon 2495 W</t>
  </si>
  <si>
    <t>735151660</t>
  </si>
  <si>
    <t>Otopné těleso panelové třídeskové 3 přídavné přestupní plochy výška/délka 500/1400 mm výkon 2911 W</t>
  </si>
  <si>
    <t>286</t>
  </si>
  <si>
    <t>735151661</t>
  </si>
  <si>
    <t>Otopné těleso panelové třídeskové 3 přídavné přestupní plochy výška/délka 500/1600 mm výkon 3326 W</t>
  </si>
  <si>
    <t>735151662</t>
  </si>
  <si>
    <t>Otopné těleso panelové třídeskové 3 přídavné přestupní plochy výška/délka 500/1800 mm výkon 3742 W</t>
  </si>
  <si>
    <t>735151677</t>
  </si>
  <si>
    <t>Otopné těleso panelové třídeskové 3 přídavné přestupní plochy výška/délka 600/1000 mm výkon 2406 W</t>
  </si>
  <si>
    <t>735151678</t>
  </si>
  <si>
    <t>Otopné těleso panelové třídeskové 3 přídavné přestupní plochy výška/délka 600/1100 mm výkon 2647 W</t>
  </si>
  <si>
    <t>735151682</t>
  </si>
  <si>
    <t>Otopné těleso panelové třídeskové 3 přídavné přestupní plochy výška/délka 600/1800 mm výkon 4331 W</t>
  </si>
  <si>
    <t>48441467</t>
  </si>
  <si>
    <t>konzola stojánková vnitřní</t>
  </si>
  <si>
    <t>735191905</t>
  </si>
  <si>
    <t>Odvzdušnění otopných těles</t>
  </si>
  <si>
    <t>735890802</t>
  </si>
  <si>
    <t>Přemístění demontovaného otopného tělesa vodorovně 100 m v objektech výšky přes 6 do 12 m</t>
  </si>
  <si>
    <t>998735202</t>
  </si>
  <si>
    <t>Přesun hmot procentní pro otopná tělesa v objektech v do 12 m</t>
  </si>
  <si>
    <t>783425411</t>
  </si>
  <si>
    <t>Nátěry syntetické potrubí do DN 65 barva dražší lesklý povrch 1x antikorozní, 1x základní, 1x email</t>
  </si>
  <si>
    <t>783617613</t>
  </si>
  <si>
    <t>Krycí dvojnásobný syntetický samozákladující nátěr potrubí DN do 50 mm</t>
  </si>
  <si>
    <t>783617633</t>
  </si>
  <si>
    <t>Krycí dvojnásobný syntetický samozákladující nátěr potrubí DN do 100 mm</t>
  </si>
  <si>
    <t>783617643</t>
  </si>
  <si>
    <t>Krycí jednonásobný syntetický samozákladující nátěr potrubí DN do 150 mm</t>
  </si>
  <si>
    <t>VRN</t>
  </si>
  <si>
    <t>Vedlejší rozpočtové náklady</t>
  </si>
  <si>
    <t>Zařízení staveniště</t>
  </si>
  <si>
    <t>1519466507</t>
  </si>
  <si>
    <t>Provozní vlivy</t>
  </si>
  <si>
    <t>1221469133</t>
  </si>
  <si>
    <t>D.1.4.2 - Zdravotně technické instalace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</si>
  <si>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</si>
  <si>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</si>
  <si>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</si>
  <si>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726 - Zdravotechnika - předstěnové instalace</t>
  </si>
  <si>
    <t>310235241</t>
  </si>
  <si>
    <t>Zazdívka otvorů pl do 0,0225 m2 ve zdivu nadzákladovém cihlami pálenými tl do 300 mm</t>
  </si>
  <si>
    <t>310235251</t>
  </si>
  <si>
    <t>Zazdívka otvorů pl do 0,0225 m2 ve zdivu nadzákladovém cihlami pálenými tl do 450 mm</t>
  </si>
  <si>
    <t>310235261</t>
  </si>
  <si>
    <t>Zazdívka otvorů pl do 0,0225 m2 ve zdivu nadzákladovém cihlami pálenými tl do 600 mm</t>
  </si>
  <si>
    <t>310237292</t>
  </si>
  <si>
    <t>Zazdívka otvorů pl do 0,25 m2 ve zdivu nadzákladovém cihlami pálenými tl do 1350 mm</t>
  </si>
  <si>
    <t>Protipožární manžeta pro prostup potrubí nad DN 50 vč. minerální vlny</t>
  </si>
  <si>
    <t>Protipožární tmel pro prostup potrubí do DN 50</t>
  </si>
  <si>
    <t>Zabetonování prostupů v instalačních šachtách ze suchých směsí pl do 0,09 m2 ve stropech</t>
  </si>
  <si>
    <t>411386621</t>
  </si>
  <si>
    <t>Zabetonování prostupů v instalačních šachtách ze suchých směsí pl do 0,25 m2 ve stropech</t>
  </si>
  <si>
    <t>451573111</t>
  </si>
  <si>
    <t>Lože pod potrubí otevřený výkop ze štěrkopísku</t>
  </si>
  <si>
    <t>460710076</t>
  </si>
  <si>
    <t>Vyplnění a začištění rýh v betonových podlahách a mazaninách hloubky do 15 cm a šířky do 15 cm</t>
  </si>
  <si>
    <t>612325101</t>
  </si>
  <si>
    <t>Vápenocementová hrubá omítka rýh ve stěnách šířky do 150 mm</t>
  </si>
  <si>
    <t>971035241</t>
  </si>
  <si>
    <t>Vybourání otvorů ve zdivu cihelném pl do 0,0225 m2 na MC tl do 300 mm</t>
  </si>
  <si>
    <t>971035251</t>
  </si>
  <si>
    <t>Vybourání otvorů ve zdivu cihelném pl do 0,0225 m2 na MC tl do 450 mm</t>
  </si>
  <si>
    <t>971035261</t>
  </si>
  <si>
    <t>Vybourání otvorů ve zdivu cihelném pl do 0,0225 m2 na MC tl do 600 mm</t>
  </si>
  <si>
    <t>9710354811</t>
  </si>
  <si>
    <t>Vybourání otvorů ve zdivu cihelném pl do 0,25 m2 na MC tl do 1400 mm</t>
  </si>
  <si>
    <t>972054341</t>
  </si>
  <si>
    <t>Vybourání otvorů v ŽB stropech nebo klenbách pl do 0,25 m2 tl do 150 mm</t>
  </si>
  <si>
    <t>973031325</t>
  </si>
  <si>
    <t>Vysekání kapes ve zdivu cihelném na MV nebo MVC pl do 0,10 m2 hl do 300 mm</t>
  </si>
  <si>
    <t>Odstranění násypů pod podlahy tl do 100 mm pl přes 2 m2</t>
  </si>
  <si>
    <t>974042553</t>
  </si>
  <si>
    <t>Vysekání rýh v dlažbě betonové nebo jiné monolitické hl do 100 mm š do 100 mm</t>
  </si>
  <si>
    <t>713463121</t>
  </si>
  <si>
    <t>Montáž izolace tepelné potrubí potrubními pouzdry bez úpravy uchycenými sponami 1x</t>
  </si>
  <si>
    <t>283771030</t>
  </si>
  <si>
    <t>izolace potrubí 22 x 9 mm</t>
  </si>
  <si>
    <t>283770450</t>
  </si>
  <si>
    <t xml:space="preserve">izolace potrubí  22 x 20 mm</t>
  </si>
  <si>
    <t>283771110</t>
  </si>
  <si>
    <t xml:space="preserve">izolace potrubí  28 x 9 mm</t>
  </si>
  <si>
    <t>283770480</t>
  </si>
  <si>
    <t xml:space="preserve">izolace potrubí  28 x 20 mm</t>
  </si>
  <si>
    <t>283770510</t>
  </si>
  <si>
    <t xml:space="preserve">izolace potrubí  32 x 9 mm</t>
  </si>
  <si>
    <t>283770530</t>
  </si>
  <si>
    <t xml:space="preserve">izolace potrubí  32 x 20 mm</t>
  </si>
  <si>
    <t>283770570</t>
  </si>
  <si>
    <t xml:space="preserve">izolace potrubí  40 x 9 mm</t>
  </si>
  <si>
    <t>283770610</t>
  </si>
  <si>
    <t>izolace potrubí 45 x 9 mm</t>
  </si>
  <si>
    <t>283770630</t>
  </si>
  <si>
    <t>izolace potrubí 45 x 25 mm</t>
  </si>
  <si>
    <t>283771210</t>
  </si>
  <si>
    <t xml:space="preserve">izolace potrubí  54 x 9 mm</t>
  </si>
  <si>
    <t>283770650</t>
  </si>
  <si>
    <t xml:space="preserve">izolace potrubí  54 x 25 mm</t>
  </si>
  <si>
    <t>283771200</t>
  </si>
  <si>
    <t xml:space="preserve">izolace potrubí  63 x 9 mm</t>
  </si>
  <si>
    <t>283770670</t>
  </si>
  <si>
    <t>izolace potrubí 63 x 25 mm</t>
  </si>
  <si>
    <t>283770700</t>
  </si>
  <si>
    <t xml:space="preserve">izolace potrubí  76 x 9 mm</t>
  </si>
  <si>
    <t>283770740</t>
  </si>
  <si>
    <t xml:space="preserve">izolace potrubí  89 x 13 mm</t>
  </si>
  <si>
    <t>631545370</t>
  </si>
  <si>
    <t xml:space="preserve">pouzdro potrubní izolační  76/30 mm</t>
  </si>
  <si>
    <t>721</t>
  </si>
  <si>
    <t>Zdravotechnika - vnitřní kanalizace</t>
  </si>
  <si>
    <t>721140806</t>
  </si>
  <si>
    <t>Demontáž potrubí litinové do DN 200</t>
  </si>
  <si>
    <t>721171917</t>
  </si>
  <si>
    <t>Potrubí z PP propojení potrubí DN 160</t>
  </si>
  <si>
    <t>721173401</t>
  </si>
  <si>
    <t xml:space="preserve">Potrubí kanalizační plastové svodné systém  DN 110</t>
  </si>
  <si>
    <t>721173402</t>
  </si>
  <si>
    <t xml:space="preserve">Potrubí kanalizační plastové svodné systém  DN 125</t>
  </si>
  <si>
    <t>721173404</t>
  </si>
  <si>
    <t xml:space="preserve">Potrubí kanalizační plastové svodné systém  DN 200</t>
  </si>
  <si>
    <t>721174025</t>
  </si>
  <si>
    <t xml:space="preserve">Potrubí kanalizační z PP odpadní systém  DN 100</t>
  </si>
  <si>
    <t>721174026</t>
  </si>
  <si>
    <t xml:space="preserve">Potrubí kanalizační z PP odpadní systém  DN 125</t>
  </si>
  <si>
    <t>721174027</t>
  </si>
  <si>
    <t xml:space="preserve">Potrubí kanalizační z PP odpadní systém  DN 150</t>
  </si>
  <si>
    <t>721174042</t>
  </si>
  <si>
    <t xml:space="preserve">Potrubí kanalizační z PP připojovací systém  DN 40</t>
  </si>
  <si>
    <t>721174043</t>
  </si>
  <si>
    <t xml:space="preserve">Potrubí kanalizační z PP připojovací systém  DN 50</t>
  </si>
  <si>
    <t>721174044</t>
  </si>
  <si>
    <t xml:space="preserve">Potrubí kanalizační z PP připojovací systém  DN 70</t>
  </si>
  <si>
    <t>721194104</t>
  </si>
  <si>
    <t>Vyvedení a upevnění odpadních výpustek do DN 40</t>
  </si>
  <si>
    <t>721194105</t>
  </si>
  <si>
    <t>Vyvedení a upevnění odpadních výpustek DN 50</t>
  </si>
  <si>
    <t>721194107</t>
  </si>
  <si>
    <t>Vyvedení a upevnění odpadních výpustek DN 70</t>
  </si>
  <si>
    <t>721194109</t>
  </si>
  <si>
    <t>Vyvedení a upevnění odpadních výpustek DN 100</t>
  </si>
  <si>
    <t>721273151</t>
  </si>
  <si>
    <t>Hlavice ventilační polypropylen PP DN 50</t>
  </si>
  <si>
    <t>721273153</t>
  </si>
  <si>
    <t>Hlavice ventilační polypropylen PP DN 110</t>
  </si>
  <si>
    <t>721274121</t>
  </si>
  <si>
    <t>Přivzdušňovací ventil vnitřní odpadních potrubí do DN 50</t>
  </si>
  <si>
    <t>721274123</t>
  </si>
  <si>
    <t>Přivzdušňovací ventil vnitřní odpadních potrubí DN 100</t>
  </si>
  <si>
    <t>725865</t>
  </si>
  <si>
    <t>Zápachová uzávěrka DN 32 pro připojení VZT jednotek</t>
  </si>
  <si>
    <t>7258651</t>
  </si>
  <si>
    <t>Zápachová uzávěrka DN 40 pro připojení VZT jednotek</t>
  </si>
  <si>
    <t>7258652</t>
  </si>
  <si>
    <t>Zápachová uzávěrka DN 50 pro připojení VZT jednotek</t>
  </si>
  <si>
    <t>721290112</t>
  </si>
  <si>
    <t>Zkouška těsnosti potrubí kanalizace vodou do DN 200</t>
  </si>
  <si>
    <t>721290823</t>
  </si>
  <si>
    <t>Přemístění vnitrostaveništní demontovaných hmot vnitřní kanalizace v objektech výšky do 24 m</t>
  </si>
  <si>
    <t>721300922</t>
  </si>
  <si>
    <t>Pročištění svodů ležatých do DN 300</t>
  </si>
  <si>
    <t>7217</t>
  </si>
  <si>
    <t>průraz vč. opravy průrazu střechou po osazení vent. hlavic</t>
  </si>
  <si>
    <t>998721202</t>
  </si>
  <si>
    <t>Přesun hmot procentní pro vnitřní kanalizace v objektech v do 12 m</t>
  </si>
  <si>
    <t>722</t>
  </si>
  <si>
    <t>Zdravotechnika - vnitřní vodovod</t>
  </si>
  <si>
    <t>722130233</t>
  </si>
  <si>
    <t>Potrubí vodovodní ocelové závitové pozinkované svařované běžné DN 25</t>
  </si>
  <si>
    <t>722130234</t>
  </si>
  <si>
    <t>Potrubí vodovodní ocelové závitové pozinkované svařované běžné DN 32</t>
  </si>
  <si>
    <t>722130235</t>
  </si>
  <si>
    <t>Potrubí vodovodní ocelové závitové pozinkované svařované běžné DN 40</t>
  </si>
  <si>
    <t>722130236</t>
  </si>
  <si>
    <t>Potrubí vodovodní ocelové závitové pozinkované svařované běžné DN 50</t>
  </si>
  <si>
    <t>722130805</t>
  </si>
  <si>
    <t>Demontáž potrubí ocelové pozinkované závitové do DN 80</t>
  </si>
  <si>
    <t>722174022</t>
  </si>
  <si>
    <t>Potrubí vodovodní plastové PPR svar polyfuze PN 20 D 20 x 3,4 mm</t>
  </si>
  <si>
    <t>722174023</t>
  </si>
  <si>
    <t>Potrubí vodovodní plastové PPR svar polyfuze PN 20 D 25 x 4,2 mm</t>
  </si>
  <si>
    <t>722174024</t>
  </si>
  <si>
    <t>Potrubí vodovodní plastové PPR svar polyfuze PN 20 D 32 x5,4 mm</t>
  </si>
  <si>
    <t>722174025</t>
  </si>
  <si>
    <t>Potrubí vodovodní plastové PPR svar polyfuze PN 20 D 40 x 6,7 mm</t>
  </si>
  <si>
    <t>722174026</t>
  </si>
  <si>
    <t>Potrubí vodovodní plastové PPR svar polyfuze PN 20 D 50 x 8,4 mm</t>
  </si>
  <si>
    <t>722174027</t>
  </si>
  <si>
    <t>Potrubí vodovodní plastové PPR svar polyfuze PN 20 D 63 x 10,5 mm</t>
  </si>
  <si>
    <t>722174028</t>
  </si>
  <si>
    <t>Potrubí vodovodní plastové PPR svar polyfuze PN 20 D 75 x 12,5 mm</t>
  </si>
  <si>
    <t>722174029</t>
  </si>
  <si>
    <t>Potrubí vodovodní plastové PPR svar polyfuze PN 20 D 90 x 15,0 mm</t>
  </si>
  <si>
    <t>722174072</t>
  </si>
  <si>
    <t>Potrubí vodovodní plastové kompenzační smyčka PPR svar polyfuze PN 20 D 20 x 3,4 mm</t>
  </si>
  <si>
    <t>722174073</t>
  </si>
  <si>
    <t>Potrubí vodovodní plastové kompenzační smyčka PPR svar polyfuze PN 20 D 25 x 4,2 mm</t>
  </si>
  <si>
    <t>722174074</t>
  </si>
  <si>
    <t>Potrubí vodovodní plastové kompenzační smyčka PPR svar polyfuze PN 20 D 32 x 5,4 mm</t>
  </si>
  <si>
    <t>722174075</t>
  </si>
  <si>
    <t>Potrubí vodovodní plastové kompenzační smyčka PPR svar polyfuze PN 20 D 40 x 6,7 mm</t>
  </si>
  <si>
    <t>722190901</t>
  </si>
  <si>
    <t>Uzavření nebo otevření vodovodního potrubí při opravách</t>
  </si>
  <si>
    <t>Uložení žebříčku na systém profily (závitová tyč, objímky, spojovací matice, nosník, kombi šroub...)</t>
  </si>
  <si>
    <t>722220864</t>
  </si>
  <si>
    <t>Demontáž armatur závitových se dvěma závity do G 2</t>
  </si>
  <si>
    <t>722221</t>
  </si>
  <si>
    <t xml:space="preserve">Regul.armatura automatická termostatická na cirkulaci -  1/2"</t>
  </si>
  <si>
    <t>722229102</t>
  </si>
  <si>
    <t>Montáž vodovodních armatur s jedním závitem G 3/4 ostatní typ</t>
  </si>
  <si>
    <t>722231072</t>
  </si>
  <si>
    <t>Ventil zpětný G 1/2 PN 10 do 110°C se dvěma závity</t>
  </si>
  <si>
    <t>722231073</t>
  </si>
  <si>
    <t>Ventil zpětný G 3/4 PN 10 do 110°C se dvěma závity</t>
  </si>
  <si>
    <t>722231074</t>
  </si>
  <si>
    <t>Ventil zpětný G 1 PN 10 do 110°C se dvěma závity</t>
  </si>
  <si>
    <t>722231075</t>
  </si>
  <si>
    <t>Ventil zpětný G 5/4 PN 10 do 110°C se dvěma závity</t>
  </si>
  <si>
    <t>722231076</t>
  </si>
  <si>
    <t>Ventil zpětný G 6/4 PN 10 do 110°C se dvěma závity</t>
  </si>
  <si>
    <t>722231077</t>
  </si>
  <si>
    <t>Ventil zpětný G 2 PN 10 do 110°C se dvěma závity</t>
  </si>
  <si>
    <t>722232045</t>
  </si>
  <si>
    <t>Kohout kulový přímý G 1 PN 42 do 185°C vnitřní závit</t>
  </si>
  <si>
    <t>722232047</t>
  </si>
  <si>
    <t>Kohout kulový přímý G 6/4 PN 42 do 185°C vnitřní závit</t>
  </si>
  <si>
    <t>722232048</t>
  </si>
  <si>
    <t>Kohout kulový přímý G 2 PN 42 do 185°C vnitřní závit</t>
  </si>
  <si>
    <t>722240122</t>
  </si>
  <si>
    <t>Kohout kulový plastový PPR DN 20</t>
  </si>
  <si>
    <t>722240123</t>
  </si>
  <si>
    <t>Kohout kulový plastový PPR DN 25</t>
  </si>
  <si>
    <t>722240124</t>
  </si>
  <si>
    <t>Kohout kulový plastový PPR DN 32</t>
  </si>
  <si>
    <t>722240125</t>
  </si>
  <si>
    <t>Kohout kulový plastový PPR DN 40</t>
  </si>
  <si>
    <t>722240126</t>
  </si>
  <si>
    <t>Kohout kulový plastový PPR DN 50</t>
  </si>
  <si>
    <t>722240127</t>
  </si>
  <si>
    <t>Kohout kulový plastový PPR DN 63</t>
  </si>
  <si>
    <t>722250133</t>
  </si>
  <si>
    <t>Hydrantový systém s tvarově stálou hadicí D 25 x 30 m celoplechový</t>
  </si>
  <si>
    <t>722260811</t>
  </si>
  <si>
    <t>Demontáž vodoměrů závitových G 1/2</t>
  </si>
  <si>
    <t>722260812</t>
  </si>
  <si>
    <t>Demontáž vodoměrů závitových G 3/4</t>
  </si>
  <si>
    <t>722260921</t>
  </si>
  <si>
    <t>Zpětná montáž vodoměrů závitových G 1/2</t>
  </si>
  <si>
    <t>388212240</t>
  </si>
  <si>
    <t>vodoměr DN 15, Qn 2,5, Komunikace M-Bus</t>
  </si>
  <si>
    <t>722260922</t>
  </si>
  <si>
    <t>Zpětná montáž vodoměrů závitových G 3/4</t>
  </si>
  <si>
    <t>3882122401</t>
  </si>
  <si>
    <t>vodoměr DN 20, Qn 4,0, Komunikace M-Bus</t>
  </si>
  <si>
    <t>722290229</t>
  </si>
  <si>
    <t>Zkouška těsnosti vodovodního potrubí závitového do DN 100</t>
  </si>
  <si>
    <t>722290234</t>
  </si>
  <si>
    <t>Proplach a dezinfekce vodovodního potrubí do DN 80</t>
  </si>
  <si>
    <t>286542960</t>
  </si>
  <si>
    <t>přechodka s vnějším závitem dGK PPR D 20 x 1/2"</t>
  </si>
  <si>
    <t>286543020</t>
  </si>
  <si>
    <t>přechodka s vnějším závitem dGK PPR D 63 x 2"</t>
  </si>
  <si>
    <t>286543010</t>
  </si>
  <si>
    <t>přechodka s vnějším závitem dGK PPR D 50 x 6/4"</t>
  </si>
  <si>
    <t>286543030</t>
  </si>
  <si>
    <t>přechodka s vnějším závitem dGK PPR D 75 x 2 1/2"</t>
  </si>
  <si>
    <t>286543000</t>
  </si>
  <si>
    <t>přechodka s vnějším závitem dGK PPR D 40 x 5/4"</t>
  </si>
  <si>
    <t>286542990</t>
  </si>
  <si>
    <t>přechodka s vnějším závitem dGK PPR D 32 x 1"</t>
  </si>
  <si>
    <t>286543430</t>
  </si>
  <si>
    <t>přechodka kov s převlečnou maticí 20 x 3/4"</t>
  </si>
  <si>
    <t>286543210</t>
  </si>
  <si>
    <t>koleno nástěnné PPR D 20 x 1/2"</t>
  </si>
  <si>
    <t>7342201011</t>
  </si>
  <si>
    <t>Ventil závitový regulační přímý G 3/4 PN 20 do 100°C vyvažovací - STAD , PN 10 vč. měř. nástavců</t>
  </si>
  <si>
    <t>7342201021</t>
  </si>
  <si>
    <t xml:space="preserve">Ventil závitový regulační přímý G 1 PN 20 do 100°C vyvažovací  STAD , PN 10 vč. měř. nástavců</t>
  </si>
  <si>
    <t>7342201031</t>
  </si>
  <si>
    <t xml:space="preserve">Ventil závitový regulační přímý G 5/4 PN 20 do 100°C vyvažovac  STAD , PN 10 vč. měř. nástavcůí</t>
  </si>
  <si>
    <t>733193922</t>
  </si>
  <si>
    <t>Zaslepení potrubí ocelového hladkého dýnkem D 76</t>
  </si>
  <si>
    <t>722290823</t>
  </si>
  <si>
    <t>Přemístění vnitrostaveništní demontovaných hmot pro vnitřní vodovod v objektech výšky do 24 m</t>
  </si>
  <si>
    <t>767995103</t>
  </si>
  <si>
    <t>Montáž atypických zámečnických konstrukcí hmotnosti do 20 kg</t>
  </si>
  <si>
    <t>132313300</t>
  </si>
  <si>
    <t>tyč ocelová L rovnoramenná, zn.oceli 11375 30x30x4 mm</t>
  </si>
  <si>
    <t>132248000</t>
  </si>
  <si>
    <t>tyč ocelová plochá, zn.oceli S235JR (11 375) 30x5 mm</t>
  </si>
  <si>
    <t>154111650</t>
  </si>
  <si>
    <t>profil ocel L rovnoramenný 11343.0 4901230 35x35x3 mm</t>
  </si>
  <si>
    <t>998722202</t>
  </si>
  <si>
    <t>Přesun hmot procentní pro vnitřní vodovod v objektech v do 12 m</t>
  </si>
  <si>
    <t>725</t>
  </si>
  <si>
    <t>Zdravotechnika - zařizovací předměty</t>
  </si>
  <si>
    <t>722229101</t>
  </si>
  <si>
    <t>Montáž vodovodních armatur s jedním závitem G 1/2 ostatní typ</t>
  </si>
  <si>
    <t>551119960</t>
  </si>
  <si>
    <t>ventil pračkový/myčkový 1/2"</t>
  </si>
  <si>
    <t>551119820</t>
  </si>
  <si>
    <t>ventil pračkový 3/4"</t>
  </si>
  <si>
    <t>725110814</t>
  </si>
  <si>
    <t>Demontáž klozetu</t>
  </si>
  <si>
    <t>725119125</t>
  </si>
  <si>
    <t>Montáž klozetových mís závěsných na nosné stěny vč. sedátka</t>
  </si>
  <si>
    <t>642360110</t>
  </si>
  <si>
    <t>klozet keramický závěsný hluboké splachování bílý</t>
  </si>
  <si>
    <t>725210821</t>
  </si>
  <si>
    <t>Demontáž umyvadel bez výtokových armatur</t>
  </si>
  <si>
    <t>725219102</t>
  </si>
  <si>
    <t>Montáž umyvadla připevněného na šrouby do zdiva</t>
  </si>
  <si>
    <t>318</t>
  </si>
  <si>
    <t>64211006</t>
  </si>
  <si>
    <t>umyvadlo keramické závěsné bílé š. 600 s antibakteriální úpravou vč. polosloupu</t>
  </si>
  <si>
    <t>320</t>
  </si>
  <si>
    <t>642110140</t>
  </si>
  <si>
    <t>umyvadlo keramické závěsné 65 x 49 cm bílé vč. polosloupu</t>
  </si>
  <si>
    <t>322</t>
  </si>
  <si>
    <t>725310821</t>
  </si>
  <si>
    <t>Demontáž dřez jednoduchý na ocelové konzole bez výtokových armatur</t>
  </si>
  <si>
    <t>324</t>
  </si>
  <si>
    <t>72531112</t>
  </si>
  <si>
    <t>Dřez nerezový s odkapávací plochou š.600mm vč. mtž</t>
  </si>
  <si>
    <t>326</t>
  </si>
  <si>
    <t>725311121</t>
  </si>
  <si>
    <t xml:space="preserve">Dřez nerezový s odkapávací plochou š.780mm  vč. mtž</t>
  </si>
  <si>
    <t>328</t>
  </si>
  <si>
    <t>725590812</t>
  </si>
  <si>
    <t>Přemístění vnitrostaveništní demontovaných zařizovacích předmětů v objektech výšky do 12 m</t>
  </si>
  <si>
    <t>330</t>
  </si>
  <si>
    <t>725810811</t>
  </si>
  <si>
    <t>Demontáž ventilů výtokových nástěnných</t>
  </si>
  <si>
    <t>332</t>
  </si>
  <si>
    <t>725819401</t>
  </si>
  <si>
    <t>Montáž ventilů rohových G 1/2 s připojovací trubičkou</t>
  </si>
  <si>
    <t>334</t>
  </si>
  <si>
    <t>551456330</t>
  </si>
  <si>
    <t>ventil rohový mosazný T 66A 1/2"</t>
  </si>
  <si>
    <t>336</t>
  </si>
  <si>
    <t>725820801</t>
  </si>
  <si>
    <t>Demontáž baterie</t>
  </si>
  <si>
    <t>338</t>
  </si>
  <si>
    <t>72582132</t>
  </si>
  <si>
    <t xml:space="preserve">Baterie dřezové stojánkové pákové  bez sprchy chrom vč. mtž</t>
  </si>
  <si>
    <t>7258213</t>
  </si>
  <si>
    <t>Baterie stojánkové pákové, elektronická na sít závislá, optoelektronicky řízená, síťový zdroj s EU zástrčkou 230V vč. mtž</t>
  </si>
  <si>
    <t>725980123</t>
  </si>
  <si>
    <t>Dvířka 30/30</t>
  </si>
  <si>
    <t>998725202</t>
  </si>
  <si>
    <t>Přesun hmot procentní pro zařizovací předměty v objektech v do 12 m</t>
  </si>
  <si>
    <t>726</t>
  </si>
  <si>
    <t>Zdravotechnika - předstěnové instalace</t>
  </si>
  <si>
    <t>726131041</t>
  </si>
  <si>
    <t xml:space="preserve">Instalační předstěna - klozet závěsný v 1120 mm s ovládáním zepředu do lehkých stěn s kovovou kcí </t>
  </si>
  <si>
    <t>923488232</t>
  </si>
  <si>
    <t>-1499616481</t>
  </si>
  <si>
    <t>D.1.4.3 - Silnoproudá elektrotechnika a bleskosvody</t>
  </si>
  <si>
    <t>A - MONTÁŽ ELEKTROINSTALACE</t>
  </si>
  <si>
    <t xml:space="preserve">    B - Ostatní</t>
  </si>
  <si>
    <t>A</t>
  </si>
  <si>
    <t>MONTÁŽ ELEKTROINSTALACE</t>
  </si>
  <si>
    <t>Zásuvka 230V/16A dvojitá s natočením</t>
  </si>
  <si>
    <t>Zásuvka 230V/16A + 3.st.p.o. dvojitá s natočením</t>
  </si>
  <si>
    <t>Zásuvka 230V/16A jednonásobná</t>
  </si>
  <si>
    <t>Vícenásobný rámeček - dvojitý</t>
  </si>
  <si>
    <t>Podlahová krabice ekv.UGD 350-3 9 vč.usazení</t>
  </si>
  <si>
    <t>Zásuvka 230V/16A do podlahové krabice jednonás. šikmá</t>
  </si>
  <si>
    <t>Akustická přepěťová ochrana do podlahové krabice</t>
  </si>
  <si>
    <t>Krabice přístrojová KP trojnásobná do ekv.UGD</t>
  </si>
  <si>
    <t>Přístrojová jednotka ekv.GES9-3B U 7011</t>
  </si>
  <si>
    <t>Jednopólový spínač</t>
  </si>
  <si>
    <t>Ventilátorové relé</t>
  </si>
  <si>
    <t>Žaluziový přepínač</t>
  </si>
  <si>
    <t>Velkoplošné tlačítko</t>
  </si>
  <si>
    <t>Křížový přepínač</t>
  </si>
  <si>
    <t>Sériový přepínač</t>
  </si>
  <si>
    <t>Střídavý přepínač dvojnásobný</t>
  </si>
  <si>
    <t>Střídavý přepínač</t>
  </si>
  <si>
    <t>Ovladač ekv.</t>
  </si>
  <si>
    <t>Set ekv.</t>
  </si>
  <si>
    <t>Krabice přístrojová KP</t>
  </si>
  <si>
    <t>Krabice rozvodná KR</t>
  </si>
  <si>
    <t>Kabel CYKY 3Ox1,5</t>
  </si>
  <si>
    <t>Kabel CYKY 3Jx1,5</t>
  </si>
  <si>
    <t>Kabel CYKY 3Jx2,5</t>
  </si>
  <si>
    <t>Ochranná trubka z PE</t>
  </si>
  <si>
    <t>Kabel CXKH-V 3x1,5 B2ca,s1,d0</t>
  </si>
  <si>
    <t>Kabel CXKH-V 3x2,5 B2ca,s1,d0</t>
  </si>
  <si>
    <t>Kabel CYKY 5Jx1,5</t>
  </si>
  <si>
    <t>Kabel CYKY 5Jx2,5</t>
  </si>
  <si>
    <t>Vodič CYA 6 zelenožlutý</t>
  </si>
  <si>
    <t>Zřízení kabelových tras (frézování, sekání, zapravení, hrubý úklid)</t>
  </si>
  <si>
    <t>Sekání kapes a průrazů</t>
  </si>
  <si>
    <t>Svítidlo A vč.zdrojů -dle Knihy svítidel (Svítidla jsou ceněna vč.el.předřadníků,závěsů,zdrojů a popl.za likvidaci zdrojů a svítidel)</t>
  </si>
  <si>
    <t>Svítidlo C vč.zdr-dle Knihy svítidel (Svítidla jsou ceněna vč.el.předřadníků,závěsů,zdrojů a popl.za likvidaci zdrojů a svítidel)</t>
  </si>
  <si>
    <t>Svítidlo D vč.zdr. -dle Knihy svítidel (Svítidla jsou ceněna vč.el.předřadníků,závěsů,zdrojů a popl.za likvidaci zdrojů a svítidel)</t>
  </si>
  <si>
    <t>Svítidlo E vč.zdr. -dle Knihy svítidel (Svítidla jsou ceněna vč.el.předřadníků,závěsů,zdrojů a popl.za likvidaci zdrojů a svítidel)</t>
  </si>
  <si>
    <t>Svítidlo F vč.zdrojů -dle Knihy svítidel (Svítidla jsou ceněna vč.el.předřadníků,závěsů,zdrojů a popl.za likvidaci zdrojů a svítidel)</t>
  </si>
  <si>
    <t>Svítidlo G vč.zdrojů -dle Knihy svítidel (Svítidla jsou ceněna vč.el.předřadníků,závěsů,zdrojů a popl.za likvidaci zdrojů a svítidel)</t>
  </si>
  <si>
    <t>Svítidlo K vč.zdrojů -dle Knihy svítidel (Svítidla jsou ceněna vč.el.předřadníků,závěsů,zdrojů a popl.za likvidaci zdrojů a svítidel)</t>
  </si>
  <si>
    <t>Svítidlo L vč.zdrojů -dle Knihy svítidel (Svítidla jsou ceněna vč.el.předřadníků,závěsů,zdrojů a popl.za likvidaci zdrojů a svítidel)</t>
  </si>
  <si>
    <t>40a</t>
  </si>
  <si>
    <t>Svítidlo M vč.zdrojů -dle Knihy svítidel (Svítidla jsou ceněna vč.el.předřadníků,závěsů,zdrojů a popl.za likvidaci zdrojů a svítidel)</t>
  </si>
  <si>
    <t>-1995481526</t>
  </si>
  <si>
    <t>Svítidlo nouzové N1 -dle Knihy svítidel, s piktogramem (Svítidla jsou ceněna vč.el.předřadníků,závěsů,zdrojů a popl.za likvidaci zdrojů a svítidel)</t>
  </si>
  <si>
    <t>Svítidlo nouzové N3 -dle Knihy svítidel (Svítidla jsou ceněna vč.el.předřadníků,závěsů,zdrojů a popl.za likvidaci zdrojů a svítidel)</t>
  </si>
  <si>
    <t>Svítidlo nouzové N4 -dle Knihy svítidel (Svítidla jsou ceněna vč.el.předřadníků,závěsů,zdrojů a popl.za likvidaci zdrojů a svítidel)</t>
  </si>
  <si>
    <t>Svítidlo nouzové N6 -dle Knihy svítidel, s piktogramem (Svítidla jsou ceněna vč.el.předřadníků,závěsů,zdrojů a popl.za likvidaci zdrojů a svítidel)</t>
  </si>
  <si>
    <t>Demontáž stávající elektroinstalace + 15%</t>
  </si>
  <si>
    <t>kpl.</t>
  </si>
  <si>
    <t>Kabelová spona pro 16 vedení do podhledu</t>
  </si>
  <si>
    <t>Prostorový termostat</t>
  </si>
  <si>
    <t>Kompletační činnost + 4,5%</t>
  </si>
  <si>
    <t>Přesun + 3%</t>
  </si>
  <si>
    <t>Prořez + 2%</t>
  </si>
  <si>
    <t>Podr.materiál + 3%</t>
  </si>
  <si>
    <t>B</t>
  </si>
  <si>
    <t>Ostatní</t>
  </si>
  <si>
    <t>Revize , měření osvětlení + 1%</t>
  </si>
  <si>
    <t>D.1.4.4 - Elekrotechnické komunikace vč.EPS</t>
  </si>
  <si>
    <t>Úroveň 3:</t>
  </si>
  <si>
    <t>D.1.4.4a - Strukturovaná kabeláž</t>
  </si>
  <si>
    <t xml:space="preserve">Zde uvedené výrobky a systémy jsou pouhým příkladem pro stanovení standardů při volbě materiálů dodavatelem. Investor požaduje dodání výrobků a systémů stejné nebo vyšší standardní třídy a úrovně. Dodavatel není názvy výrobků a systémů, zde uvedených, vázán. Na stavbu může dodat výrobky a systémy jiných názvů a výrobců, ovšem stejných nebo vyšších kvalitativních a technických parametrů.  Jsou zde uvedeny pouze některé z výrobků, obsažených v projektové dokumentaci. Pokud zde výrobek nebo systém uvedený v projektové dokumentaci není specifikován, bude na stavbu dodán takový výrobek, který vykazuje vyšší kvalitativní a technické standardy a parametry.  Před zabudováním výrobků a systémů do stavby předloží dodavatel investorovi technický list předmětného výrobku nebo systémů ke schválení.  																					 </t>
  </si>
  <si>
    <t>D1 - Strukturovaná kabeláž:</t>
  </si>
  <si>
    <t>D2 - Datový rozváděč:</t>
  </si>
  <si>
    <t>D3 - VRN</t>
  </si>
  <si>
    <t>D1</t>
  </si>
  <si>
    <t>Strukturovaná kabeláž:</t>
  </si>
  <si>
    <t>Instalační kabel Cat.6A STP LSOH 550MHz, Euroclass B2ca-s1,d1,a1</t>
  </si>
  <si>
    <t>UTP cat.6A outdoor</t>
  </si>
  <si>
    <t>Kabel SYKFY 50x2x0,5, včetně položení</t>
  </si>
  <si>
    <t>Kabel TCEKPFLE 25x4x0,8, včetně položení</t>
  </si>
  <si>
    <t>Modulární patch panel _ Giga osazený 24xRJ45 Cat.6A UTP černý 1U</t>
  </si>
  <si>
    <t xml:space="preserve">Keystone modul _ 1xRJ45 Cat.6A UTP beznástrojový </t>
  </si>
  <si>
    <t xml:space="preserve">Patch kabel _ 2xRJ45 Cat.6A UTP LSOH   0,5m</t>
  </si>
  <si>
    <t xml:space="preserve">Patch kabel _ 2xRJ45 Cat.6A UTP LSOH   1m</t>
  </si>
  <si>
    <t xml:space="preserve">Patch kabel _ 2xRJ45 Cat.6A UTP LSOH   1,5m</t>
  </si>
  <si>
    <t xml:space="preserve">Patch kabel _ 2xRJ45 Cat.6A UTP LSOH   2m</t>
  </si>
  <si>
    <t xml:space="preserve">Patch kabel _ 2xRJ45 Cat.6A UTP LSOH   3m</t>
  </si>
  <si>
    <t>Telefonní patch panel _ 50xRJ45 Cat.3 UTP černý 1U</t>
  </si>
  <si>
    <t>Optický kabel _ univerzální 48-vláknový 9/125 OS2 LSOH,</t>
  </si>
  <si>
    <t>Optická vana _ neosazená pro 24 x SC, E2000, LC Duplex adaptér 19“ 1U, černá</t>
  </si>
  <si>
    <t>Optická kazeta _ pro 2 x 8 svarů s víkem a držáky svarů, černá</t>
  </si>
  <si>
    <t>Ochrana svaru 60 mm</t>
  </si>
  <si>
    <t xml:space="preserve">Adaptér </t>
  </si>
  <si>
    <t>Adaptér E2000/APC - E2000/APC Singlemode</t>
  </si>
  <si>
    <t>Pigtail _ E2000/APC 9/125 OS2 2m</t>
  </si>
  <si>
    <t>Patch kabel _ E2000/APC - LC Duplex 09/125 OS1 1m</t>
  </si>
  <si>
    <t>Příplatek za další metr Duplexního kabelu ZIP 9/125 OS1, 2,8 mm</t>
  </si>
  <si>
    <t>Rozvaděč optický, nástěnný, pro 48vl. (340x250x112)</t>
  </si>
  <si>
    <t>Certifikační měření kat. 6 vč. protokolu</t>
  </si>
  <si>
    <t>Měření metalických kabelů vícepárových xp.</t>
  </si>
  <si>
    <t>pár</t>
  </si>
  <si>
    <t>Zapojení vícepárových kabelů nad 25p. (1 pár na 1 konci)</t>
  </si>
  <si>
    <t>Svár optického vlákna, 1ks konektor</t>
  </si>
  <si>
    <t>Měření optického vlákna, oboustranné změření útlumu na vlnových délkách 850 a 1300nm nebo 1310 a 1550nm přímou metodou, zpracování měřícího protokolu</t>
  </si>
  <si>
    <t>vl.</t>
  </si>
  <si>
    <t>Práce na opt. rozváděči (vystrojení)</t>
  </si>
  <si>
    <t>hod.</t>
  </si>
  <si>
    <t>Koordinace a spolupráce s jinými profesemi</t>
  </si>
  <si>
    <t>hod</t>
  </si>
  <si>
    <t>Nosič modulu 45 uzavřený</t>
  </si>
  <si>
    <t>Nosič modulu 2xRJ45 typ C-podl.krabice</t>
  </si>
  <si>
    <t>Datová zásuvka bílá 2xRJ45,komplet-kryt,maska</t>
  </si>
  <si>
    <t>Datová zásuvka bílá 1xRJ45,komplet-kryt,maska</t>
  </si>
  <si>
    <t>Ukončení volného kabelového vývod UTP Cat.6A, včetně ukončení v koncovém zařízení (turniket, vjezdová závora, výtah)</t>
  </si>
  <si>
    <t xml:space="preserve">Ukončení volného kabelového vývod UTP Cat.6A, včetně ukončení zásuvkou 2xRJ45 zabudovanou v  interiérovém vybavení (stoly, atd.)</t>
  </si>
  <si>
    <t>D2</t>
  </si>
  <si>
    <t>Datový rozváděč:</t>
  </si>
  <si>
    <t>Datový rozvaděč, rozebíratelný, 800x1000, 45U, serverový</t>
  </si>
  <si>
    <t>Datový rozvaděč, rozebíratelný, 800x800, 45U</t>
  </si>
  <si>
    <t xml:space="preserve">Vent.j.spodní(horní)220V/90W  6 ventil. ,termostat RAL7035</t>
  </si>
  <si>
    <t>19',8xCZ zásuvka,vypínač,3x1.5mm 2m kabel CZ-DE, RAL9005</t>
  </si>
  <si>
    <t>Sada nožiček pod stojanové rozvaděče</t>
  </si>
  <si>
    <t>Sada na spojení rozvaděčů se standardními předními dveřmi</t>
  </si>
  <si>
    <t>Montážní sada M6 - 20x šroub, podložka a plovoucí matice</t>
  </si>
  <si>
    <t>19' vyvazovací panel 1U ocelová vyvazovací lišta s háčky</t>
  </si>
  <si>
    <t>Polička perforovaná 1U/650mm, max.nosnost 150kg</t>
  </si>
  <si>
    <t>Kartáč pro stojanový rozvaděč,otvor pro kabely 370x90mm</t>
  </si>
  <si>
    <t>Rámeček velký plastový</t>
  </si>
  <si>
    <t>Zemnicí svorka</t>
  </si>
  <si>
    <t>Celkem zkoušky, měření, revize</t>
  </si>
  <si>
    <t>Celkem dokumentace - skutečný stav</t>
  </si>
  <si>
    <t>D3</t>
  </si>
  <si>
    <t>Celkem doprava, přesun hmot - 2% z dodávky materiálu</t>
  </si>
  <si>
    <t>Celkem VRN - zařízení staveniště, odběr energií, WC, ostraha - 2% z dodávky materiálu</t>
  </si>
  <si>
    <t>D.1.4.4b - Kabelové trasy</t>
  </si>
  <si>
    <t>D1 - Kabelové trasy</t>
  </si>
  <si>
    <t>D2 - VRN</t>
  </si>
  <si>
    <t>TR.OHEB.1413/1, pro vnitřní instalace, korugovaná, jednovrstvá</t>
  </si>
  <si>
    <t>TR.OHEB.1416/1,pro vnitřní instalace, korugovaná, jednovrstvá</t>
  </si>
  <si>
    <t>TR.OHEB.1423/1, pro vnitřní instalace, korugovaná, jednovrstvá</t>
  </si>
  <si>
    <t>TR.OHEB.1429/1, pro vnitřní instalace, korugovaná, jednovrstvá</t>
  </si>
  <si>
    <t>TR.OHEB.1436/1pro vnitřní instalace, korugovaná, jednovrstvá</t>
  </si>
  <si>
    <t>TR.OHEB.1440/1pro vnitřní instalace, korugovaná, jednovrstvá</t>
  </si>
  <si>
    <t>TR.40, ohebná dvouplášťová korugovaná chránička</t>
  </si>
  <si>
    <t>Krabice univerzální KU 68/2-1901, se šroubky</t>
  </si>
  <si>
    <t>Krabice odbočná KO 100 s víčkem a šroubky</t>
  </si>
  <si>
    <t>Krabice kruhová odbočná KO125 s víčkem KO125V a svorkovnicí SP-96</t>
  </si>
  <si>
    <t>Skříň rozvodná KT 250 s víkem a šroubky</t>
  </si>
  <si>
    <t>Krabice na DIN lištu</t>
  </si>
  <si>
    <t>Krabice na zeď</t>
  </si>
  <si>
    <t>Žlab dráťěný 300/100 galv.zinek, P30-R</t>
  </si>
  <si>
    <t>Žlab dráťěný 100/100 galv.zinek, P30-R</t>
  </si>
  <si>
    <t>spojky dráť žlabu, P30-R</t>
  </si>
  <si>
    <t>nosník 100, P30-R</t>
  </si>
  <si>
    <t>nosník 300, P30-R</t>
  </si>
  <si>
    <t>Závěs 300, P30-R</t>
  </si>
  <si>
    <t>Plechový kabelový žlab 62/50, P30-R</t>
  </si>
  <si>
    <t>Plechový kabelový žlab 125/50, P30-R</t>
  </si>
  <si>
    <t>Plechový kabelový žlab 250/50, P30-R</t>
  </si>
  <si>
    <t>Plechový kabelový žlab 250/100, P30-R</t>
  </si>
  <si>
    <t>Podpěra 62</t>
  </si>
  <si>
    <t>Podpěra 125</t>
  </si>
  <si>
    <t>Podpěra 250</t>
  </si>
  <si>
    <t>Svazkový držák GripM15</t>
  </si>
  <si>
    <t>Svazkový držák GripM30</t>
  </si>
  <si>
    <t xml:space="preserve">Příchytky s požární odolností  6716E</t>
  </si>
  <si>
    <t>Stoupací vedení - kabelový žebřík š 200</t>
  </si>
  <si>
    <t>Stoupací vedení - kabelový žebřík š 100</t>
  </si>
  <si>
    <t>Ohebná dvouplášťová chránička 40/32</t>
  </si>
  <si>
    <t>Ohebná dvouplášťová chránička 110/94</t>
  </si>
  <si>
    <t>HDPE chránička</t>
  </si>
  <si>
    <t>Výstražná folie</t>
  </si>
  <si>
    <t>Výkop š=500mm, hloubka 1200mm včetně záhozu (odstrannění stávajících svrchních pojízdných vrstev a opětovná finální úprava povrchu je součástí rozpočtu stavební části)</t>
  </si>
  <si>
    <t>Zhotovení vodotěsného prostupu chráničky průměru 40mm do objektu E a D, včetně instalace rámu Rostex RS</t>
  </si>
  <si>
    <t>Zhotovení vodotěsného prostupu chráničky průměru 110mm do objektu E a D, včetně instalace rámu Rostex RS</t>
  </si>
  <si>
    <t>Lišta vkládací 40x40</t>
  </si>
  <si>
    <t>Kryt spoje</t>
  </si>
  <si>
    <t>Koncový díl</t>
  </si>
  <si>
    <t>Vnitřní roh</t>
  </si>
  <si>
    <t>Vnější roh</t>
  </si>
  <si>
    <t>Nosič datové techniky</t>
  </si>
  <si>
    <t xml:space="preserve">Zásuvky do stolu </t>
  </si>
  <si>
    <t>Nosič modulu 2xRJ 45 typ C - podlahová krabice</t>
  </si>
  <si>
    <t>Datová zásuvka bílá 2RJ45, kmplet - kryt, maska,</t>
  </si>
  <si>
    <t>Dvoj rámeček pro datovou zýsuvku</t>
  </si>
  <si>
    <t>Jednorámeček pro datovou zásuvku</t>
  </si>
  <si>
    <t>šroub vratový M8x15+matice 100 ks</t>
  </si>
  <si>
    <t>Příslušentství ke žlabům</t>
  </si>
  <si>
    <t>Hmoždinky 8 mm cihla</t>
  </si>
  <si>
    <t>Vysekání drážek ve zdi, bez Začištění, průrazy v betonu a zdi</t>
  </si>
  <si>
    <t>Značení trasy trubkového vedení</t>
  </si>
  <si>
    <t>Demontáž stávající elektroinstalace</t>
  </si>
  <si>
    <t>Drobný montážní materiál</t>
  </si>
  <si>
    <t>kplt.</t>
  </si>
  <si>
    <t>Požární ucpávky dle PBŘ</t>
  </si>
  <si>
    <t>plošina</t>
  </si>
  <si>
    <t>dny</t>
  </si>
  <si>
    <t>Celkem doprava, přesun hmot 2% z dodávky materiálu</t>
  </si>
  <si>
    <t>D.1.4.4c - Elektrická zabezpečovací signalizace</t>
  </si>
  <si>
    <t xml:space="preserve">D1 -  ELEKTRICKÁ ZABEZPEČOVACÍ SIGNALIZACE</t>
  </si>
  <si>
    <t xml:space="preserve"> ELEKTRICKÁ ZABEZPEČOVACÍ SIGNALIZACE</t>
  </si>
  <si>
    <t>Ústředna EZS, 1258 podsystémů, 2176 vstupů, 256 bezdrátových zón, integrovaný zdroj, včetně krytu</t>
  </si>
  <si>
    <t>paměť 512kB</t>
  </si>
  <si>
    <t>uživatelský sw</t>
  </si>
  <si>
    <t>rozhraní TCP/IP, RS 232</t>
  </si>
  <si>
    <t>AKU 18-12 - akumulátor 12V/18 Ah</t>
  </si>
  <si>
    <t>GSM, bezp.systém a komunikátor pro objekty</t>
  </si>
  <si>
    <t>Koncentrátor se zdrojem, včetně krytu</t>
  </si>
  <si>
    <t>koncentrátor, včetně krytu</t>
  </si>
  <si>
    <t>klávesnice LCD</t>
  </si>
  <si>
    <t>Duální detektor s dosahem 15m</t>
  </si>
  <si>
    <t>Siréna venkovní</t>
  </si>
  <si>
    <t>Kabel pro sběrnici</t>
  </si>
  <si>
    <t>Sdělovací vodič nf a vf - stíněný</t>
  </si>
  <si>
    <t>Drobný instalační materiál</t>
  </si>
  <si>
    <t>D.1.4.4d - Elektrická kontrola vstupu</t>
  </si>
  <si>
    <t>D1 - Řídící jednotka:</t>
  </si>
  <si>
    <t>D2 - Přístupové body ACS:</t>
  </si>
  <si>
    <t>D3 - Elektrický zámk ( otvírač):</t>
  </si>
  <si>
    <t>D4 - Kabeláž a inst. materiál:</t>
  </si>
  <si>
    <t>D5 - VRN:</t>
  </si>
  <si>
    <t>Řídící jednotka:</t>
  </si>
  <si>
    <t>Řídící jednotka IDOOR</t>
  </si>
  <si>
    <t>Centrální rozvaděč pro ACS terminál (600x600x250)</t>
  </si>
  <si>
    <t>Napáječ 230/12Vss 9A - zálohovaný pulsní zdroj 17Ah Zámky</t>
  </si>
  <si>
    <t>Napáječ 230/12Vss 9A - zálohovaný pulsní zdroj 17Ah ACS</t>
  </si>
  <si>
    <t>Interní reppeater RS485/RS485</t>
  </si>
  <si>
    <t>Přístupové body ACS:</t>
  </si>
  <si>
    <t>914MAX Rf miniterminál bez krytí a antény</t>
  </si>
  <si>
    <t>Rozvodná skříň pro el 914CzRf vč. Svorkovnice</t>
  </si>
  <si>
    <t>Čtečka karet 0,5m kablík (pro karty FL20)</t>
  </si>
  <si>
    <t>Připojovací kabel UR</t>
  </si>
  <si>
    <t>Montážní rámeček</t>
  </si>
  <si>
    <t>Elektrický zámk ( otvírač):</t>
  </si>
  <si>
    <t>El. zámek 12=211211,signalizace</t>
  </si>
  <si>
    <t>Kování</t>
  </si>
  <si>
    <t>D4</t>
  </si>
  <si>
    <t>Kabeláž a inst. materiál:</t>
  </si>
  <si>
    <t>Integrovaný kabel LAM FLEXO TWIN 2x1+2x(2x2x0,22)</t>
  </si>
  <si>
    <t>Kabel CYSY 2x2,5</t>
  </si>
  <si>
    <t xml:space="preserve">rozvodná skříňka v každém patře </t>
  </si>
  <si>
    <t>rozvodnice s víčkem P68/2</t>
  </si>
  <si>
    <t>drobný instalační materiál</t>
  </si>
  <si>
    <t>Základní oživení elektroniky</t>
  </si>
  <si>
    <t>D5</t>
  </si>
  <si>
    <t>VRN:</t>
  </si>
  <si>
    <t>Celkem doprava, čas na cestě</t>
  </si>
  <si>
    <t>D.1.4.4e - Evakuační rozhlas</t>
  </si>
  <si>
    <t>D1 - EVAKUAČNÍ ROZHLAS</t>
  </si>
  <si>
    <t>D2 - VRN:</t>
  </si>
  <si>
    <t>EVAKUAČNÍ ROZHLAS</t>
  </si>
  <si>
    <t>řídicí jednotka + mikrofon, 6 zón, 16MB flash paměti, 1x240W, 230V</t>
  </si>
  <si>
    <t>Poznámka k položce:_x000d_
Nutno zachovat přesné typy z důvodu napojení na stávající systém OU (IVAR)</t>
  </si>
  <si>
    <t>směřovač</t>
  </si>
  <si>
    <t>stanice hlasatele vč.klávesnice</t>
  </si>
  <si>
    <t>deska dohledu (6ks)</t>
  </si>
  <si>
    <t>booster zesilovač, 240W, EN 54-16</t>
  </si>
  <si>
    <t>Skříňkový repro 9/6W - kovová bílá skříňka</t>
  </si>
  <si>
    <t>nabíječ baterií 24V</t>
  </si>
  <si>
    <t xml:space="preserve">gelový akumulátor,  12V / 65Ah</t>
  </si>
  <si>
    <t>ventilátor s termostatem, 30W, 2 ventilátory, vrchní/spodní</t>
  </si>
  <si>
    <t>slepý panel, 1HE</t>
  </si>
  <si>
    <t>slepý panel, 2HE</t>
  </si>
  <si>
    <t>sada 20 šroubů pro 19" stojany</t>
  </si>
  <si>
    <t>Rozvodný panel, max. 6A, 5x220V, ochrana III. stupně</t>
  </si>
  <si>
    <t>Rozbočovací krabice pro repro</t>
  </si>
  <si>
    <t>Sdělovací kabel F 1x2x0,8 PH120-R, včetně zasekání</t>
  </si>
  <si>
    <t>Sdělovací kabel F 4x2x0,8 PH120-R, včetně zasekání</t>
  </si>
  <si>
    <t>Podružný instalační materiál</t>
  </si>
  <si>
    <t>D.1.4.4f - Dohledový systém</t>
  </si>
  <si>
    <t>A - Server a dohledové pracoviště:</t>
  </si>
  <si>
    <t>B - Aktivní prvky, UPS:</t>
  </si>
  <si>
    <t>C - VRN:</t>
  </si>
  <si>
    <t>Server a dohledové pracoviště:</t>
  </si>
  <si>
    <t>Kamerový server včetně úložiště</t>
  </si>
  <si>
    <t xml:space="preserve">Poznámka k položce:_x000d_
minimální konfigurace CCTV serveru:_x000d_
HPE DL380 Gen10 8LFF CTO Server_x000d_
HPE DL380 Gen10 6128 Xeon-G FIO Kit_x000d_
2x HPE 16GB 2Rx8 PC4-2666V-R Smart Kit_x000d_
HPE DL38X Gen10 Prem 2SFF HDD Riser Kit_x000d_
2x HPE 240GB SATA 6G RI SFF SC DS SSD_x000d_
2x HPE 8TB SATA 7.2K LFF SC 512e DS HDD_x000d_
HPE 9.5mm SATA DVD-RW Jb Gen9 Kit_x000d_
HPE 2U LFF Easy Install Rail Kit_x000d_
HPE Smart Array E208i-a SR Gen10 Ctrlr_x000d_
2x HPE 500W FS Plat Ht Plg LH Pwr Sply Kit_x000d_
HPE DL38X Gen10 High Perf Fan_x000d_
HPE iLO Adv 1-svr Lic 1yr Support_x000d_
HPE 5Y FC NBD DL38x Gen10 SVC_x000d_
</t>
  </si>
  <si>
    <t>Dohledové pracoviště (1xPC, 2xmonitor)</t>
  </si>
  <si>
    <t xml:space="preserve">Poznámka k položce:_x000d_
minimální konfigurace dohledového pracoviště např.:_x000d_
 i7, 16GB RAM, 4x DVI výstup, Win11_x000d_
LCD 24" , 1920x1200, VGA/DVI, repro, 16:10, černý_x000d_
PTZ klávesnice pro Digifort - joystick, USB_x000d_
</t>
  </si>
  <si>
    <t>sw GO 1984 Enterprise</t>
  </si>
  <si>
    <t>Poznámka k položce:_x000d_
Z důvodu kompaktibility s interním systémem OU</t>
  </si>
  <si>
    <t xml:space="preserve">licence na prodloužení update  GO1984 na 1 rok</t>
  </si>
  <si>
    <t>bullet kamera</t>
  </si>
  <si>
    <t>Kamerová zkouška</t>
  </si>
  <si>
    <t>Aktivní prvky, UPS:</t>
  </si>
  <si>
    <t>SRT3000XLI (APC Smart-UPS SRT 3000VA online 230V) +SNMP karta AP9640</t>
  </si>
  <si>
    <t>Switch L3 24G 4SFP+</t>
  </si>
  <si>
    <t>SFP+ transceiver 10G LC LR duplex kompaktibilní se switchem "switch_L3_24G_4SFP+"</t>
  </si>
  <si>
    <t>C</t>
  </si>
  <si>
    <t xml:space="preserve">Celkem doprava, přesun hmot  2%</t>
  </si>
  <si>
    <t>KPL</t>
  </si>
  <si>
    <t>Celkem VRN - zařízení staveniště, odběr energií, WC, ostraha 2%</t>
  </si>
  <si>
    <t>Poznámka k položce:_x000d_
minimální konfigurace CCTV serveru:_x000d_
HPE DL380 Gen10 8LFF CTO Server_x000d_
HPE DL380 Gen10 6128 Xeon-G FIO Kit_x000d_
2x HPE 16GB 2Rx8 PC4-2666V-R Smart Kit_x000d_
HPE DL38X Gen10 Prem 2SFF HDD Riser Kit_x000d_
2x HPE 240GB SATA 6G RI SFF SC DS SSD_x000d_
2x HPE 8TB SATA 7.2K LFF SC 512e DS HDD_x000d_
HPE 9.5mm SATA DVD-RW Jb Gen9 Kit_x000d_
HPE 2U LFF Easy Install Rail Kit_x000d_
HPE Smart Array E208i-a SR Gen10 Ctrlr_x000d_
2x HPE 500W FS Plat Ht Plg LH Pwr Sply Kit_x000d_
HPE DL38X Gen10 High Perf Fan_x000d_
HPE iLO Adv 1-svr Lic 1yr Support_x000d_
HPE 5Y FC NBD DL38x Gen10 SVC_x000d_
minimální konfigurace dohledového pracoviště např.:_x000d_
Stanice Fujitsu Esprimo P757/E90+, i7, 16GB RAM, 4x DVI výstup, Win11_x000d_
LCD 24" Fujitsu B24T-X, 1920x1200, VGA/DVI, repro, 16:10, černý_x000d_
PTZ klávesnice pro Digifort - joystick, USB_x000d_
Optická vana KELine neosazená pro 24 x SC, E2000, LC Duplex adaptér 19“ 1U, černá</t>
  </si>
  <si>
    <t>D.1.4.4g - Domácí telefony</t>
  </si>
  <si>
    <t>A - Domácí telefony:</t>
  </si>
  <si>
    <t>B - Elektromechanické zámky:INSTALACI PROVEDE STAVBA</t>
  </si>
  <si>
    <t>C - Venkovní závora</t>
  </si>
  <si>
    <t>D - Bezpečnostní rámy pro badatelnu (protikrádežový systém)</t>
  </si>
  <si>
    <t>E - VRN:</t>
  </si>
  <si>
    <t>Domácí telefony:</t>
  </si>
  <si>
    <t>Základní modul, 3x1 tlačítko, analogový</t>
  </si>
  <si>
    <t>Flush box for 1 module, Zápustná krabice pro 1 modul</t>
  </si>
  <si>
    <t>Roof and Flush box for 1 module, Stříška a záp. krab pro 1 modul</t>
  </si>
  <si>
    <t>Napájecí zdroj 12V/2A-video</t>
  </si>
  <si>
    <t>CYSY 2x1,5</t>
  </si>
  <si>
    <t>Elektromechanické zámky:INSTALACI PROVEDE STAVBA</t>
  </si>
  <si>
    <t>Elektrický otvírač</t>
  </si>
  <si>
    <t>kabel s konektorem 6m</t>
  </si>
  <si>
    <t>Protiplech univerzál</t>
  </si>
  <si>
    <t>Dělený čt.9mm TS.61-80mm</t>
  </si>
  <si>
    <t>pancéřová průchodka</t>
  </si>
  <si>
    <t>bezpečtnostní kování, nerez-mat</t>
  </si>
  <si>
    <t>Venkovní závora</t>
  </si>
  <si>
    <t>Automatická závora - délka ramene 3m, kotevní sada, detektor přítomnosti vozidel, indukční smyčka ve vozovce</t>
  </si>
  <si>
    <t>Přijímač dálkového ovládání</t>
  </si>
  <si>
    <t>Anténa</t>
  </si>
  <si>
    <t>Dálkový ovladač dvoukanálový</t>
  </si>
  <si>
    <t>Univerzální sloupek pro čtečku a hlásku</t>
  </si>
  <si>
    <t>Ovládací dvoutlačítko (umístěno na recepci mč. D103)</t>
  </si>
  <si>
    <t>Bezpečnostní rámy pro badatelnu (protikrádežový systém)</t>
  </si>
  <si>
    <t>Trojanténní systém RF 8,2MHz - design MPP400, výkonnější elektronická deska, papírové etikety 4x4 cm s potiskem čár. kódu 8,2MHz - 1000ks</t>
  </si>
  <si>
    <t>Dvojanténní systém RF 8,2MHz - design MPP400, výkonnější elektronická deska, papírové etikety 4x4 cm s potiskem čár. kódu 8,2MHz - 1000ks</t>
  </si>
  <si>
    <t>E</t>
  </si>
  <si>
    <t>Celkem doprava, přesun hmot</t>
  </si>
  <si>
    <t>Celkem VRN - zařízení staveniště, odběr energií, WC, ostraha, …</t>
  </si>
  <si>
    <t>D.1.4.4h - Aktivní prvky</t>
  </si>
  <si>
    <t>E - Aktivní prvky</t>
  </si>
  <si>
    <t>Montáž AP</t>
  </si>
  <si>
    <t>-1201940881</t>
  </si>
  <si>
    <t>Demontáž AP</t>
  </si>
  <si>
    <t>1216815840</t>
  </si>
  <si>
    <t>D.1.4.6 - Vzduchotechnika</t>
  </si>
  <si>
    <t xml:space="preserve">D2 - Zařízení č. 13 chlazení -Zasedací místnost </t>
  </si>
  <si>
    <t>D3 - Zařízení č. 14, 15, (16-neobsazeno), 17,– Chlazení serveroven</t>
  </si>
  <si>
    <t>D4 - Zařízení č. 18 – větrání serveroven</t>
  </si>
  <si>
    <t xml:space="preserve">D5 - Zařízení č. 18-  Skupinová cena potrubí sk. I - pozink. Plech, tř. těsnosti B:, index 5</t>
  </si>
  <si>
    <t>D6 - Zařízení č. 20 Chlazení kanceláří - Tepelné čerpadlo pro vnitřní instalace - sestava S1</t>
  </si>
  <si>
    <t>D7 - Zařízení č. 21 Chlazení kanceláří Tepelné čerpadlo pro vnitřní instalace - sestava S2</t>
  </si>
  <si>
    <t xml:space="preserve">D8 - Zařízení č. 22 Chlazení kanceláří  - Tepelné čerpadlo pro vnitřní instalace - sestava S3</t>
  </si>
  <si>
    <t>D9 - Zařízení č. 23 Chlazení kanceláří - Tepelné čerpadlo pro vnitřní instalace - sestava S4</t>
  </si>
  <si>
    <t>D10 - Zařízení č. 20-23, VRV- konfigurace-zprovoznění</t>
  </si>
  <si>
    <t>D11 - Centrální řízení - Centrální ovladač s dotykovým displejem</t>
  </si>
  <si>
    <t>D12 - Skupinová cena potrubí sk. I - pozink. Plech, tř. těsnosti B, INDEX 5</t>
  </si>
  <si>
    <t>D13 - Demontáže</t>
  </si>
  <si>
    <t>D14 - Montážní materiál společný pro všechna VZT zařízení:</t>
  </si>
  <si>
    <t xml:space="preserve">D15 - HZS  </t>
  </si>
  <si>
    <t xml:space="preserve">Zařízení č. 13 chlazení -Zasedací místnost </t>
  </si>
  <si>
    <t>Kondenzační venk. jedn. 400V</t>
  </si>
  <si>
    <t>Roznášecí konstr. z ocel. Profilů žárově zinkovaných (pár konzol)</t>
  </si>
  <si>
    <t>Vnitřní jedn. podstropní Qch=5kW</t>
  </si>
  <si>
    <t>Kabelový ovladač Premium s češtinou</t>
  </si>
  <si>
    <t>Rozbočovač</t>
  </si>
  <si>
    <t>Cu Potrubí včetně montáže, izolace a montážn. Materiálu-délka trasy</t>
  </si>
  <si>
    <t>včetně propojovací kabeláže</t>
  </si>
  <si>
    <t>Zalištování viditelných rozvodů</t>
  </si>
  <si>
    <t>Zkouška těsnosti, evidenční kniha</t>
  </si>
  <si>
    <t>Zaškolení obsluhy</t>
  </si>
  <si>
    <t>Montáž kompletu +dopravné</t>
  </si>
  <si>
    <t>Zařízení č. 14, 15, (16-neobsazeno), 17,– Chlazení serveroven</t>
  </si>
  <si>
    <t>14.1-17.1_13</t>
  </si>
  <si>
    <t>Venkovní jednotka, zimní provoz, automatický restart</t>
  </si>
  <si>
    <t>14.2-17.2_15</t>
  </si>
  <si>
    <t>Vnitřní jednotka nástěnná , Qch-5kW, infra ovládač v ceně</t>
  </si>
  <si>
    <t>M_19</t>
  </si>
  <si>
    <t>Zařízení č. 18 – větrání serveroven</t>
  </si>
  <si>
    <t>18.1_20</t>
  </si>
  <si>
    <t>Ventilátor axiální tichý, přetlaková klapka, kuličková ložiska, 150m3/h, pext 40Pa, 29W/230V</t>
  </si>
  <si>
    <t>M_21</t>
  </si>
  <si>
    <t>Montáž</t>
  </si>
  <si>
    <t>18.2_22</t>
  </si>
  <si>
    <t>Protidešťová žaluzie průměr napojení 160mm</t>
  </si>
  <si>
    <t>M_23</t>
  </si>
  <si>
    <t>18.3_24</t>
  </si>
  <si>
    <t>Protidešťová žaluzie průměr napojení 315mm</t>
  </si>
  <si>
    <t>M_25</t>
  </si>
  <si>
    <t>18,4_26</t>
  </si>
  <si>
    <t>Zpětná klaka průměr 315</t>
  </si>
  <si>
    <t>M_27</t>
  </si>
  <si>
    <t>18.5_28</t>
  </si>
  <si>
    <t>Filtrační kazeta (vč filtru G4) průměr 315</t>
  </si>
  <si>
    <t>M_29</t>
  </si>
  <si>
    <t>18.6_30</t>
  </si>
  <si>
    <t>Tlumič hluku 315/900</t>
  </si>
  <si>
    <t>M_31</t>
  </si>
  <si>
    <t>18.7_32</t>
  </si>
  <si>
    <t>Diagonální potrubní ventilátor průměr 315, 1150m3/h, 250Pa, 255W/230V, (vč 1ks manžeta)</t>
  </si>
  <si>
    <t>M_33</t>
  </si>
  <si>
    <t>18.8_34</t>
  </si>
  <si>
    <t>Mřížka krycí průměr 315 PP</t>
  </si>
  <si>
    <t>M_35</t>
  </si>
  <si>
    <t>18.9_36</t>
  </si>
  <si>
    <t xml:space="preserve">Výfukový kus šikmý  průměr 315mm</t>
  </si>
  <si>
    <t xml:space="preserve">Zařízení č. 18-  Skupinová cena potrubí sk. I - pozink. Plech, tř. těsnosti B:, index 5</t>
  </si>
  <si>
    <t>P_37</t>
  </si>
  <si>
    <t>Kruhové potrubí Do průměru 200/tvarovek (%):</t>
  </si>
  <si>
    <t>M_38</t>
  </si>
  <si>
    <t>Montáž potrubí a dopravné</t>
  </si>
  <si>
    <t>P_39</t>
  </si>
  <si>
    <t>Kruhové potrubí Do průměru 400/tvarovek (%):</t>
  </si>
  <si>
    <t>M_40</t>
  </si>
  <si>
    <t>IZ_41</t>
  </si>
  <si>
    <t xml:space="preserve">Tepelná  izolace  - na bázi kaučuku tl.9mm s Al polepem</t>
  </si>
  <si>
    <t>IZ_42</t>
  </si>
  <si>
    <t xml:space="preserve">Tepelná  izolace  - minerální vata tl.40mm s oplechováním ušlechtilým plechem 0,6mm</t>
  </si>
  <si>
    <t>D6</t>
  </si>
  <si>
    <t>Zařízení č. 20 Chlazení kanceláří - Tepelné čerpadlo pro vnitřní instalace - sestava S1</t>
  </si>
  <si>
    <t>20.1_43</t>
  </si>
  <si>
    <t>Kompresorová jednotka pro instalaci vevnitř</t>
  </si>
  <si>
    <t>20.2_44</t>
  </si>
  <si>
    <t>Jednotka výměníku tepla pro instalaci vevnitř</t>
  </si>
  <si>
    <t>20.3_45</t>
  </si>
  <si>
    <t>vnitřní jednotka nástěnná VRV, Qch=2kW</t>
  </si>
  <si>
    <t>20.4_46</t>
  </si>
  <si>
    <t>vnitřní jednotka nástěnná VRV, Qch=2,5kW</t>
  </si>
  <si>
    <t>20.5_47</t>
  </si>
  <si>
    <t>vnitřní jednotka nástěnná VRV, Qch=3,2kW</t>
  </si>
  <si>
    <t xml:space="preserve">rozbočovače-  refnety</t>
  </si>
  <si>
    <t>kabelový ovladač Premium s češtinou</t>
  </si>
  <si>
    <t>M_54</t>
  </si>
  <si>
    <t>D7</t>
  </si>
  <si>
    <t>Zařízení č. 21 Chlazení kanceláří Tepelné čerpadlo pro vnitřní instalace - sestava S2</t>
  </si>
  <si>
    <t>21.1_55</t>
  </si>
  <si>
    <t>Kompresorová jednotka pro instalaci uvnitř</t>
  </si>
  <si>
    <t>21.2_56</t>
  </si>
  <si>
    <t>Jednotka výměníku tepla pro instalaci uvnitř</t>
  </si>
  <si>
    <t>21.3_57</t>
  </si>
  <si>
    <t>21.4_58</t>
  </si>
  <si>
    <t>M_65</t>
  </si>
  <si>
    <t>D8</t>
  </si>
  <si>
    <t xml:space="preserve">Zařízení č. 22 Chlazení kanceláří  - Tepelné čerpadlo pro vnitřní instalace - sestava S3</t>
  </si>
  <si>
    <t>22.1_66</t>
  </si>
  <si>
    <t>22.2_67</t>
  </si>
  <si>
    <t>Jednotka výměníku tepla pro instalai uvnitř</t>
  </si>
  <si>
    <t>22.3_68</t>
  </si>
  <si>
    <t>22.4_69</t>
  </si>
  <si>
    <t>M_76</t>
  </si>
  <si>
    <t>D9</t>
  </si>
  <si>
    <t>Zařízení č. 23 Chlazení kanceláří - Tepelné čerpadlo pro vnitřní instalace - sestava S4</t>
  </si>
  <si>
    <t>23.1_77</t>
  </si>
  <si>
    <t>Kompresorová jednotka pro instalai uvnitř</t>
  </si>
  <si>
    <t>23.2_78</t>
  </si>
  <si>
    <t>23.3_79</t>
  </si>
  <si>
    <t>23.4_80</t>
  </si>
  <si>
    <t>M_87</t>
  </si>
  <si>
    <t>D10</t>
  </si>
  <si>
    <t>Zařízení č. 20-23, VRV- konfigurace-zprovoznění</t>
  </si>
  <si>
    <t xml:space="preserve">VRV-i konfigurace-zprovoznění </t>
  </si>
  <si>
    <t>Poznámka k položce:_x000d_
Technické parametry- viz tab. Zařízení a výkresová dokumentace</t>
  </si>
  <si>
    <t>Doplnění chladiva R410a</t>
  </si>
  <si>
    <t>Roznášecí konstr. z ocel. Profilů žárově zinkovaných</t>
  </si>
  <si>
    <t>Montážní materiál,</t>
  </si>
  <si>
    <t>Závěsový materiál</t>
  </si>
  <si>
    <t>Napojení přívodů elektro</t>
  </si>
  <si>
    <t>Napojení odvodů kodenzátu</t>
  </si>
  <si>
    <t>Poznámka k položce:_x000d_
Odvod kondenzátu od vnitřních jednotek- viz ZTI (sifon a potrubní připojení na kanalizaci)_x000d_
Technické parametry- viz tab. Zařízení a výkresová dokumentace</t>
  </si>
  <si>
    <t>Vnitrostaveništní doprava do výšky až 25 m</t>
  </si>
  <si>
    <t>tun</t>
  </si>
  <si>
    <t>D11</t>
  </si>
  <si>
    <t>Centrální řízení - Centrální ovladač s dotykovým displejem</t>
  </si>
  <si>
    <t>Centrální ovladač s dotykovým dislejem</t>
  </si>
  <si>
    <t>Komunikační kabeláž</t>
  </si>
  <si>
    <t>Naadresování vnitřních jednotek</t>
  </si>
  <si>
    <t>Montáž, uvedení do provozu</t>
  </si>
  <si>
    <t>Naprogramování</t>
  </si>
  <si>
    <t xml:space="preserve">Šéfmontáž + doprava </t>
  </si>
  <si>
    <t>23.5_103</t>
  </si>
  <si>
    <t>Protidešťová žaluzie 700x1500 vč. Síta , osadit do potrubí, Ral dle investora</t>
  </si>
  <si>
    <t>23.6_104</t>
  </si>
  <si>
    <t xml:space="preserve">Protidešťová žaluzie 1500x800  vč. Síta , osadit do potrubí, Ral dle investora</t>
  </si>
  <si>
    <t>23.7_105</t>
  </si>
  <si>
    <t xml:space="preserve">Tlumič  hluku buňkový 1500x500 délka1m,  buňky 250/1000-6ks, potrubní obal v ceně potrubí</t>
  </si>
  <si>
    <t>23.8_106</t>
  </si>
  <si>
    <t xml:space="preserve">Tlumič  hluku buňkový 1500x800 délka1m,  buňky 200/1000-12ks, potrubní obal v ceně potrubí</t>
  </si>
  <si>
    <t>M_107</t>
  </si>
  <si>
    <t>D12</t>
  </si>
  <si>
    <t>Skupinová cena potrubí sk. I - pozink. Plech, tř. těsnosti B, INDEX 5</t>
  </si>
  <si>
    <t>P_108</t>
  </si>
  <si>
    <t>Potrubí Do obvodu 3500/tvarovek (%): 40</t>
  </si>
  <si>
    <t>M_109</t>
  </si>
  <si>
    <t>P_110</t>
  </si>
  <si>
    <t xml:space="preserve">Potrubí Do obvodu 4000/tvarovek (%):  40</t>
  </si>
  <si>
    <t>M_111</t>
  </si>
  <si>
    <t>P_112</t>
  </si>
  <si>
    <t>Potrubí Do obvodu 4460/tvarovek (%): 50</t>
  </si>
  <si>
    <t>M_113</t>
  </si>
  <si>
    <t>P_114</t>
  </si>
  <si>
    <t>Potrubí Do obvodu 5600/tvarovek (%): 10</t>
  </si>
  <si>
    <t>M_115</t>
  </si>
  <si>
    <t>Montáž potrubí</t>
  </si>
  <si>
    <t>IZ_116</t>
  </si>
  <si>
    <t>D13</t>
  </si>
  <si>
    <t>Demontáže</t>
  </si>
  <si>
    <t xml:space="preserve">Malé ventilátorky včetně potrubních  rozvodů z pozink. Plechu ve stávajících hyg. Zařízeních včetně likvidace odpadu</t>
  </si>
  <si>
    <t>D14</t>
  </si>
  <si>
    <t>Montážní materiál společný pro všechna VZT zařízení:</t>
  </si>
  <si>
    <t>- spojovací</t>
  </si>
  <si>
    <t>- gumové těsnění</t>
  </si>
  <si>
    <t>- materiál na závěsy, uložení potrubí a jednotek</t>
  </si>
  <si>
    <t>- montáž závěsu uložení potrubí a jednotek</t>
  </si>
  <si>
    <t>Přesun hmot potrubí</t>
  </si>
  <si>
    <t>Přesun hmot ostatní</t>
  </si>
  <si>
    <t>Autojeřáb - vertikální umístění jednotek na fasádu</t>
  </si>
  <si>
    <t>D15</t>
  </si>
  <si>
    <t xml:space="preserve">HZS  </t>
  </si>
  <si>
    <t xml:space="preserve">HZS - zprovoznění, zaregulování a zaučení  obsluhy. Práce lze fakturovat dle skutečně odpracovaných hodin potvrzených v montážním deníku,</t>
  </si>
  <si>
    <t>02 - Neuznatelné náklady</t>
  </si>
  <si>
    <t xml:space="preserve">    772 - Podlahy z kamene</t>
  </si>
  <si>
    <t xml:space="preserve">    777 - Podlahy lité</t>
  </si>
  <si>
    <t>M - Práce a dodávky M</t>
  </si>
  <si>
    <t>HZS - Hodinové zúčtovací sazby</t>
  </si>
  <si>
    <t>N00 - Nepojmenované, ostatní práce a dodávky</t>
  </si>
  <si>
    <t>Ostatní - Ostatní</t>
  </si>
  <si>
    <t xml:space="preserve">    OST1 - Ostatní práce a konstrukce</t>
  </si>
  <si>
    <t xml:space="preserve">      33-M - Montáže dopr.zaříz.,sklad. zař. a váh</t>
  </si>
  <si>
    <t>213311141</t>
  </si>
  <si>
    <t>Polštáře zhutněné pod základy ze štěrkopísku tříděného</t>
  </si>
  <si>
    <t>273322511</t>
  </si>
  <si>
    <t>Základové desky ze ŽB se zvýšenými nároky na prostředí tř. C 25/30</t>
  </si>
  <si>
    <t>273362021</t>
  </si>
  <si>
    <t>Výztuž základových desek svařovanými sítěmi Kari</t>
  </si>
  <si>
    <t>314291135</t>
  </si>
  <si>
    <t>Zdivo komínů a ventilací z cihel šamotových C30 na SMS 5 MPa</t>
  </si>
  <si>
    <t>316381116</t>
  </si>
  <si>
    <t>Komínové krycí desky tl do 100 mm z betonu tř. C 12/15 až C 16/20 s přesahy do 70 mm</t>
  </si>
  <si>
    <t>342272215</t>
  </si>
  <si>
    <t>Příčky a obezdívky z pórobetonových hladkých tvárnic na tenkovrstvou maltu tl 75 mm</t>
  </si>
  <si>
    <t>411121232</t>
  </si>
  <si>
    <t>Montáž prefabrikovaných ŽB stropů ze stropních desek</t>
  </si>
  <si>
    <t>59341220</t>
  </si>
  <si>
    <t>deska stropní plná PZD</t>
  </si>
  <si>
    <t>611131101</t>
  </si>
  <si>
    <t>Cementový postřik vnitřních stropů nanášený celoplošně ručně</t>
  </si>
  <si>
    <t>611131121</t>
  </si>
  <si>
    <t>Penetrační disperzní nátěr vnitřních stropů nanášený ručně</t>
  </si>
  <si>
    <t>611135101</t>
  </si>
  <si>
    <t>Hrubá výplň rýh ve stropech maltou jakékoli šířky rýhy</t>
  </si>
  <si>
    <t>611142001</t>
  </si>
  <si>
    <t>Potažení vnitřních stropů sklovláknitým pletivem vtlačeným do tenkovrstvé hmoty</t>
  </si>
  <si>
    <t>611311131</t>
  </si>
  <si>
    <t>Potažení vnitřních rovných stropů vápenným štukem tloušťky do 3 mm</t>
  </si>
  <si>
    <t>611321111</t>
  </si>
  <si>
    <t>Vápenocementová omítka hrubá jednovrstvá zatřená vnitřních stropů rovných nanášená ručně</t>
  </si>
  <si>
    <t>611321191</t>
  </si>
  <si>
    <t>Příplatek k vápenocementové omítce vnitřních stropů za každých dalších 5 mm tloušťky ručně</t>
  </si>
  <si>
    <t>612325302</t>
  </si>
  <si>
    <t>Vápenocementová štuková omítka ostění nebo nadpraží</t>
  </si>
  <si>
    <t>612821012</t>
  </si>
  <si>
    <t>Vnitřní sanační štuková omítka pro vlhké a zasolené zdivo prováděná ručně</t>
  </si>
  <si>
    <t>612821031</t>
  </si>
  <si>
    <t>Vnitřní vyrovnávací sanační omítka prováděná ručně</t>
  </si>
  <si>
    <t>612821061</t>
  </si>
  <si>
    <t>Příplatek k sanační omítce pro vlhké zasolené zdivo ZKD 10 mm prováděné ručně ve více vrstvách</t>
  </si>
  <si>
    <t>622131121</t>
  </si>
  <si>
    <t>Penetrační nátěr vnějších stěn nanášený ručně</t>
  </si>
  <si>
    <t>622143003</t>
  </si>
  <si>
    <t>Montáž omítkových plastových nebo pozinkovaných rohových profilů</t>
  </si>
  <si>
    <t>59051470</t>
  </si>
  <si>
    <t>lišta rohová Al</t>
  </si>
  <si>
    <t>622143004</t>
  </si>
  <si>
    <t>Montáž omítkových samolepících začišťovacích profilů pro spojení s okenním rámem</t>
  </si>
  <si>
    <t>59051476</t>
  </si>
  <si>
    <t>profil okenní začišťovací 2,4 m_APU</t>
  </si>
  <si>
    <t>622221031</t>
  </si>
  <si>
    <t>Montáž kontaktního zateplení vnějších stěn z minerální vlny s podélnou orientací vláken tl do 160 mm</t>
  </si>
  <si>
    <t>63151531</t>
  </si>
  <si>
    <t>deska izolační minerální kontaktních fasád podélné vlákno λ=0,036 tl 140mm</t>
  </si>
  <si>
    <t>622222051</t>
  </si>
  <si>
    <t>Montáž kontaktního zateplení vnějšího ostění hl. špalety do 400 mm z minerální vlny tl do 40 mm</t>
  </si>
  <si>
    <t>63151518</t>
  </si>
  <si>
    <t>deska izolační minerální kontaktních fasád podélné vlákno λ=0,036 tl 30-40mm</t>
  </si>
  <si>
    <t>622251105</t>
  </si>
  <si>
    <t>Příplatek k cenám kontaktního zateplení stěn za použití tepelněizolačních zátek z minerální vlny</t>
  </si>
  <si>
    <t>622325212</t>
  </si>
  <si>
    <t>Oprava vnější vápenné štukové omítky členitosti 1 stěn v rozsahu do 30%</t>
  </si>
  <si>
    <t>622325502</t>
  </si>
  <si>
    <t>Oprava vnější vápenné štukové omítky členitosti 4 v rozsahu do 20%</t>
  </si>
  <si>
    <t>622335102</t>
  </si>
  <si>
    <t>Oprava cementové hladké omítky vnějších stěn v rozsahu do 30%</t>
  </si>
  <si>
    <t>622454R04</t>
  </si>
  <si>
    <t>Příplatek ke KZS za systémové doplňky a příslušenství</t>
  </si>
  <si>
    <t>622532021</t>
  </si>
  <si>
    <t>Tenkovrstvá silikonová hydrofilní zrnitá omítka tl. 2,0 mm včetně penetrace vnějších stěn</t>
  </si>
  <si>
    <t>629991011</t>
  </si>
  <si>
    <t>Zakrytí výplní otvorů a svislých ploch fólií přilepenou lepící páskou</t>
  </si>
  <si>
    <t>629995101</t>
  </si>
  <si>
    <t>Očištění vnějších ploch tlakovou vodou</t>
  </si>
  <si>
    <t>631311126</t>
  </si>
  <si>
    <t>Mazanina tl do 120 mm z betonu prostého bez zvýšených nároků na prostředí tř. C 25/30</t>
  </si>
  <si>
    <t>631311135</t>
  </si>
  <si>
    <t>Mazanina tl do 240 mm z betonu prostého bez zvýšených nároků na prostředí tř. C 20/25</t>
  </si>
  <si>
    <t>1836707536</t>
  </si>
  <si>
    <t>631319021</t>
  </si>
  <si>
    <t>Příplatek k mazanině tl do 80 mm za přehlazení s cementovým zátěrem</t>
  </si>
  <si>
    <t>631319023</t>
  </si>
  <si>
    <t>Příplatek k mazanině tl do 240 mm za přehlazení s cementovým zátěrem</t>
  </si>
  <si>
    <t>631319173</t>
  </si>
  <si>
    <t>Příplatek k mazanině tl do 120 mm za stržení povrchu spodní vrstvy před vložením výztuže</t>
  </si>
  <si>
    <t>631319175</t>
  </si>
  <si>
    <t>Příplatek k mazanině tl do 240 mm za stržení povrchu spodní vrstvy před vložením výztuže</t>
  </si>
  <si>
    <t>1908317018</t>
  </si>
  <si>
    <t>631341125</t>
  </si>
  <si>
    <t>Mazanina tl do 120 mm z betonu lehkého keramického (600 kg/m3)</t>
  </si>
  <si>
    <t>632451111.1</t>
  </si>
  <si>
    <t>Cementový samonivelační potěr ze suchých směsí tloušťky do 50 mm</t>
  </si>
  <si>
    <t>113156201</t>
  </si>
  <si>
    <t>Bezprašné tryskání ocelovými broky vodorovných ploch</t>
  </si>
  <si>
    <t>113156291</t>
  </si>
  <si>
    <t>Příplatek k tryskání ocelovými broky za plochu do 10 m2 jednotlivě</t>
  </si>
  <si>
    <t>113156292</t>
  </si>
  <si>
    <t xml:space="preserve">Příplatek k tryskání ocelovými broky  za práci ve stísněných prostorech</t>
  </si>
  <si>
    <t>941211112</t>
  </si>
  <si>
    <t>Montáž lešení řadového rámového lehkého zatížení do 200 kg/m2 š do 0,9 m v do 25 m</t>
  </si>
  <si>
    <t>941211211</t>
  </si>
  <si>
    <t>Příplatek k lešení řadovému rámovému lehkému š 0,9 m v do 25 m za první a ZKD den použití</t>
  </si>
  <si>
    <t>941211812</t>
  </si>
  <si>
    <t>Demontáž lešení řadového rámového lehkého zatížení do 200 kg/m2 š do 0,9 m v do 25 m</t>
  </si>
  <si>
    <t>944121122</t>
  </si>
  <si>
    <t>Montáž ochranného zábradlí dílcového vnitřního na lešeňových konstrukcích dvoutyčového</t>
  </si>
  <si>
    <t>944121222</t>
  </si>
  <si>
    <t>Příplatek k ochrannému zábradlí dílcovému vnitřnímu dvoutyčovému za první a ZKD den použití</t>
  </si>
  <si>
    <t>944121822</t>
  </si>
  <si>
    <t>Demontáž ochranného zábradlí dílcového vnitřního na lešeňových konstrukcích dvoutyčového</t>
  </si>
  <si>
    <t>944511111</t>
  </si>
  <si>
    <t>Montáž ochranné sítě z textilie z umělých vláken</t>
  </si>
  <si>
    <t>944511211</t>
  </si>
  <si>
    <t>Příplatek k ochranné síti za první a ZKD den použití</t>
  </si>
  <si>
    <t>944511811</t>
  </si>
  <si>
    <t>Demontáž ochranné sítě z textilie z umělých vláken</t>
  </si>
  <si>
    <t>962032641</t>
  </si>
  <si>
    <t>Bourání zdiva komínového z cihel na MC</t>
  </si>
  <si>
    <t>964061341</t>
  </si>
  <si>
    <t>Uvolnění zhlaví trámů ze zdiva cihelného</t>
  </si>
  <si>
    <t>965041441</t>
  </si>
  <si>
    <t>Bourání podkladů nebo mazanin škvárobetonových tl přes 100 mm pl přes 4 m2</t>
  </si>
  <si>
    <t>965043341</t>
  </si>
  <si>
    <t>Bourání podkladů pod dlažby betonových s potěrem nebo teracem tl do 100 mm pl přes 4 m2</t>
  </si>
  <si>
    <t>965046111</t>
  </si>
  <si>
    <t>Broušení stávajících betonových podlah úběr do 3 mm</t>
  </si>
  <si>
    <t>965046119</t>
  </si>
  <si>
    <t>Příplatek k broušení stávajících betonových podlah za každý další 1 mm úběru</t>
  </si>
  <si>
    <t>1937698407</t>
  </si>
  <si>
    <t>966031314</t>
  </si>
  <si>
    <t>Vybourání částí říms z cihel vyložených do 250 mm tl přes 300 mm</t>
  </si>
  <si>
    <t>967031132</t>
  </si>
  <si>
    <t>Přisekání rovných ostění v cihelném zdivu na MV nebo MVC</t>
  </si>
  <si>
    <t>978015331</t>
  </si>
  <si>
    <t>Otlučení (osekání) vnější vápenné nebo vápenocementové omítky stupně členitosti 1 a 2 rozsahu do 20%</t>
  </si>
  <si>
    <t>978015341</t>
  </si>
  <si>
    <t>Otlučení (osekání) vnější vápenné nebo vápenocementové omítky stupně členitosti 1 a 2 rozsahu do 30%</t>
  </si>
  <si>
    <t>978019331</t>
  </si>
  <si>
    <t xml:space="preserve">Otlučení (osekání) vnější vápenné nebo vápenocementové omítky stupně členitosti 3 až 5  do 20%</t>
  </si>
  <si>
    <t>981011414</t>
  </si>
  <si>
    <t>Demolice budov zděných na MC nebo z betonu podíl konstrukcí do 25 % postupným rozebíráním</t>
  </si>
  <si>
    <t>985131311</t>
  </si>
  <si>
    <t>Ruční dočištění ploch stěn, rubu kleneb a podlah ocelových kartáči</t>
  </si>
  <si>
    <t>985231112</t>
  </si>
  <si>
    <t>Spárování zdiva aktivovanou maltou spára hl do 40 mm</t>
  </si>
  <si>
    <t>985231192</t>
  </si>
  <si>
    <t>Příplatek ke spárování hl do 40 mm za plochu do 10 m2 jednotlivě</t>
  </si>
  <si>
    <t>985233121</t>
  </si>
  <si>
    <t>Úprava spár po spárování zdiva uhlazením</t>
  </si>
  <si>
    <t>985233912</t>
  </si>
  <si>
    <t>Příplatek k úpravě spár za plochu do 10 m2 jednotlivě</t>
  </si>
  <si>
    <t>-1281710245</t>
  </si>
  <si>
    <t>939019760</t>
  </si>
  <si>
    <t>2074237368</t>
  </si>
  <si>
    <t>883981892</t>
  </si>
  <si>
    <t>399652387</t>
  </si>
  <si>
    <t>1236790871</t>
  </si>
  <si>
    <t>711111001</t>
  </si>
  <si>
    <t>Provedení izolace proti zemní vlhkosti vodorovné za studena nátěrem penetračním</t>
  </si>
  <si>
    <t>350</t>
  </si>
  <si>
    <t>11163150</t>
  </si>
  <si>
    <t>lak asfaltový penetrační</t>
  </si>
  <si>
    <t>352</t>
  </si>
  <si>
    <t>711141559</t>
  </si>
  <si>
    <t>Provedení izolace proti zemní vlhkosti pásy přitavením vodorovné NAIP</t>
  </si>
  <si>
    <t>356</t>
  </si>
  <si>
    <t>62852254</t>
  </si>
  <si>
    <t>pásy s modifikovaným asfaltem tl. 4,0 mm s nosnou vložkou</t>
  </si>
  <si>
    <t>358</t>
  </si>
  <si>
    <t>Poznámka k položce:_x000d_
Poznámka k položce: Specifikace dle PD a TZ</t>
  </si>
  <si>
    <t>713111121</t>
  </si>
  <si>
    <t>Montáž izolace tepelné podhledů s uchycením drátem rohoží, pásů, dílců, desek</t>
  </si>
  <si>
    <t>382</t>
  </si>
  <si>
    <t>63148153</t>
  </si>
  <si>
    <t>deska izolační minerální tl 80mm _ specifikace dle PD a TZ</t>
  </si>
  <si>
    <t>384</t>
  </si>
  <si>
    <t>762430812</t>
  </si>
  <si>
    <t>Demontáž zabednění výplní a otvorů z desek tl do 16 mm včetně nosného rámu</t>
  </si>
  <si>
    <t>448</t>
  </si>
  <si>
    <t>762431013</t>
  </si>
  <si>
    <t>Zabednění okenních otvorů z desek polykarbonátu/OSB tl 15 mm na sraz přibíjených na dřevěný rám</t>
  </si>
  <si>
    <t>450</t>
  </si>
  <si>
    <t>762512235</t>
  </si>
  <si>
    <t>Montáž podlahové kce podkladové z prken přibíjených na podkladní rošt</t>
  </si>
  <si>
    <t>454</t>
  </si>
  <si>
    <t>60511145</t>
  </si>
  <si>
    <t>řezivo stavební podkladní hranoly a prkna tříděná tl 25 mm dl 3 a 5 m</t>
  </si>
  <si>
    <t>456</t>
  </si>
  <si>
    <t>762841812</t>
  </si>
  <si>
    <t>Demontáž podbíjení obkladů stropů a střech sklonu do 60° z hrubých prken s omítkou</t>
  </si>
  <si>
    <t>464</t>
  </si>
  <si>
    <t>763111445</t>
  </si>
  <si>
    <t>SDK příčka a předstěna tl do 200 mm profil CW+UW desky A/H2/DF 12,5 TI 100 kg/m3 EI 90 Rw 53 dB</t>
  </si>
  <si>
    <t>468</t>
  </si>
  <si>
    <t>763131571</t>
  </si>
  <si>
    <t>SDK podhled deska 1xAKU/H2DF 12,5 bez TI jednovrstvá spodní kce profil CD+UD</t>
  </si>
  <si>
    <t>484</t>
  </si>
  <si>
    <t>763131751</t>
  </si>
  <si>
    <t>Montáž parotěsné zábrany do SDK podhledu</t>
  </si>
  <si>
    <t>490</t>
  </si>
  <si>
    <t>492</t>
  </si>
  <si>
    <t>763161711</t>
  </si>
  <si>
    <t>SDK podhled deska 1xA 12,5 TI 200 mm dvouvrstvá spodní kce profil CD+UD REI 15</t>
  </si>
  <si>
    <t>502</t>
  </si>
  <si>
    <t>763161720</t>
  </si>
  <si>
    <t>SDK podhled deska 1xDF 12,5 TI 200 mm dvouvrstvá spodní kce profil CD+UD</t>
  </si>
  <si>
    <t>504</t>
  </si>
  <si>
    <t>763161731</t>
  </si>
  <si>
    <t>SDK podkroví deska 1xH2 12,5 TI 200 mm dvouvrstvá spodní kce profil CD+UD REI 15</t>
  </si>
  <si>
    <t>506</t>
  </si>
  <si>
    <t>763161742</t>
  </si>
  <si>
    <t>SDK podhled deska 1xH2DF 12,5 TI 200 mm dvouvrstvá spodní kce profil CD+UD</t>
  </si>
  <si>
    <t>508</t>
  </si>
  <si>
    <t>763161762</t>
  </si>
  <si>
    <t>SDK podhled desky 2xDF 15 TI 200 mm dvouvrstvá spodní kce profil CD+UD REI 60</t>
  </si>
  <si>
    <t>512</t>
  </si>
  <si>
    <t>766525N57</t>
  </si>
  <si>
    <t>T-2 - D+M Kabinová zástěna - 1715x2000mm, 1x dveře 700x1900mm, HPL deska tl. 16mm, do vlhkých prostorů</t>
  </si>
  <si>
    <t>940</t>
  </si>
  <si>
    <t>766525N60</t>
  </si>
  <si>
    <t>T-5 - D+M Kabinová zástěna - 1680x2000mm, 1x dveře 700x1900mm, HPL deska tl. 16mm, do vlhkých prostorů</t>
  </si>
  <si>
    <t>946</t>
  </si>
  <si>
    <t>766525N61</t>
  </si>
  <si>
    <t>T-6 - D+M Kabinová zástěna - 1600x2000mm, 1x dveře 700x1900mm, HPL deska tl. 16mm, do vlhkých prostorů</t>
  </si>
  <si>
    <t>948</t>
  </si>
  <si>
    <t>766525N62</t>
  </si>
  <si>
    <t>T-7 - D+M Kabinová zástěna - (2000+2x1300)x2000mm, 2x dveře 700x1900mm, HPL deska tl. 16mm, do vlhkých prostorů</t>
  </si>
  <si>
    <t>950</t>
  </si>
  <si>
    <t>766525N63</t>
  </si>
  <si>
    <t>T-8 - D+M Kabinová zástěna - (2650+1360+1420)x2000mm, 3x dveře 700x1900mm, HPL deska tl. 16mm, do vlhkých prostorů</t>
  </si>
  <si>
    <t>952</t>
  </si>
  <si>
    <t>766525N64</t>
  </si>
  <si>
    <t>T-9 - D+M Kabinová zástěna - (1500+1580)x2000mm, 1x dveře 700x1900mm, HPL deska tl. 16mm, do vlhkých prostorů</t>
  </si>
  <si>
    <t>954</t>
  </si>
  <si>
    <t>766525N65</t>
  </si>
  <si>
    <t>T-10 - D+M Kabinová zástěna - (2360+1610)x2000mm, 2x dveře 700x1900mm, HPL deska tl. 16mm, do vlhkých prostorů</t>
  </si>
  <si>
    <t>956</t>
  </si>
  <si>
    <t>766525N66</t>
  </si>
  <si>
    <t>T-11 - D+M Kabinová zástěna - (2010+1610)x2000mm, 2x dveře 700x1900mm, HPL deska tl. 16mm, do vlhkých prostorů</t>
  </si>
  <si>
    <t>958</t>
  </si>
  <si>
    <t>766525N67</t>
  </si>
  <si>
    <t>T-12 - D+M Kabinová zástěna - 1150x2000mm, 1x dveře 700x1900mm, HPL deska tl. 16mm, do vlhkých prostorů</t>
  </si>
  <si>
    <t>960</t>
  </si>
  <si>
    <t>766525N68</t>
  </si>
  <si>
    <t>T-13 - D+M Kabinová zástěna - (1100+1580)x2000mm, 1x dveře 700x1900mm, HPL deska tl. 16mm, do vlhkých prostorů</t>
  </si>
  <si>
    <t>962</t>
  </si>
  <si>
    <t>766525N69</t>
  </si>
  <si>
    <t>T-14 - D+M Kabinová zástěna - (1250+2010+1580+1770)x2000mm, 3x dveře 700x1900mm, HPL deska tl. 16mm, do vlhkých prostorů</t>
  </si>
  <si>
    <t>964</t>
  </si>
  <si>
    <t>766525N70</t>
  </si>
  <si>
    <t>T-15 - D+M Kabinová zástěna - (1290+1030+2005)x2000mm, 2x dveře 700x1900mm, HPL deska tl. 16mm, do vlhkých prostorů</t>
  </si>
  <si>
    <t>966</t>
  </si>
  <si>
    <t>766525N71</t>
  </si>
  <si>
    <t>T-16 - D+M Kabinová zástěna - (1645+1240)x2000mm, 1x dveře 700x1900mm, HPL deska tl. 16mm, do vlhkých prostorů</t>
  </si>
  <si>
    <t>968</t>
  </si>
  <si>
    <t>766525N72</t>
  </si>
  <si>
    <t>T-17 - D+M Zástěna pisoáru - 500x2000mm, HPL deska tl. 16mm, do vlhkých prostorů, celkem 3ks</t>
  </si>
  <si>
    <t>970</t>
  </si>
  <si>
    <t>766525N73</t>
  </si>
  <si>
    <t>T-18 - D+M Zástěna výlevky - (630+600)x2640mm, shrnovací dveře 600x2000mm 1ks, HPL deska tl. 16mm, do vlhkých prostorů</t>
  </si>
  <si>
    <t>972</t>
  </si>
  <si>
    <t>766525N74</t>
  </si>
  <si>
    <t>T-19 - D+M Zástěna výlevky - 1455x2500mm, shrnovací dveře 750x2000mm 1ks, HPL deska tl. 16mm, do vlhkých prostorů</t>
  </si>
  <si>
    <t>974</t>
  </si>
  <si>
    <t>766525N75</t>
  </si>
  <si>
    <t>T-20 - D+M Zástěna výlevky - 1485x2500mm, shrnovací dveře 750x2000mm 1ks, HPL deska tl. 16mm, do vlhkých prostorů</t>
  </si>
  <si>
    <t>976</t>
  </si>
  <si>
    <t>766525N76</t>
  </si>
  <si>
    <t>T-21 - D+M Zástěna výlevky - 1710x2550mm, shrnovací dveře 750x2000mm 1ks, HPL deska tl. 16mm, do vlhkých prostorů</t>
  </si>
  <si>
    <t>978</t>
  </si>
  <si>
    <t>766525N77</t>
  </si>
  <si>
    <t>T-22 - D+M Zástěna výlevky - 1000x2750mm, shrnovací dveře 750x2000mm 1ks, HPL deska tl. 16mm, do vlhkých prostorů</t>
  </si>
  <si>
    <t>980</t>
  </si>
  <si>
    <t>766525N78</t>
  </si>
  <si>
    <t>T-23 - D+M Zástěna výlevky - 1600x3150mm, shrnovací dveře 750x2000mm 1ks, HPL deska tl. 16mm, do vlhkých prostorů</t>
  </si>
  <si>
    <t>982</t>
  </si>
  <si>
    <t>766525N79</t>
  </si>
  <si>
    <t>T-24 - D+M Vnitřní okenní parapet z masivu - dub, šířka 160mm, tl. 25mm, včetně okapního nosu 40mm</t>
  </si>
  <si>
    <t>984</t>
  </si>
  <si>
    <t>766525N80</t>
  </si>
  <si>
    <t>T-25 - D+M Vnitřní okenní parapet z masivu - dub, šířka 160mm, tl. 25mm, včetně okapního nosu 40mm</t>
  </si>
  <si>
    <t>986</t>
  </si>
  <si>
    <t>990</t>
  </si>
  <si>
    <t>766525N84</t>
  </si>
  <si>
    <t>T-29 - D+M Vnitřní okenní parapet z masivu - dub, šířka 350mm, tl. 25mm, včetně okapního nosu 40mm</t>
  </si>
  <si>
    <t>994</t>
  </si>
  <si>
    <t>766525N85</t>
  </si>
  <si>
    <t>T-30 - D+M Vnitřní okenní parapet z masivu - dub, šířka 350mm, tl. 25mm, včetně okapního nosu 40mm</t>
  </si>
  <si>
    <t>996</t>
  </si>
  <si>
    <t>1000</t>
  </si>
  <si>
    <t>1002</t>
  </si>
  <si>
    <t>766525N89</t>
  </si>
  <si>
    <t>Th-34 - D+M Repase historické vestavěné policové skříně, nika - (900x380x2250mm), dvířka plná kazetová</t>
  </si>
  <si>
    <t>1004</t>
  </si>
  <si>
    <t>766525N90</t>
  </si>
  <si>
    <t>T-35 - D+M Vnitřní okenní parapet z masivu - dub, šířka 200mm, tl. 25mm, včetně okapního nosu 40mm</t>
  </si>
  <si>
    <t>1006</t>
  </si>
  <si>
    <t>767522N09</t>
  </si>
  <si>
    <t>Z-2 - D+M Půdní schody se zatepleným víkem 700x1300mm, s integrovaným skládacím kovovým žebříkem, protipožární - min. EI30</t>
  </si>
  <si>
    <t>1032</t>
  </si>
  <si>
    <t>767522N13</t>
  </si>
  <si>
    <t>Z-6 - D+M Repase stávajícího kovaného zábradlí s dřevěným madlem</t>
  </si>
  <si>
    <t>1040</t>
  </si>
  <si>
    <t>767522N14</t>
  </si>
  <si>
    <t>Z-7 - D+M Dřevěné dubové madlo prům. 50mm s drážkou 30x20mm + vnitřní vložená plochá ocel 30x16mm</t>
  </si>
  <si>
    <t>1042</t>
  </si>
  <si>
    <t>767522N15</t>
  </si>
  <si>
    <t>Z-8 - D+M Dřevěné dubové madlo prům. 50mm s drážkou 30x20mm + vnitřní vložená plochá ocel 30x16mm</t>
  </si>
  <si>
    <t>1044</t>
  </si>
  <si>
    <t>767522N16</t>
  </si>
  <si>
    <t>Z-9 - D+M Dřevěné dubové madlo prům. 50mm s drážkou 30x20mm + vnitřní vložená plochá ocel 30x16mm</t>
  </si>
  <si>
    <t>1046</t>
  </si>
  <si>
    <t>767522N17</t>
  </si>
  <si>
    <t>Z-10 - D+M Dřevěné dubové madlo prům. 50mm s drážkou 30x20mm + vnitřní vložená plochá ocel 30x16mm</t>
  </si>
  <si>
    <t>1048</t>
  </si>
  <si>
    <t>767522N18</t>
  </si>
  <si>
    <t>Z-11 - D+M Zábradlí nového tříramen. schodiště - replika hist. stávajícího zábradlí, kovové zábradlí s dřevěným madlem, v. 0,9m, d. 10bm</t>
  </si>
  <si>
    <t>1050</t>
  </si>
  <si>
    <t>767522N19</t>
  </si>
  <si>
    <t>Z-12 - D+M Dřevěné dubové madlo prům. 50mm s drážkou 30x20mm + vnitřní vložená plochá ocel 30x16mm</t>
  </si>
  <si>
    <t>1052</t>
  </si>
  <si>
    <t>767522N23</t>
  </si>
  <si>
    <t>Z-16 - D+M Čistící zóna vhodná do interiéru, 2500x1200mm, výška rohože 27mm, rohož z AL profilů š. 27mm</t>
  </si>
  <si>
    <t>1060</t>
  </si>
  <si>
    <t>767522N25</t>
  </si>
  <si>
    <t>Z-18 - D+M Čistící zóna vhodná do interiéru, atypická 1675x1490mm, výška rohože 27mm, rohož z AL profilů š. 27mm</t>
  </si>
  <si>
    <t>1064</t>
  </si>
  <si>
    <t>767522N27</t>
  </si>
  <si>
    <t>Z-20 - D+M Revizní dvířka pro svislé trasy slaboproudu, plechová, 300x300mm</t>
  </si>
  <si>
    <t>1068</t>
  </si>
  <si>
    <t>767522N28</t>
  </si>
  <si>
    <t>Z-21 - D+M Revizní dvířka do SDK podhledu, plechové, výplň z SDK, 300x300mm</t>
  </si>
  <si>
    <t>1070</t>
  </si>
  <si>
    <t>767522N33</t>
  </si>
  <si>
    <t>Z-26 - D+M Skleněná zástěna vhodná pro lomenou sprchovou vaničku, 900x900mm, výška cca 2m, 2 pevné stěny, otevíravé dveře 600mm</t>
  </si>
  <si>
    <t>1080</t>
  </si>
  <si>
    <t>767522N34</t>
  </si>
  <si>
    <t>Z-27 - D+M Vysoce účinná ochrana proti holubům, materiál nerez pružinová ocel, 120hrotů/mb, zákl. délka 0,5m, hroty 120mm</t>
  </si>
  <si>
    <t>1082</t>
  </si>
  <si>
    <t>767522N35</t>
  </si>
  <si>
    <t>Z-28 - D+M Zábradlí schodiště výšky 900mm z nerezových trubek 1.4306, celkem 1ks</t>
  </si>
  <si>
    <t>1084</t>
  </si>
  <si>
    <t>247</t>
  </si>
  <si>
    <t>767522N36</t>
  </si>
  <si>
    <t>Z-29 - D+M Zábradlí schodiště výšky 900mm z nerezových trubek 1.4306, celkem 1ks</t>
  </si>
  <si>
    <t>1086</t>
  </si>
  <si>
    <t>162121988</t>
  </si>
  <si>
    <t>249</t>
  </si>
  <si>
    <t>-1289003803</t>
  </si>
  <si>
    <t>1098</t>
  </si>
  <si>
    <t>251</t>
  </si>
  <si>
    <t>1100</t>
  </si>
  <si>
    <t>1102</t>
  </si>
  <si>
    <t>253</t>
  </si>
  <si>
    <t>1110</t>
  </si>
  <si>
    <t>767522N52</t>
  </si>
  <si>
    <t>Z-44 - D+M Vnitřní žaluzie do okenního otvoru 1000x2220mm, materiál lamel: hliník, mechanické ovládání</t>
  </si>
  <si>
    <t>1118</t>
  </si>
  <si>
    <t>255</t>
  </si>
  <si>
    <t>767522N53</t>
  </si>
  <si>
    <t>Z-45 - D+M Vnitřní žaluzie do okenního otvoru 660x1620mm, materiál lamel: hliník, mechanické ovládání</t>
  </si>
  <si>
    <t>1120</t>
  </si>
  <si>
    <t>1126</t>
  </si>
  <si>
    <t>257</t>
  </si>
  <si>
    <t>767522N58</t>
  </si>
  <si>
    <t>Z-50 - D+M Ochrana rohu vjezdu, nerez úhelník, povrch kartáčovaný, L80x80x8 - 2m, celkem 6ks</t>
  </si>
  <si>
    <t>1130</t>
  </si>
  <si>
    <t>767522N59</t>
  </si>
  <si>
    <t>Z-51 - D+M Protidešťová žaluzie sklepního okna 1250x400mm s vnější krycí mřížkou, hliníková</t>
  </si>
  <si>
    <t>1132</t>
  </si>
  <si>
    <t>259</t>
  </si>
  <si>
    <t>767522N60</t>
  </si>
  <si>
    <t>Z-52 - D+M Okopový plech v místnosti úklidových vozíků, nerez plech tl. 4mm, výšky 400mm, celkem 7,4bm</t>
  </si>
  <si>
    <t>1134</t>
  </si>
  <si>
    <t>767522N61</t>
  </si>
  <si>
    <t>Z-53 - D+M Protidešťová žaluzie pro VZT, 800x1600mm, osazena na fasádě, materiál hliník, se síťkou proti hmyzu</t>
  </si>
  <si>
    <t>1136</t>
  </si>
  <si>
    <t>261</t>
  </si>
  <si>
    <t>767522N62</t>
  </si>
  <si>
    <t>Z-53a - D+M Protidešťová žaluzie pro VZT, 1500x800mm, osazena na fasádě, materiál hliník, se síťkou proti hmyzu</t>
  </si>
  <si>
    <t>1138</t>
  </si>
  <si>
    <t>767522N63</t>
  </si>
  <si>
    <t>Z-54 - D+M Protidešťová žaluzie pro VZT, 900x1100mm, osazena na fasádě, materiál hliník, se síťkou proti hmyzu</t>
  </si>
  <si>
    <t>1140</t>
  </si>
  <si>
    <t>263</t>
  </si>
  <si>
    <t>767522N64</t>
  </si>
  <si>
    <t>Z-54a - D+M Protidešťová žaluzie pro VZT, 860x850mm, osazena na fasádě, materiál hliník, se síťkou proti hmyzu</t>
  </si>
  <si>
    <t>1142</t>
  </si>
  <si>
    <t>767522N65</t>
  </si>
  <si>
    <t>Z-55 - D+M Systémové archivační pojízdné a stacionární regály: 2ks pojízdné regály, 1ks stacionární panel</t>
  </si>
  <si>
    <t>1144</t>
  </si>
  <si>
    <t>265</t>
  </si>
  <si>
    <t>767522N66</t>
  </si>
  <si>
    <t>Z-56 - D+M Krycí mřížka na fasádě pro VZT, 150x150mm, materiál hliník, se síťkou proti hmyzu</t>
  </si>
  <si>
    <t>1146</t>
  </si>
  <si>
    <t>Z-62 - D+M Vnitřní ocelová kce - parapetní konzola, rozměr 500x860x30mm, celkem 30ks</t>
  </si>
  <si>
    <t>1158</t>
  </si>
  <si>
    <t>267</t>
  </si>
  <si>
    <t>Z-63 - D+M Vnitřní ocelová kce - parapetní konzola, rozměr 300x450x40mm, celkem 25ks</t>
  </si>
  <si>
    <t>1160</t>
  </si>
  <si>
    <t>Z-64 - D+M Vnitřní ocelová kce - parapetní konzola, rozměr 250x450x40mm, celkem 8ks</t>
  </si>
  <si>
    <t>1162</t>
  </si>
  <si>
    <t>269</t>
  </si>
  <si>
    <t>767522N85</t>
  </si>
  <si>
    <t>Z-77 - D+M Zábradlí hlavního schodiště, budova D, výšky 900mm, z nerezových profilů, celkem 45bm</t>
  </si>
  <si>
    <t>1184</t>
  </si>
  <si>
    <t>767522N86</t>
  </si>
  <si>
    <t>Z-78 - D+M Madla u šikmé rampy, budova D, z nerezových profilů, celkem 11x2 bm</t>
  </si>
  <si>
    <t>1186</t>
  </si>
  <si>
    <t>271</t>
  </si>
  <si>
    <t>767522N87</t>
  </si>
  <si>
    <t>Z-79 - D+M Madla u schodiště, budova D, mezi budovami D-DM, z nerezových profilů, celkem 47,6bm</t>
  </si>
  <si>
    <t>1188</t>
  </si>
  <si>
    <t>767522N88</t>
  </si>
  <si>
    <t>Z-80 - D+M Meziobjektová dilatace, profily z hliníkové slitiny, podlaha, stěna, strop</t>
  </si>
  <si>
    <t>1190</t>
  </si>
  <si>
    <t>273</t>
  </si>
  <si>
    <t>767522N89</t>
  </si>
  <si>
    <t>Z-81 - D+M Meziobjektová dilatace, profily z hliníkové slitiny, podlaha, stěna, strop</t>
  </si>
  <si>
    <t>1192</t>
  </si>
  <si>
    <t>767522N90</t>
  </si>
  <si>
    <t>Z-82 - D+M Meziobjektová dilatace, profily z hliníkové slitiny, podlaha, stěna, strop</t>
  </si>
  <si>
    <t>1194</t>
  </si>
  <si>
    <t>275</t>
  </si>
  <si>
    <t>767522N91</t>
  </si>
  <si>
    <t>Z-83 - D+M Meziobjektová dilatace, profily z hliníkové slitiny, stěna, strop</t>
  </si>
  <si>
    <t>1196</t>
  </si>
  <si>
    <t>767522N92</t>
  </si>
  <si>
    <t>Z-84 - D+M Meziobjektová dilatace, profily z hliníkové slitiny, podlaha, stěna, strop, podhled</t>
  </si>
  <si>
    <t>1198</t>
  </si>
  <si>
    <t>277</t>
  </si>
  <si>
    <t>767522N93</t>
  </si>
  <si>
    <t>Z-85 - D+M Meziobjektová dilatace, profily z hliníkové slitiny, podlaha, stěna, strop, podhled</t>
  </si>
  <si>
    <t>1200</t>
  </si>
  <si>
    <t>767522N94</t>
  </si>
  <si>
    <t>Z-86 - D+M Poklop 400x600mm, vodotěsný a plynotěsný, výplň beton B30 tl. 50mm, AL rám i poklop, nosnost 1,5t</t>
  </si>
  <si>
    <t>1202</t>
  </si>
  <si>
    <t>279</t>
  </si>
  <si>
    <t>767522N95</t>
  </si>
  <si>
    <t>Z-87 - D+M Ventilační mřížka 400x250mm, materiál hliník</t>
  </si>
  <si>
    <t>1204</t>
  </si>
  <si>
    <t>767522N99</t>
  </si>
  <si>
    <t>Z-91 - D+M Vnitřní AL žaluzie pro posuvné okno, 1500x1500mm, s mechanickým ovládáním, montáž na rám křídla</t>
  </si>
  <si>
    <t>1212</t>
  </si>
  <si>
    <t>281</t>
  </si>
  <si>
    <t>767526N00</t>
  </si>
  <si>
    <t>Z-92 - D+M Nerezová koutová lišta L 30/30/2, délky 1,9m (překrytí dilatace v koutě schodů), celkem 2ks</t>
  </si>
  <si>
    <t>1214</t>
  </si>
  <si>
    <t>767526N02</t>
  </si>
  <si>
    <t>Z-94 - D+M Přeplechování meziobjektové dilatace ve fasádě, pozinkovaný plech tl. 0,6mm, r.š. 250mm</t>
  </si>
  <si>
    <t>1218</t>
  </si>
  <si>
    <t>283</t>
  </si>
  <si>
    <t>767996701</t>
  </si>
  <si>
    <t>Demontáž atypických zámečnických konstrukcí řezáním hmotnosti jednotlivých dílů do 50 kg</t>
  </si>
  <si>
    <t>1220</t>
  </si>
  <si>
    <t>285</t>
  </si>
  <si>
    <t>287</t>
  </si>
  <si>
    <t>289</t>
  </si>
  <si>
    <t>291</t>
  </si>
  <si>
    <t>Podlahy z kamene</t>
  </si>
  <si>
    <t>293</t>
  </si>
  <si>
    <t>772521240</t>
  </si>
  <si>
    <t>Kladení dlažby z kamene z pravoúhlých desek a dlaždic lepených</t>
  </si>
  <si>
    <t>1240</t>
  </si>
  <si>
    <t>58381091</t>
  </si>
  <si>
    <t>deska dlažební z tvrdého kaneme , leštěná _ specifikace dle PD a TZ</t>
  </si>
  <si>
    <t>1242</t>
  </si>
  <si>
    <t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dlažeb vč. souvisejících obvodových soklů v= do 150 mm ---------------------------------------------------------------------</t>
  </si>
  <si>
    <t>295</t>
  </si>
  <si>
    <t>772991111</t>
  </si>
  <si>
    <t>Penetrace podkladu dlažby z kamene</t>
  </si>
  <si>
    <t>1244</t>
  </si>
  <si>
    <t>772991411</t>
  </si>
  <si>
    <t>Základní čištění nově položených kamenných dlažeb vysátím a setřením vlhkým mopem</t>
  </si>
  <si>
    <t>1246</t>
  </si>
  <si>
    <t>297</t>
  </si>
  <si>
    <t>772991421</t>
  </si>
  <si>
    <t>Impregnační nátěr nově položených kamenných dlažeb</t>
  </si>
  <si>
    <t>1248</t>
  </si>
  <si>
    <t>772991431</t>
  </si>
  <si>
    <t>Voskování a leštění kamenných dlažeb ručně</t>
  </si>
  <si>
    <t>1250</t>
  </si>
  <si>
    <t>299</t>
  </si>
  <si>
    <t>998772203</t>
  </si>
  <si>
    <t>Přesun hmot procentní pro podlahy z kamene</t>
  </si>
  <si>
    <t>1252</t>
  </si>
  <si>
    <t>773221211</t>
  </si>
  <si>
    <t>Obklady barevným litým teracem stupňů rovných</t>
  </si>
  <si>
    <t>1254</t>
  </si>
  <si>
    <t>301</t>
  </si>
  <si>
    <t>773421200</t>
  </si>
  <si>
    <t>Soklíky z barevného litého teraca rovné tl 20 mm výšky do 50 mm s požlábkem</t>
  </si>
  <si>
    <t>1256</t>
  </si>
  <si>
    <t>303</t>
  </si>
  <si>
    <t>305</t>
  </si>
  <si>
    <t>307</t>
  </si>
  <si>
    <t>309</t>
  </si>
  <si>
    <t>311</t>
  </si>
  <si>
    <t>313</t>
  </si>
  <si>
    <t>315</t>
  </si>
  <si>
    <t>777</t>
  </si>
  <si>
    <t>Podlahy lité</t>
  </si>
  <si>
    <t>777121105</t>
  </si>
  <si>
    <t>Vyrovnání podkladu podlah epoxidovou stěrkou plněnou pískem plochy přes 1,0 m2 tl do 3 mm</t>
  </si>
  <si>
    <t>1298</t>
  </si>
  <si>
    <t>317</t>
  </si>
  <si>
    <t>777511105</t>
  </si>
  <si>
    <t>Krycí epoxidová stěrka tloušťky přes 2 do 3 mm dekorativní lité podlahy</t>
  </si>
  <si>
    <t>1300</t>
  </si>
  <si>
    <t>Poznámka k položce:_x000d_
Poznámka k položce: 6.EPOXID / CEMENTOVÁ PODLAHOVÁ STĚRKA -STĚRKOVÁ HMOTA + PLNIVO KŘEMIČITÝ PÍSEK ZRNITOSTI 0,1-0,3 mm, DVOUKOMPONENTNÍ VÍCEÚČELOVÉ POJIVO NA BÁZI EPOXIDOVÉ PRYSKYŘICE, -DVOJNÁSOBNÝ JEDNOKOMPONENTNÍ PENETRAČNÍ NÁTĚR NA BETON</t>
  </si>
  <si>
    <t>998777204</t>
  </si>
  <si>
    <t>Přesun hmot procentní pro podlahy lité v objektech v do 36 m</t>
  </si>
  <si>
    <t>1302</t>
  </si>
  <si>
    <t>319</t>
  </si>
  <si>
    <t>321</t>
  </si>
  <si>
    <t>323</t>
  </si>
  <si>
    <t>325</t>
  </si>
  <si>
    <t>783406801</t>
  </si>
  <si>
    <t>Odstranění nátěrů z klempířských konstrukcí obroušením</t>
  </si>
  <si>
    <t>1328</t>
  </si>
  <si>
    <t>783406809</t>
  </si>
  <si>
    <t>Odstranění nátěrů z klempířských konstrukcí okartáčováním</t>
  </si>
  <si>
    <t>1330</t>
  </si>
  <si>
    <t>327</t>
  </si>
  <si>
    <t>783444201</t>
  </si>
  <si>
    <t>Základní antikorozní jednonásobný polyuretanový nátěr klempířských konstrukcí</t>
  </si>
  <si>
    <t>1332</t>
  </si>
  <si>
    <t>783447101</t>
  </si>
  <si>
    <t>Krycí jednonásobný polyuretanový nátěr klempířských konstrukcí</t>
  </si>
  <si>
    <t>1334</t>
  </si>
  <si>
    <t>329</t>
  </si>
  <si>
    <t>331</t>
  </si>
  <si>
    <t>333</t>
  </si>
  <si>
    <t>335</t>
  </si>
  <si>
    <t>337</t>
  </si>
  <si>
    <t>783933161</t>
  </si>
  <si>
    <t>Penetrační epoxidový nátěr pórovitých betonových podlah</t>
  </si>
  <si>
    <t>1354</t>
  </si>
  <si>
    <t>339</t>
  </si>
  <si>
    <t>341</t>
  </si>
  <si>
    <t>Práce a dodávky M</t>
  </si>
  <si>
    <t>HZS</t>
  </si>
  <si>
    <t>Hodinové zúčtovací sazby</t>
  </si>
  <si>
    <t>HZS1291</t>
  </si>
  <si>
    <t>Hodinová zúčtovací sazba pomocný stavební dělník</t>
  </si>
  <si>
    <t>262144</t>
  </si>
  <si>
    <t>1370</t>
  </si>
  <si>
    <t>343</t>
  </si>
  <si>
    <t>HZS1311</t>
  </si>
  <si>
    <t>Hodinová zúčtovací sazba pro pracovníka HSV a PSV bez rozlišení</t>
  </si>
  <si>
    <t>1372</t>
  </si>
  <si>
    <t>HZS2212</t>
  </si>
  <si>
    <t>Hodinová zúčtovací sazba _ (zdravotechnika, topení)</t>
  </si>
  <si>
    <t>1374</t>
  </si>
  <si>
    <t>345</t>
  </si>
  <si>
    <t>HZS2222</t>
  </si>
  <si>
    <t>Hodinová zúčtovací sazba _ (elektroinstalace bez rozpišení)</t>
  </si>
  <si>
    <t>1376</t>
  </si>
  <si>
    <t>HZS2491</t>
  </si>
  <si>
    <t>Hodinová zúčtovací sazba dělník zednických výpomocí</t>
  </si>
  <si>
    <t>1378</t>
  </si>
  <si>
    <t>347</t>
  </si>
  <si>
    <t>HZS3112</t>
  </si>
  <si>
    <t>Hodinová zúčtovací sazba _ (ostatní, jinde neuvedení specialisté)</t>
  </si>
  <si>
    <t>1380</t>
  </si>
  <si>
    <t>N00</t>
  </si>
  <si>
    <t>Nepojmenované, ostatní práce a dodávky</t>
  </si>
  <si>
    <t>N00_015R01</t>
  </si>
  <si>
    <t>Doplňkové a pomocné, jinde nespecifikované, dodávky a doplňky včetně montážních prací příslušné k projekčním detailům _ viz specifikace</t>
  </si>
  <si>
    <t>1382</t>
  </si>
  <si>
    <t xml:space="preserve">Poznámka k položce:_x000d_
Poznámka k položce: Kompletní dodávka a provedení dle specifikace PD (SOUPIS DETAILŮ) a TZ  -------------------------------------------------------------------------------------------- -dodávka, jinde nespecifikovaných, doplňkových / pomocných a ostatních systémových materiálů -kompletní přesuny a montážní práce vztažené k "dodávkám" ------------------------------------------------------------------------</t>
  </si>
  <si>
    <t>OST1</t>
  </si>
  <si>
    <t>Ostatní práce a konstrukce</t>
  </si>
  <si>
    <t>349</t>
  </si>
  <si>
    <t>OST1_R11</t>
  </si>
  <si>
    <t>Ozdobné prvky _ demontáž (pro zpětné osazení) + zrestaurování + zpětná montáž/osazení</t>
  </si>
  <si>
    <t>1384</t>
  </si>
  <si>
    <t>Poznámka k položce:_x000d_
Poznámka k položce: Kompletní provedení dle specifikace PD a TZ včetně všech přímo souvisejících prací a dodávek. -------------------------------------------------------------------------------------------------------------------</t>
  </si>
  <si>
    <t>OST1_R14</t>
  </si>
  <si>
    <t>Oprava fasády _ restaurátorské práce ozdobných prvků</t>
  </si>
  <si>
    <t>1390</t>
  </si>
  <si>
    <t>351</t>
  </si>
  <si>
    <t>OST1_R15</t>
  </si>
  <si>
    <t>Stávající sokl z umělého kamene_ očištění + výměna poškozených prvků</t>
  </si>
  <si>
    <t>1392</t>
  </si>
  <si>
    <t>OST1_R17</t>
  </si>
  <si>
    <t>Dodávka a montáž omítkové prforované lišty - viz specifikace / popis</t>
  </si>
  <si>
    <t>1396</t>
  </si>
  <si>
    <t xml:space="preserve">Poznámka k položce:_x000d_
Poznámka k položce: Kompletní provedení dle specifikace PD a TZ včetně všech přímo souvisejících prací a dodávek. -------------------------------------------------------------------------------------------------------------------- Specifikace: - NA VŠECHNY STĚNY SUTERÉNU BUDOU DO OMÍTEK VLOŽENY DIFÚZNÍ PERFOROVANÉ DVOUDÍLNÉ LIŠTY 70/14 MM   LIŠTA BUDE UMÍSTĚNA VE DVOU VÝŠKOVÝCH ÚROVNÍCH - NAD PODLAHOU 150 MM A 1000 MM  --------------------- Difuzní lišta pro vlhké zdivo vnitřní Difúzní lišta je plastová perforovaná dvoudílná lišta, která je určena k odvodu difundujících vodních par ze zdiva do volného prostoru.  Difúzní lišta odstraňuje defekty na omítkách, které vznikají z důvodu nadměrného zkoncentrování vodní páry ve styku svislé omítky s podlahou.Lišta funguje současně jako dilatace mezi různými druhy omítek. Při provádění sanace zdiva pouze sanačními omítkovými systémy, odpovídajícími směrnici WTA, může difuzní lišta osazena v kritickém místě (např. nad podlahou) výrazně prodloužit životnost těchto omítek.</t>
  </si>
  <si>
    <t>353</t>
  </si>
  <si>
    <t>OST1_R18</t>
  </si>
  <si>
    <t>Dodávka a montáž _ vrstev podlahové skladby NP22</t>
  </si>
  <si>
    <t>1398</t>
  </si>
  <si>
    <t>Poznámka k položce:_x000d_
Poznámka k položce: Kompletní provedení dle specifikace PD a TZ včetně všech přímo souvisejících prací a dodávek. -------------------------------------------------------------------------------------------------------------------- Skladba / specifikace / rozsah: -CEMENTOVÉ LEPIDLO VODOVZDORNÝ, ZRNITOST 0 - 0,4 mm, STĚRKA 8 mm -HYDROIZOLAČNÍ POVLAKOVÁ STĚRKA VE DVOU VRSTVÁCH, SPOTŘEBA 1,2 - 1,6 kg/m2, VYZTUŽENÍ KOUTŮ A PROSTUPŮ -ZVUKOVĚ IZOLAČNÍ KROČEJOVÝ PANEL AKUSTICKÝ ÚTLUM Lw až 18 dB, ROZMĚR DESKY 1 000 x 600 x 6 mm -CEMENTOVÉ LEPIDL, ZUBOVÁ STĚRKA 3-4 mm SPOTŘEBA 2,1 kg/m2 -KONTAKTNÍ MŮSTEK NA NESAVÉ PODKLADY S OBSAHEM PLNIVA VODOVZDORNÝ, SPOTŘEBA KONTAKTNÍHO MŮSTKU 0,25-0,4 kg/m2 -OSB DESKA (KŘÍŽEM POLOŽENÁ) -OSB DESKA -DŘEVĚNÁ ROŠTOVÁ K-CE VYVÝŠENÉ PODLAHY</t>
  </si>
  <si>
    <t>OST1_R31</t>
  </si>
  <si>
    <t>Zrušení plynové přípojky _ rozsah a specifikace dle soupisu</t>
  </si>
  <si>
    <t>1402</t>
  </si>
  <si>
    <t xml:space="preserve">Poznámka k položce:_x000d_
Poznámka k položce: Kompletní provedení dle specifikace PD a TZ včetně všech přímo souvisejících prací a dodávek. ------------------------------------------------------------------------------------------------------------------- Specifikace / rozsah / soupis: Přípojka plynu – zrušení přípojky plynu, ve správě GridServices, s.r.o.  Na základě samostatného povolení, které není součásti stávajícího stavebního povolení  (Stavební úpravy objektu Filozofické fakulty Ostravské univerzity (část „D“ a „DM“) č.p. 1476, Reální 5“, - č.j.: MOaP/20600/18/OSŘP1/Kala) je nutno provést odpojení přípojky plynu od objektu včetně likvidace přípojky až po napojení na hlavní řad.  Práce s tímto spojené:  -Demontáž chodníkové kamenné dlažby v rozsahu cca 20 m2  -Ochrana uměleckého díla, které je umístěno na dlážděné ploše  -Ruční výkop v rozsahu cca 20 m3, pažení výkopu  -Ochrana stávajících sítí, křižujících přípojku plynu  -Odpojení napojení přípojky na řad, včetně zaslepení, likvidace vedení přípojky do objektu, Zazdění průchodu po přípojce do objektu  -Odstranění pažení, provedení zásypu výkopu, zpětné kladení kamenné dlažby, oprava liniového dešťového žlabu ve vozovce  -Doplnění otvoru po HUP skříni, povrch umělý kámen, struktura dle okolního provedení  -Administrace (projekt, žádost, schválení, zábor pozemku, předání apod.) ----------------------------------------------------------------------------------------</t>
  </si>
  <si>
    <t>355</t>
  </si>
  <si>
    <t>OST1_R32</t>
  </si>
  <si>
    <t>Injektáž podzákladí</t>
  </si>
  <si>
    <t>1404</t>
  </si>
  <si>
    <t>OST1_R33</t>
  </si>
  <si>
    <t xml:space="preserve">D+M dřevocementové budky s min. 2 komorami pro rorýse </t>
  </si>
  <si>
    <t>989190239</t>
  </si>
  <si>
    <t>33-M</t>
  </si>
  <si>
    <t>Montáže dopr.zaříz.,sklad. zař. a váh</t>
  </si>
  <si>
    <t>357</t>
  </si>
  <si>
    <t>33__R01</t>
  </si>
  <si>
    <t>Demontáže, přesuny a likvidace stávajícího jídelního výtahu vč.veškerého příslušenství</t>
  </si>
  <si>
    <t>-986858383</t>
  </si>
  <si>
    <t>Poznámka k položce:_x000d_
Poznámka k položce: Kompletní provedení dle specifikace PD a TZ včetně všech přímo souvisejících prací a dodávek. --------------------------------------------------------------------------------------------------------------------</t>
  </si>
  <si>
    <t xml:space="preserve">    1 - Zemní práce</t>
  </si>
  <si>
    <t xml:space="preserve">    46-M - Zemní práce při extr.mont.pracích</t>
  </si>
  <si>
    <t>Zemní práce</t>
  </si>
  <si>
    <t>162211311</t>
  </si>
  <si>
    <t>Vodorovné přemístění výkopku z horniny třídy těžitelnosti I skupiny 1 až 3 stavebním kolečkem do 10 m</t>
  </si>
  <si>
    <t>162211319</t>
  </si>
  <si>
    <t>Příplatek k vodorovnému přemístění výkopku z horniny třídy těžitelnosti I skupiny 1 až 3 stavebním kolečkem za každých dalších 10 m</t>
  </si>
  <si>
    <t>162751117</t>
  </si>
  <si>
    <t>Vodorovné přemístění přes 9 000 do 10000 m výkopku/sypaniny z horniny třídy těžitelnosti I skupiny 1 až 3</t>
  </si>
  <si>
    <t>162751119</t>
  </si>
  <si>
    <t>Příplatek k vodorovnému přemístění výkopku/sypaniny z horniny třídy těžitelnosti I skupiny 1 až 3 ZKD 1000 m přes 10000 m</t>
  </si>
  <si>
    <t>1447184151</t>
  </si>
  <si>
    <t>171201201</t>
  </si>
  <si>
    <t>Uložení sypaniny na skládky</t>
  </si>
  <si>
    <t>171201221</t>
  </si>
  <si>
    <t>Poplatek za uložení na skládce (skládkovné) zeminy a kamení kód odpadu 17 05 04</t>
  </si>
  <si>
    <t>274322511</t>
  </si>
  <si>
    <t>Základové pasy ze ŽB se zvýšenými nároky na prostředí tř. C 25/30</t>
  </si>
  <si>
    <t>274351121</t>
  </si>
  <si>
    <t>Zřízení bednění základových pasů rovného</t>
  </si>
  <si>
    <t>274351122</t>
  </si>
  <si>
    <t>Odstranění bednění základových pasů rovného</t>
  </si>
  <si>
    <t>274361821</t>
  </si>
  <si>
    <t>Výztuž základových pásů betonářskou ocelí 10 505 (R)</t>
  </si>
  <si>
    <t>413232221</t>
  </si>
  <si>
    <t>Zazdívka zhlaví válcovaných nosníků</t>
  </si>
  <si>
    <t>430321414</t>
  </si>
  <si>
    <t>Schodišťová konstrukce a rampa ze ŽB tř. C 25/30</t>
  </si>
  <si>
    <t>430361821</t>
  </si>
  <si>
    <t>Výztuž schodišťové konstrukce a rampy betonářskou ocelí 10 505</t>
  </si>
  <si>
    <t>430362021</t>
  </si>
  <si>
    <t>Výztuž schodišťové konstrukce a rampy svařovanými sítěmi Kari</t>
  </si>
  <si>
    <t>431351121</t>
  </si>
  <si>
    <t>Zřízení bednění podest schodišť a ramp přímočarých v do 4 m</t>
  </si>
  <si>
    <t>431351122</t>
  </si>
  <si>
    <t>Odstranění bednění podest schodišť a ramp přímočarých v do 4 m</t>
  </si>
  <si>
    <t>434351141</t>
  </si>
  <si>
    <t>Zřízení bednění stupňů přímočarých schodišť</t>
  </si>
  <si>
    <t>434351142</t>
  </si>
  <si>
    <t>Odstranění bednění stupňů přímočarých schodišť</t>
  </si>
  <si>
    <t>632451105</t>
  </si>
  <si>
    <t>Cementový samonivelační potěr ze suchých směsí tloušťky do 15 mm</t>
  </si>
  <si>
    <t>46-M</t>
  </si>
  <si>
    <t>Zemní práce při extr.mont.pracích</t>
  </si>
  <si>
    <t>460120016</t>
  </si>
  <si>
    <t>Naložení výkopku ručně z hornin třídy 1až4</t>
  </si>
  <si>
    <t>D.1.3 - Požárně bezpečnostní řešení</t>
  </si>
  <si>
    <t xml:space="preserve">    OST-01 - Požárně bezpečnostní řešení </t>
  </si>
  <si>
    <t>OST-01</t>
  </si>
  <si>
    <t xml:space="preserve">Požárně bezpečnostní řešení </t>
  </si>
  <si>
    <t>795666P02</t>
  </si>
  <si>
    <t>Dodávka a sazení/umístění přenosných hasicích přístrojů - práškový (6 kg) s hasicí schodpností 21A</t>
  </si>
  <si>
    <t>795666P03</t>
  </si>
  <si>
    <t>D+M Bezpečnostní a informativní tabulky</t>
  </si>
  <si>
    <t>795666P04</t>
  </si>
  <si>
    <t>D+M utěsnění prostupů a průrazů (neuvedených v ostatních soupisech prací)</t>
  </si>
  <si>
    <t xml:space="preserve">Poznámka k položce:_x000d_
Poznámka k položce: Prostupy rozvodů: Veškeré rozvody budu v místě průchodu požárně dělícími konstrukcemi utěsněny v souladu s požadavky ČSN 73 0802, ČSN 73 0810 – zaomítáním, dobetonováním, požárními ucpávkami apod,  Instalace těsnících manžet, tmelů a jiných výrobků se v místě prostupů požaduje v případě, kdy je v objektu provedena instalace rozvodů dle ČSN 73 0810 čl. 6.2.2.a), tzn: -kanalizační potrubí třídy reakce na oheň B-F světlého průřezu 8000 mm2 u vertikálního potrubí nebo přes 12000 mm2 u horizontálního potrubí -potrubí s trvalou náplní vody  nebo jiné nehořlavé kapalina  třídy reakce na oheň B-F světlého průřezu 15000 mm2 -potrubí sloužící k rozvodu stlačeného popř, nestlačeného vzduchu  či jiných nehořlavých plynů včetně vzduchotechnických rozvodů třídy reakce na oheň B-F světlého průřezu 12000 mm2 -kabelových či jiných elektrických rozvodů tvořených svazkem vodičů pokud tyto rozvody prostupují jedním otvorem mají izolace (povrchové úpravy šířící požár  a jejich celková hmotnost je větší než 1,0 kg/m</t>
  </si>
  <si>
    <t xml:space="preserve">izolace potrubí  22 x 9 mm</t>
  </si>
  <si>
    <t>72121142</t>
  </si>
  <si>
    <t>Vpusť podlahová se svislým odtokem DN 50/75/110 mřížka nerez 115x115</t>
  </si>
  <si>
    <t>642360910</t>
  </si>
  <si>
    <t>mísa klozetová keramická závěsná</t>
  </si>
  <si>
    <t>725121525</t>
  </si>
  <si>
    <t>Pisoárový záchodek automatický s radarovým senzorem</t>
  </si>
  <si>
    <t>725122813</t>
  </si>
  <si>
    <t>Demontáž pisoárových stání s nádrží a jedním záchodkem</t>
  </si>
  <si>
    <t>64211005</t>
  </si>
  <si>
    <t xml:space="preserve">umyvadlo keramické závěsné  bílé š. 450 s antibakteriální úpravou vč. polosloupu</t>
  </si>
  <si>
    <t>642110051</t>
  </si>
  <si>
    <t xml:space="preserve">umyvadlo keramické závěsné  bílé š. 466 s antibakteriální úpravou vč. polosloupu</t>
  </si>
  <si>
    <t xml:space="preserve">umyvadlo keramické závěsné  65 x 49 cm bílé vč. polosloupu</t>
  </si>
  <si>
    <t>642110061</t>
  </si>
  <si>
    <t xml:space="preserve">umyvadlo  (obdélníkové) s otv. pro baterii 700x530mm</t>
  </si>
  <si>
    <t>642110062</t>
  </si>
  <si>
    <t>dvojumyvadlo s otv. pro baterii 1400x530 mm</t>
  </si>
  <si>
    <t>725240811</t>
  </si>
  <si>
    <t>Demontáž kabin sprchových bez výtokových armatur</t>
  </si>
  <si>
    <t>725240812</t>
  </si>
  <si>
    <t>Demontáž vaniček sprchových bez výtokových armatur</t>
  </si>
  <si>
    <t>7252411261</t>
  </si>
  <si>
    <t>Vanička sprchová akrylátová obdélníková 1200x900 mm</t>
  </si>
  <si>
    <t>725241142</t>
  </si>
  <si>
    <t>Vanička sprchová akrylátová čtvrtkruhová 900x900 mm</t>
  </si>
  <si>
    <t>725245103</t>
  </si>
  <si>
    <t>Zástěna sprchová pro vaničku 1200x900</t>
  </si>
  <si>
    <t>725245131</t>
  </si>
  <si>
    <t>Zástěna sprchová vaničky čtvrtkruhové 900x900mm</t>
  </si>
  <si>
    <t>725330840</t>
  </si>
  <si>
    <t>Demontáž výlevka litinová nebo ocelová</t>
  </si>
  <si>
    <t>725339111</t>
  </si>
  <si>
    <t>Montáž výlevky</t>
  </si>
  <si>
    <t>64271101</t>
  </si>
  <si>
    <t>výlevka keramická bílá</t>
  </si>
  <si>
    <t>Baterie stojánkové pákové , elektronická na sít závislá, optoelektronicky řízená, síťový zdroj s EU zástrčkou 230V vč. mtž</t>
  </si>
  <si>
    <t>725831312</t>
  </si>
  <si>
    <t>Baterie vanová nástěnná páková s příslušenstvím a pevným držákem</t>
  </si>
  <si>
    <t>725841311</t>
  </si>
  <si>
    <t>Baterie sprchové nástěnné pákové</t>
  </si>
  <si>
    <t>72613104</t>
  </si>
  <si>
    <t xml:space="preserve">Instalační předstěna - výlevka s ovládáním zepředu do lehkých stěn s kovovou kcí </t>
  </si>
  <si>
    <t>35021000</t>
  </si>
  <si>
    <t>Montáž čerpadla kalového</t>
  </si>
  <si>
    <t>4261039</t>
  </si>
  <si>
    <t>čerpadlo ponorné kalové fekální s řezacím zařízením a plovákem, Qmin 2m3/hod, Hmax 15m, 230V, vč. řídící jednotky</t>
  </si>
  <si>
    <t>38638111</t>
  </si>
  <si>
    <t>Jímka kanalizační fekální 1m3 s pokopem a dovětráním</t>
  </si>
  <si>
    <t>-1698099280</t>
  </si>
  <si>
    <t>-2084823182</t>
  </si>
  <si>
    <t>D.1.4.3 - Silnoproudá elektrotechnika</t>
  </si>
  <si>
    <t>A - Elektroinstalace</t>
  </si>
  <si>
    <t>B - Rozvodnice</t>
  </si>
  <si>
    <t>OST - Ostatní</t>
  </si>
  <si>
    <t>Elektroinstalace</t>
  </si>
  <si>
    <t>Zásuvka 230V/16A IP44 jednonásobná</t>
  </si>
  <si>
    <t>Zásuvka 400V/16A IP44 nástěnná</t>
  </si>
  <si>
    <t>Tlačítko požární CS+TS+spouštění CHÚC za sklíčkem, červené</t>
  </si>
  <si>
    <t>Lišta vkládací LV</t>
  </si>
  <si>
    <t>Drátěný mřížový žlab 55x150x4,8 vč.závěsu</t>
  </si>
  <si>
    <t>Drátěný mřížový žlab 55x500x4,8 vč.závěsu</t>
  </si>
  <si>
    <t>Stoupací žebřík vč.příchytek</t>
  </si>
  <si>
    <t>Kabel CYKY 5Jx6</t>
  </si>
  <si>
    <t>Kabel CXKH-V 5x2,5 B2ca,s1,d0</t>
  </si>
  <si>
    <t>Kabel CXKH-V 5x10 B2ca,s1,d0</t>
  </si>
  <si>
    <t>Vodič CYA 16 zelenožlutý</t>
  </si>
  <si>
    <t>Svorkovnice OP v krabici</t>
  </si>
  <si>
    <t>Vodič CYA 25 zelenožlutý</t>
  </si>
  <si>
    <t>Svodič T1+T2 100kA v krabici z IP67</t>
  </si>
  <si>
    <t>Kabel CYKY 5Jx10</t>
  </si>
  <si>
    <t>Kabel CYKY 5Jx16</t>
  </si>
  <si>
    <t>Kabel AYKY 3x150+70</t>
  </si>
  <si>
    <t>Kabel AYKY 3x120+70</t>
  </si>
  <si>
    <t>Kabel AYKY 3x240+120</t>
  </si>
  <si>
    <t>Kabel CYKY 3x240+120</t>
  </si>
  <si>
    <t>Zemní práce v komunikaci - výkop, pískové lože, betonové podloží, uložení, zához, hutnění, obetonování chrániček, odvoz přebytečného výkopku, uložení na skládku, skládkovné</t>
  </si>
  <si>
    <t>Kabelová pancéřová plastová chránička 110</t>
  </si>
  <si>
    <t>Zemnící pásek FeZn 30x4</t>
  </si>
  <si>
    <t>Šňůra HO5VV-U 2x1,5</t>
  </si>
  <si>
    <t>Šňůra H07RN-F 5x6</t>
  </si>
  <si>
    <t>Protipožární ucpávky EI60</t>
  </si>
  <si>
    <t>Protipožární štítek</t>
  </si>
  <si>
    <t>UPS40 kVA/40 kW; vstup/výstup: 3f/3f; 400V; 50Hz; TN-S; 3L+N+PE;</t>
  </si>
  <si>
    <t>Rozvodnice</t>
  </si>
  <si>
    <t>Rozváděč RE D+DM vč. příslušenství a montáže (Rozvodnice jsou ceněny včetně příslušenství(svorky, propojovací lišty, PE+N,...)</t>
  </si>
  <si>
    <t>Rozváděč REH vč. příslušenství a montáže (Rozvodnice jsou ceněny včetně příslušenství(svorky, propojovací lišty, PE+N,...)</t>
  </si>
  <si>
    <t>Rozváděč RUPS vč. příslušenství a montáže (Rozvodnice jsou ceněny včetně příslušenství(svorky, propojovací lišty, PE+N,...)</t>
  </si>
  <si>
    <t>Rozváděč RVZT1,RVZT2, RSLP1, RSLP2 vč. příslušenství a montáže (Rozvodnice jsou ceněny včetně příslušenství(svorky, propojovací lišty, PE+N,...)</t>
  </si>
  <si>
    <t>Rozváděč RD01 vč. příslušenství a montáže (Rozvodnice jsou ceněny včetně příslušenství(svorky, propojovací lišty, PE+N,...)</t>
  </si>
  <si>
    <t>Rozváděč RD1 vč. příslušenství a montáže (Rozvodnice jsou ceněny včetně příslušenství(svorky, propojovací lišty, PE+N,...)</t>
  </si>
  <si>
    <t>Rozváděč RD2 vč. příslušenství a montáže (Rozvodnice jsou ceněny včetně příslušenství(svorky, propojovací lišty, PE+N,...)</t>
  </si>
  <si>
    <t>Rozváděč RD3 vč. příslušenství a montáže (Rozvodnice jsou ceněny včetně příslušenství(svorky, propojovací lišty, PE+N,...)</t>
  </si>
  <si>
    <t>Rozváděč RD4 vč. příslušenství a montáže (Rozvodnice jsou ceněny včetně příslušenství(svorky, propojovací lišty, PE+N,...)</t>
  </si>
  <si>
    <t>Rozváděč RD5 vč. příslušenství a montáže (Rozvodnice jsou ceněny včetně příslušenství(svorky, propojovací lišty, PE+N,...)</t>
  </si>
  <si>
    <t>Rozváděč RD6 vč. příslušenství a montáže (Rozvodnice jsou ceněny včetně příslušenství(svorky, propojovací lišty, PE+N,...)</t>
  </si>
  <si>
    <t>Rozváděč RD7 vč. příslušenství a montáže (Rozvodnice jsou ceněny včetně příslušenství(svorky, propojovací lišty, PE+N,...)</t>
  </si>
  <si>
    <t>Rozváděč RDM01 vč. příslušenství a montáže (Rozvodnice jsou ceněny včetně příslušenství(svorky, propojovací lišty, PE+N,...)</t>
  </si>
  <si>
    <t>Rozváděč RDM1 vč.příslušenství a montáže (Rozvodnice jsou ceněny včetně příslušenství(svorky, propojovací lišty, PE+N,...)</t>
  </si>
  <si>
    <t>Rozváděč RDM2 vč. příslušenství a montáže (Rozvodnice jsou ceněny včetně příslušenství(svorky, propojovací lišty, PE+N,...)</t>
  </si>
  <si>
    <t>Rozváděč RDM3 vč.příslušenství a montáže (Rozvodnice jsou ceněny v(Rozvodnice jsou ceněny včetně příslušenství(svorky, propojovací lišty, PE+N,...)četně příslušenství(svorky, propojovací lišty, PE+N,...)</t>
  </si>
  <si>
    <t>Rozváděč RDM4 vč. příslušenství a montáže (Rozvodnice jsou ceněny včetně příslušenství(svorky, propojovací lišty, PE+N,...)</t>
  </si>
  <si>
    <t>Rozváděč RDM5 vč.příslušenství a montáže (Rozvodnice jsou ceněny včetně příslušenství(svorky, propojovací lišty, PE+N,...)</t>
  </si>
  <si>
    <t>Rozváděč RDM6 vč. příslušenství a montáže (Rozvodnice jsou ceněny včetně příslušenství(svorky, propojovací lišty, PE+N,...)</t>
  </si>
  <si>
    <t>OST</t>
  </si>
  <si>
    <t>1855761670</t>
  </si>
  <si>
    <t xml:space="preserve">Zde uvedené výrobky a systémy jsou pouhým příkladem pro stanovení standardů při volbě materiálů dodavatelem. Investor požaduje dodání výrobků a systémů stejné nebo vyšší standardní třídy a úrovně. Dodavatel není názvy výrobků a systémů, zde uvedených, vázán. Na stavbu může dodat výrobky a systémy jiných názvů a výrobců, ovšem stejných nebo vyšších kvalitativních a technických parametrů.  Jsou zde uvedeny pouze některé z výrobků, obsažených v projektové dokumentaci. Pokud zde výrobek nebo systém uvedený v projektové dokumentaci není specifikován, bude na stavbu dodán takový výrobek, který vykazuje vyšší kvalitativní a technické standardy a parametry.  Před zabudováním výrobků a systémů do stavby předloží dodavatel investorovi technický list předmětného výrobku nebo systémů ke schválení. </t>
  </si>
  <si>
    <t>D3 - VRN:</t>
  </si>
  <si>
    <t>Modulární patch panel _ 24xRJ45 Cat.6A UTP černý 1U</t>
  </si>
  <si>
    <t xml:space="preserve">Keystone modul _1xRJ45 Cat.6A UTP beznástrojový </t>
  </si>
  <si>
    <t>D.1.4.4b - Elektrická požární signalizace</t>
  </si>
  <si>
    <t>D1 - Elektrická požární signalizace</t>
  </si>
  <si>
    <t>Ústředna EPS, 2x 250 adres, 2 kruh. linky, síť připoj.</t>
  </si>
  <si>
    <t>Linkový procesor - rozšíření ústředny o 2 kruhy</t>
  </si>
  <si>
    <t>Deska přípojná ref. výrobek:TUD800</t>
  </si>
  <si>
    <t>Vstupně výstupní deska</t>
  </si>
  <si>
    <t>Síťová deska</t>
  </si>
  <si>
    <t>Montážní konzola pro IOB/TUD/LIM</t>
  </si>
  <si>
    <t>Tablo obsluhy</t>
  </si>
  <si>
    <t>Multisenzor interaktivní 830PH</t>
  </si>
  <si>
    <t>Zásuvka 4B</t>
  </si>
  <si>
    <t>Tlačítkový hlásič DIN820 s izolátorem, vnitř. - červený</t>
  </si>
  <si>
    <t>Adresovatelná siréna</t>
  </si>
  <si>
    <t>Vstupně výstupní prvek MIO800 - násobný</t>
  </si>
  <si>
    <t>Montážní krabice</t>
  </si>
  <si>
    <t>Držák samolepky pro vyznačení adresy 800F</t>
  </si>
  <si>
    <t>Samolepky s čísly adres - bílé</t>
  </si>
  <si>
    <t>Samolepky s čísly adres - žluté</t>
  </si>
  <si>
    <t>Klíč pro tlačítkový hlásič</t>
  </si>
  <si>
    <t>Zábleskový maják - červený (IP54)</t>
  </si>
  <si>
    <t>Akumulátor PS12170 (12V/17Ah)</t>
  </si>
  <si>
    <t>Akumulátor PS12260 (12V/26Ah)</t>
  </si>
  <si>
    <t>Zdroj 24-05-ste (zálohovaný, certifikovaný)</t>
  </si>
  <si>
    <t>Obslužné pole požární ochrany</t>
  </si>
  <si>
    <t>Klíčový trezor požární ochrany</t>
  </si>
  <si>
    <t>Síťová deska TLI800EN se zdrojem ve skříni</t>
  </si>
  <si>
    <t>GSM připojení na HZS</t>
  </si>
  <si>
    <t>Provozní kniha EPS</t>
  </si>
  <si>
    <t>Kabel požární - J-Y/st/Y 2x2x0,8, včetně zasekání</t>
  </si>
  <si>
    <t>Sdělovací kabel F 2x2x0,8 PH120-R, včetně zasekání</t>
  </si>
  <si>
    <t>Sdělovací kabel F 5x2x0,8 PH120-R, včetně zasekání</t>
  </si>
  <si>
    <t>Sdělovací kabel F 10x2x0,8 PH120-R, včetně zasekání</t>
  </si>
  <si>
    <t>koaxiální kabel</t>
  </si>
  <si>
    <t>Protipožární ucpávky</t>
  </si>
  <si>
    <t>D.1.4.4c - Kabelové trasy slaboproudých rozvodů</t>
  </si>
  <si>
    <t>TR.OHEB.1416/1, pro vnitřní instalace, korugovaná, jednovrstvá</t>
  </si>
  <si>
    <t>TR.OHEB.1436/1, pro vnitřní instalace, korugovaná, jednovrstvá</t>
  </si>
  <si>
    <t>TR.OHEB.1440/1, pro vnitřní instalace, korugovaná, jednovrstvá</t>
  </si>
  <si>
    <t xml:space="preserve">TR.  40, ohebná dvouplášťová korugovaná chránička</t>
  </si>
  <si>
    <t>Zásuvky do stolu 054621</t>
  </si>
  <si>
    <t>Zásuvky do stolu 054033</t>
  </si>
  <si>
    <t xml:space="preserve">Celkem VRN - zařízení staveniště, odběr energií, WC, ostraha  - 2% z dodávky materiálu</t>
  </si>
  <si>
    <t>D.1.4.4d - Grafická nástavba, vizualizace</t>
  </si>
  <si>
    <t>B - Software:</t>
  </si>
  <si>
    <t>C - Komunikátory:</t>
  </si>
  <si>
    <t>D - VRN:</t>
  </si>
  <si>
    <t>Grafický server</t>
  </si>
  <si>
    <t xml:space="preserve">Poznámka k položce:_x000d_
minimální konfigurace grafického serveru např.:_x000d_
 2xXeon, 16GB RAM, Wind2016ES,_x000d_
HDD1000 - pouze do serveru FSC_x000d_
</t>
  </si>
  <si>
    <t>Dohledové pracoviště</t>
  </si>
  <si>
    <t xml:space="preserve">Poznámka k položce:_x000d_
minimální konfigurace dohledového pracoviště např.:_x000d_
 i7, 8GB, Wind7profi, HDD 500GB, GK 1GB_x000d_
Zapisovací jednotka DVD , Síťové rozhraní: Integrovaná gigabitová síť Ethernet LAN 10/100/1000_x000d_
LCD 24", 1920x1200, DP/VGA/DVI, černý, IPS, mat_x000d_
DVR/DVRX service parts:  Optical Mouse Black USB_x000d_
DVR/DVRX service parts: klávesnice, black, PS2, USB_x000d_
</t>
  </si>
  <si>
    <t>Software:</t>
  </si>
  <si>
    <t>C4 Advanced</t>
  </si>
  <si>
    <t>C4-SW-CUCON, komunikační server pro 1x - EZS</t>
  </si>
  <si>
    <t>ústředna</t>
  </si>
  <si>
    <t xml:space="preserve">C4-SW-CUEXP, kom. server pro 1x  EPS</t>
  </si>
  <si>
    <t>Implementácia systému, servisné práce</t>
  </si>
  <si>
    <t>Konzultácie, podpora k vypracovaniu projektu</t>
  </si>
  <si>
    <t>Programátorské práce</t>
  </si>
  <si>
    <t>Školenie administrátor (max 2 osoby)</t>
  </si>
  <si>
    <t>Školenie certifikát</t>
  </si>
  <si>
    <t>Vizualizácia - vytvorenie pôdorysu</t>
  </si>
  <si>
    <t>Vizualizácia - vytvorenie prvku</t>
  </si>
  <si>
    <t>Dopravné</t>
  </si>
  <si>
    <t>km</t>
  </si>
  <si>
    <t>Komunikátory:</t>
  </si>
  <si>
    <t xml:space="preserve">Rozhraní pro EZS </t>
  </si>
  <si>
    <t xml:space="preserve">Rozhraní pro EPS  </t>
  </si>
  <si>
    <t>Celkem doprava, přesun hmot 2%</t>
  </si>
  <si>
    <t>Celkem VRN - zařízení staveniště, odběr energií, WC, ostraha, … 2%</t>
  </si>
  <si>
    <t>Poznámka k položce:_x000d_
Server RX2540, 2xXeon, 16GB RAM, Wind2016ESS_x000d_
FSC HDD1000 - pouze do serveru FSC_x000d_
Stanice Fujitsu, i7, 8GB, Wind7profi, HDD 500GB, GK 1GB_x000d_
LCD 24" Fujitsu E24-X TS Pro, 1920x1200, DP/VGA/DVI, černý, IPS, mat_x000d_
DVR/DVRX service parts: Canyon Basic Optical Mouse Black USB_x000d_
DVR/DVRX service parts: klávesnice, black, PS2, USB</t>
  </si>
  <si>
    <t xml:space="preserve">D1 - Zařízení č. 1 - Větrání zázemí uklízeček, šatny, sprchy  aj. - Soupis prací, dodávek a montáže</t>
  </si>
  <si>
    <t xml:space="preserve">D2 - Zařízení č. 1-  Výkaz výměr - Skupinová cena potrubí sk. I - pozink. Plech, třída těsnosti A:, INDEX</t>
  </si>
  <si>
    <t xml:space="preserve">D3 - Zařízení č. 2 - Větrání  prádelny, sušárny - Soupis prací, dodávek a montáže</t>
  </si>
  <si>
    <t xml:space="preserve">D4 - Zařízení č. 2-  Výkaz výměr, Skupinová cena potrubí sk. I - pozink. Plech, tř. těsnosti B:, INDEX 5</t>
  </si>
  <si>
    <t>D5 - Zařízení č. 4,5 – Větrání technických prostorů -dílna, rozvodna, Soupis prací, dodávek a montáže</t>
  </si>
  <si>
    <t xml:space="preserve">D6 - Zařízení č. 4-  Výkaz výměr, Skupinová cena potrubí sk. I - pozink. Plech, tř. těsnosti B:, INDEX 5</t>
  </si>
  <si>
    <t xml:space="preserve">D7 - Zařízení č. 5  Výkaz výměr, Skupinová cena potrubí sk. I - pozink. Plech, tř. těsnosti B:, INDEX 5</t>
  </si>
  <si>
    <t>D8 - Zařízení č. 7 –Hygienické zázemí dílny, Soupis prací, dodávek a montáže</t>
  </si>
  <si>
    <t xml:space="preserve">D9 - Zařízení č. 7-  Výkaz výměr, Skupinová cena potrubí sk. I - pozink. Plech, tř. těsnosti B:, INDEX 5</t>
  </si>
  <si>
    <t>D10 - Zařízení č. 8,9 – Větrání technických prostorů, Soupis prací, dodávek a montáže</t>
  </si>
  <si>
    <t xml:space="preserve">D11 - Zařízení č. 8-  Výkaz výměr, Skupinová cena potrubí sk. I - pozink. Plech, tř. těsnosti B:, INDEX 5</t>
  </si>
  <si>
    <t xml:space="preserve">D12 - Zařízení č. 9-  Výkaz výměr, Skupinová cena potrubí sk. I - pozink. Plech, tř. těsnosti B:, INDEX 5</t>
  </si>
  <si>
    <t>D13 - Zařízení č. 10 – Chlazení serverovny, Soupis prací, dodávek a montáže</t>
  </si>
  <si>
    <t>D14 - Zařízení č. 11 – Větrání hygienických bezokenních prostorů ,úklid, kuchyňky, případně kopírky, Soupi</t>
  </si>
  <si>
    <t xml:space="preserve">D15 - Zařízení č. 11-  Výkaz výměr, Skupinová cena potrubí sk. I - pozink. Plech, tř. těsnosti B:, INDEX 5</t>
  </si>
  <si>
    <t>D16 - Zařízení č. 12 – Větrání hygienických bezokenních prostorů 6NP- část DM, Soupis prací, dodávek a mon</t>
  </si>
  <si>
    <t xml:space="preserve">D17 - Zařízení č. 12-  Výkaz výměr, Skupinová cena potrubí sk. I - pozink. Plech, tř. těsnosti B:, INDEX 5</t>
  </si>
  <si>
    <t>D18 - Zařízení č. 19 Větrání CHÚC "B", Soupis prací, dodávek a montáže</t>
  </si>
  <si>
    <t>D19 - Skupinová cena potrubí sk. I - pozink. Plech, tř. těsnosti B:, INDEX 5</t>
  </si>
  <si>
    <t xml:space="preserve">Zařízení č. 1 - Větrání zázemí uklízeček, šatny, sprchy  aj. - Soupis prací, dodávek a montáže</t>
  </si>
  <si>
    <t>1.1_1</t>
  </si>
  <si>
    <t xml:space="preserve">Potrubní diagonální ventilátor tříotáčkový, trojí vinutí, , Výkonové parametry:  v tabulce zařízení</t>
  </si>
  <si>
    <t xml:space="preserve">Včetně tlumících vložek průměr 200 Výkonové parametry:  v tabulce zařízení</t>
  </si>
  <si>
    <t xml:space="preserve">regulátor otáček </t>
  </si>
  <si>
    <t>1.2_4</t>
  </si>
  <si>
    <t xml:space="preserve">Potrubní el ohřívač s regulací průměr 200mm- 5kW/400V </t>
  </si>
  <si>
    <t>1.3_5</t>
  </si>
  <si>
    <t>Potrubní kapsový filtr (G4) průměr 200mm, včetně náhradní filtr. Vložky</t>
  </si>
  <si>
    <t>1.4_6</t>
  </si>
  <si>
    <t>Přetlaková klapka průměr 200mm</t>
  </si>
  <si>
    <t>1.5_7</t>
  </si>
  <si>
    <t>Přívodní vyústka do kruhového potrubí s regulací 325x75</t>
  </si>
  <si>
    <t>1.6_8</t>
  </si>
  <si>
    <t>Odvodní vyústka do kruhového potrubí s regulací 325x75</t>
  </si>
  <si>
    <t>1.6_9</t>
  </si>
  <si>
    <t>M_10</t>
  </si>
  <si>
    <t xml:space="preserve">Zařízení č. 1-  Výkaz výměr - Skupinová cena potrubí sk. I - pozink. Plech, třída těsnosti A:, INDEX</t>
  </si>
  <si>
    <t>P_11</t>
  </si>
  <si>
    <t>Kruhové potrubí Do průměru 200/tvarovek (%): 40</t>
  </si>
  <si>
    <t>M_12</t>
  </si>
  <si>
    <t>IZ_13</t>
  </si>
  <si>
    <t xml:space="preserve">Zařízení č. 2 - Větrání  prádelny, sušárny - Soupis prací, dodávek a montáže</t>
  </si>
  <si>
    <t>2.1_14</t>
  </si>
  <si>
    <t xml:space="preserve">Potrubní diagonální ventilátor tříotáčkový, trojí vinutí, Výkonové parametry:  v tabulce zařízení</t>
  </si>
  <si>
    <t xml:space="preserve">Včetně tlumících vložek průměr 315,Výkonové parametry:  v tabulce zařízení</t>
  </si>
  <si>
    <t>regulátor otáček</t>
  </si>
  <si>
    <t>2.2_17</t>
  </si>
  <si>
    <t>Potrubní el ohřevač s regulací průměr 315mm- 6kW/400V</t>
  </si>
  <si>
    <t>2.3_18</t>
  </si>
  <si>
    <t>Potrubní kapsový filtr (G4) průměr 315mm, včetně náhradní filtr. Vložky</t>
  </si>
  <si>
    <t>2.4_19</t>
  </si>
  <si>
    <t>Přetlaková klapka průměr 315mm</t>
  </si>
  <si>
    <t>2.5_20</t>
  </si>
  <si>
    <t>Přívodní vyústka do kruhového potrubí s regulací 425x125</t>
  </si>
  <si>
    <t>2.6_21</t>
  </si>
  <si>
    <t>Odvodní vyústka do kruhového potrubí s regulací 425x125</t>
  </si>
  <si>
    <t>2.7_22</t>
  </si>
  <si>
    <t xml:space="preserve">Protidešťová žaluzie s kruhovým napojením  průměr 315mm</t>
  </si>
  <si>
    <t>2.8_23</t>
  </si>
  <si>
    <t>2.9_24</t>
  </si>
  <si>
    <t xml:space="preserve">Výfukový kus šikmý  průměr 200mm</t>
  </si>
  <si>
    <t xml:space="preserve">Zařízení č. 2-  Výkaz výměr, Skupinová cena potrubí sk. I - pozink. Plech, tř. těsnosti B:, INDEX 5</t>
  </si>
  <si>
    <t>P_26</t>
  </si>
  <si>
    <t>Kruhové potrubí Do průměru 200/tvarovek (%): 30</t>
  </si>
  <si>
    <t>P_28</t>
  </si>
  <si>
    <t>IZ_30</t>
  </si>
  <si>
    <t>IZ_31</t>
  </si>
  <si>
    <t>Zařízení č. 4,5 – Větrání technických prostorů -dílna, rozvodna, Soupis prací, dodávek a montáže</t>
  </si>
  <si>
    <t>4.1_32</t>
  </si>
  <si>
    <t xml:space="preserve">Potrubní diagonální ventilátor , trojí vinutí, Výkonové parametry:  v tabulce zařízení</t>
  </si>
  <si>
    <t>Pol1</t>
  </si>
  <si>
    <t xml:space="preserve">Včetně tlumících vložek průměr 160mm, Výkonové parametry:  v tabulce zařízení</t>
  </si>
  <si>
    <t>4.2_33</t>
  </si>
  <si>
    <t>Přetlaková klapka průměr 160mm</t>
  </si>
  <si>
    <t>4.3_34</t>
  </si>
  <si>
    <t xml:space="preserve">Výfukový kus šikmý  průměr 160mm</t>
  </si>
  <si>
    <t>4.4_35</t>
  </si>
  <si>
    <t xml:space="preserve">Síto z tahokovu  průměr 160mm, , osadit do potrubí</t>
  </si>
  <si>
    <t>M_36</t>
  </si>
  <si>
    <t xml:space="preserve">Zařízení č. 4-  Výkaz výměr, Skupinová cena potrubí sk. I - pozink. Plech, tř. těsnosti B:, INDEX 5</t>
  </si>
  <si>
    <t>IZ_39</t>
  </si>
  <si>
    <t>5.1_40</t>
  </si>
  <si>
    <t xml:space="preserve">Včetně tlumících vložek průměr 200, Výkonové parametry:  v tabulce zařízení</t>
  </si>
  <si>
    <t>5.2_42</t>
  </si>
  <si>
    <t>5.3_43</t>
  </si>
  <si>
    <t>5.4_44</t>
  </si>
  <si>
    <t xml:space="preserve">Síto z tahokovu  průměr 200mm, , osadit do potrubí</t>
  </si>
  <si>
    <t>M_45</t>
  </si>
  <si>
    <t xml:space="preserve">Zařízení č. 5  Výkaz výměr, Skupinová cena potrubí sk. I - pozink. Plech, tř. těsnosti B:, INDEX 5</t>
  </si>
  <si>
    <t>P_46</t>
  </si>
  <si>
    <t>M_47</t>
  </si>
  <si>
    <t>IZ_48</t>
  </si>
  <si>
    <t>Zařízení č. 7 –Hygienické zázemí dílny, Soupis prací, dodávek a montáže</t>
  </si>
  <si>
    <t>7.1_49</t>
  </si>
  <si>
    <t>7.2_51</t>
  </si>
  <si>
    <t>7.3_52</t>
  </si>
  <si>
    <t>7.4_53</t>
  </si>
  <si>
    <t xml:space="preserve">Zařízení č. 7-  Výkaz výměr, Skupinová cena potrubí sk. I - pozink. Plech, tř. těsnosti B:, INDEX 5</t>
  </si>
  <si>
    <t>P_55</t>
  </si>
  <si>
    <t>M_56</t>
  </si>
  <si>
    <t>IZ_57</t>
  </si>
  <si>
    <t>Zařízení č. 8,9 – Větrání technických prostorů, Soupis prací, dodávek a montáže</t>
  </si>
  <si>
    <t>8.1_58</t>
  </si>
  <si>
    <t>8.2_60</t>
  </si>
  <si>
    <t>8.3_61</t>
  </si>
  <si>
    <t>M_62</t>
  </si>
  <si>
    <t xml:space="preserve">Zařízení č. 8-  Výkaz výměr, Skupinová cena potrubí sk. I - pozink. Plech, tř. těsnosti B:, INDEX 5</t>
  </si>
  <si>
    <t>P_63</t>
  </si>
  <si>
    <t>M_64</t>
  </si>
  <si>
    <t>9.1_65</t>
  </si>
  <si>
    <t>9.2_67</t>
  </si>
  <si>
    <t>9.3_68</t>
  </si>
  <si>
    <t>9.4_69</t>
  </si>
  <si>
    <t>M_70</t>
  </si>
  <si>
    <t>IZ_71</t>
  </si>
  <si>
    <t xml:space="preserve">Zařízení č. 9-  Výkaz výměr, Skupinová cena potrubí sk. I - pozink. Plech, tř. těsnosti B:, INDEX 5</t>
  </si>
  <si>
    <t>P_72</t>
  </si>
  <si>
    <t>M_73</t>
  </si>
  <si>
    <t>IZ_74</t>
  </si>
  <si>
    <t>Zařízení č. 10 – Chlazení serverovny, Soupis prací, dodávek a montáže</t>
  </si>
  <si>
    <t>10.1_75</t>
  </si>
  <si>
    <t>10.2_77</t>
  </si>
  <si>
    <t>Vnitřní jednotka nástěnná Qch-5kW, infra ovládač v ceně</t>
  </si>
  <si>
    <t>M_79</t>
  </si>
  <si>
    <t>10.3_80</t>
  </si>
  <si>
    <t xml:space="preserve">Požární  vypěňovací mřížka 100x300 x30 -EW 60 DP1, včetně atestu</t>
  </si>
  <si>
    <t>10.4_81</t>
  </si>
  <si>
    <t xml:space="preserve">Stěnová mřížka 100x300  včetně upevňovacího rámečku</t>
  </si>
  <si>
    <t>M_82</t>
  </si>
  <si>
    <t>Zařízení č. 11 – Větrání hygienických bezokenních prostorů ,úklid, kuchyňky, případně kopírky, Soupi</t>
  </si>
  <si>
    <t>11.1_83</t>
  </si>
  <si>
    <t xml:space="preserve">Malý radiální ventilátor tichý - podomítkový , boční připojení, včetně zpětné klapky, Výkonové parametry:  80m3/h,dp= 60Pa, P= 40W/230V</t>
  </si>
  <si>
    <t>M_84</t>
  </si>
  <si>
    <t xml:space="preserve">Montáž  a dopravné</t>
  </si>
  <si>
    <t>11.2_85</t>
  </si>
  <si>
    <t xml:space="preserve">Výfukový kus šikmý  průměr 100mm</t>
  </si>
  <si>
    <t>11.3_86</t>
  </si>
  <si>
    <t>11.4_87</t>
  </si>
  <si>
    <t xml:space="preserve">Protidešťová žaluzie s kruhovým napojením  průměr 100mm</t>
  </si>
  <si>
    <t>11.5_88</t>
  </si>
  <si>
    <t xml:space="preserve">Stěnová mřížka 300x100  včetně upevňovacího rámečku</t>
  </si>
  <si>
    <t>M_89</t>
  </si>
  <si>
    <t xml:space="preserve">Zařízení č. 11-  Výkaz výměr, Skupinová cena potrubí sk. I - pozink. Plech, tř. těsnosti B:, INDEX 5</t>
  </si>
  <si>
    <t>P_90</t>
  </si>
  <si>
    <t>Kruhové potrubí Do průměru 100/tvarovek (%): 30</t>
  </si>
  <si>
    <t>M_91</t>
  </si>
  <si>
    <t>P_92</t>
  </si>
  <si>
    <t>M_93</t>
  </si>
  <si>
    <t>IZ_94</t>
  </si>
  <si>
    <t>IZ_95</t>
  </si>
  <si>
    <t>Protipožární izolace - jednostranná , pož. Odolnost 30min technologický postup dle certifikátu</t>
  </si>
  <si>
    <t>D16</t>
  </si>
  <si>
    <t>Zařízení č. 12 – Větrání hygienických bezokenních prostorů 6NP- část DM, Soupis prací, dodávek a mon</t>
  </si>
  <si>
    <t>12.1_97</t>
  </si>
  <si>
    <t>12.2_99</t>
  </si>
  <si>
    <t>12.3_100</t>
  </si>
  <si>
    <t>12.4_101</t>
  </si>
  <si>
    <t xml:space="preserve">Odvodní vyústka do kruhového potrubí s regulací  225x75</t>
  </si>
  <si>
    <t>12.5_102</t>
  </si>
  <si>
    <t>Plastové odvodní ventily prům 160</t>
  </si>
  <si>
    <t>regulační klapka kruhová prům. 160mm</t>
  </si>
  <si>
    <t>12.6_104</t>
  </si>
  <si>
    <t>M_105</t>
  </si>
  <si>
    <t>D17</t>
  </si>
  <si>
    <t xml:space="preserve">Zařízení č. 12-  Výkaz výměr, Skupinová cena potrubí sk. I - pozink. Plech, tř. těsnosti B:, INDEX 5</t>
  </si>
  <si>
    <t>P_106</t>
  </si>
  <si>
    <t>IZ_108</t>
  </si>
  <si>
    <t>IZ_109</t>
  </si>
  <si>
    <t>D18</t>
  </si>
  <si>
    <t>Zařízení č. 19 Větrání CHÚC "B", Soupis prací, dodávek a montáže</t>
  </si>
  <si>
    <t>19.1_111</t>
  </si>
  <si>
    <t>Přívodní jednotka do venkovního prostoru ve složení: žaluzie, klapka těsná se servem s hav. Funkcí 230V, ventilátor (AC motor), tlumící manžeta</t>
  </si>
  <si>
    <t>Poznámka k položce:_x000d_
technické parametry dle tabulky zařízení (6250m3/h, 400Pa), Jedná se o technologické větrání, na jednotku se nevztahuje EU1253/2014, pod napětím jsou klapky uzavřeny, při výpadku proudu se otevřou</t>
  </si>
  <si>
    <t>M_112</t>
  </si>
  <si>
    <t>Montáž kompletu a dopravné</t>
  </si>
  <si>
    <t xml:space="preserve">Poznámka k položce:_x000d_
Jedná se o technologické větrání, na jednotku se nevztahuje EU1253/2014_x000d_
technické parametry dle tabulky zařízení (6250m3/h, 400Pa)_x000d_
pod napětím jsou klapky uzavřeny, při výpadku proudu se otevřou_x000d_
</t>
  </si>
  <si>
    <t>19.2_113</t>
  </si>
  <si>
    <t>Klapka těsná se servem s hav. Funkcí 230V, 800x1000mm, osadit do potrubí + síto z tahokovu</t>
  </si>
  <si>
    <t>Poznámka k položce:_x000d_
pod napětím je klapka uzavřena, při výpadku proudu se otevře</t>
  </si>
  <si>
    <t>19.3_114</t>
  </si>
  <si>
    <t>Mřížka z tahokovu 750x750 , osadit do potrubí</t>
  </si>
  <si>
    <t>19.4_115</t>
  </si>
  <si>
    <t>Klapka přetlaková 800x1000mm, osadit do potrubí, RAL dle investora</t>
  </si>
  <si>
    <t>M_116</t>
  </si>
  <si>
    <t>D19</t>
  </si>
  <si>
    <t>Skupinová cena potrubí sk. I - pozink. Plech, tř. těsnosti B:, INDEX 5</t>
  </si>
  <si>
    <t>P_117</t>
  </si>
  <si>
    <t>Čtyřhranné potrubí Do průměru 3500/tvarovek (%): 50</t>
  </si>
  <si>
    <t>M_118</t>
  </si>
  <si>
    <t>P_119</t>
  </si>
  <si>
    <t>Čtyřhranné potrubí Do průměru 4000/tvarovek (%): 20</t>
  </si>
  <si>
    <t>M_120</t>
  </si>
  <si>
    <t>IZ121</t>
  </si>
  <si>
    <t>IZ_122</t>
  </si>
  <si>
    <t>VON - Vedlejší a ostatní rozpočtové náklady</t>
  </si>
  <si>
    <t>VRN - VRN</t>
  </si>
  <si>
    <t xml:space="preserve">    VRN1 - Průzkumné, geodetické a projektové práce</t>
  </si>
  <si>
    <t xml:space="preserve">    VRN4 - Inženýrská činnost</t>
  </si>
  <si>
    <t>VRN2 - Příprava staveniště</t>
  </si>
  <si>
    <t>VRN3 - Zařízení staveniště</t>
  </si>
  <si>
    <t>VRN7 - Provozní vlivy</t>
  </si>
  <si>
    <t>VRN9 - Ostatní náklady</t>
  </si>
  <si>
    <t>VRN1</t>
  </si>
  <si>
    <t>Průzkumné, geodetické a projektové práce</t>
  </si>
  <si>
    <t>012203000</t>
  </si>
  <si>
    <t>Geodetické práce při provádění stavby</t>
  </si>
  <si>
    <t>2073041125</t>
  </si>
  <si>
    <t>013244000</t>
  </si>
  <si>
    <t>Dokumentace dílenská pro realizaci stavby</t>
  </si>
  <si>
    <t>Poznámka k položce:_x000d_
Poznámka k položce: V jednotkové ceně zahrnuty náklady na vypracování : -prováděcí / dílenské dokumentace pro provedení stavby vč. potřebných detailů VEŠKERÉ FORMY A PŘEDÁNÍ SE ŘÍDÍ PODMÍNKAMI ZADÁVACÍ DOKUMENTACE STAVBY</t>
  </si>
  <si>
    <t>013254000</t>
  </si>
  <si>
    <t>Dokumentace skutečného provedení stavby</t>
  </si>
  <si>
    <t>Poznámka k položce:_x000d_
Poznámka k položce: VEŠKERÉ FORMY A PŘEDÁNÍ SE ŘÍDÍ PODMÍNKAMI ZADÁVACÍ DOKUMENTACE STAVBY</t>
  </si>
  <si>
    <t>VRN4</t>
  </si>
  <si>
    <t>Inženýrská činnost</t>
  </si>
  <si>
    <t>043103000</t>
  </si>
  <si>
    <t>Zkoušky bez rozlišení</t>
  </si>
  <si>
    <t>Poznámka k položce:_x000d_
Poznámka k položce: Provedení všech zkoušek a revizí předepsaných projektovou a zadávací dokumentací, platnými normami, návodů k obsluze - (neuvedených v jednotlivých soupisech prací)</t>
  </si>
  <si>
    <t>045002000</t>
  </si>
  <si>
    <t>Kompletační a koordinační činnost</t>
  </si>
  <si>
    <t>-750787979</t>
  </si>
  <si>
    <t>Poznámka k položce:_x000d_
Poznámka k položce: -příprava předávací dokumentace dle ZD -ostatní kompletační činnost</t>
  </si>
  <si>
    <t>VRN2</t>
  </si>
  <si>
    <t>Příprava staveniště</t>
  </si>
  <si>
    <t>020001000</t>
  </si>
  <si>
    <t>1096556606</t>
  </si>
  <si>
    <t>Poznámka k položce:_x000d_
Poznámka k položce: -Zřízení trvalé, dočasné deponie a mezideponie -zřízení příjezdů a přístupů na staveniště -úpravy staveniště z hlediska bezpečnosti a ochrany zdraví třetích osob, vč. nutných úprav pro osoby s omezenou schopností pohybu a orientace -uspořádání a bezpečnost staveniště z hlediska ochrany veřejných zájmů -dodržení podmínek pro provádění staveb z hlediska BOZP (vč. označení stavby) -dodržování podmínek pro ochranu životního prostředí při výstavbě -dodržení podmínek - možnosti nakládání s odpady -splnění zvláštních požadavků na provádění stavby, které vyžadují zvláštní bezpečnostní opatření -dočasné / provizorní dopravní značení, osvětlení - (vyřízení+zřízení+likvidace po skončení stavby)</t>
  </si>
  <si>
    <t>VRN3</t>
  </si>
  <si>
    <t>030001000</t>
  </si>
  <si>
    <t>Zařízení staveniště a provoz zařízení staveniště</t>
  </si>
  <si>
    <t>-933051572</t>
  </si>
  <si>
    <t>Poznámka k položce:_x000d_
Poznámka k položce: -kancelářské/skladovací/sociální objekty, oplocení stavby, ostraha staveniště, kompletní vnitrostaveništní rozvody všech potřebných energií vč. jejich poplatků, zajištění podružných měření spotřeby</t>
  </si>
  <si>
    <t>035103001</t>
  </si>
  <si>
    <t>Pronájem ploch</t>
  </si>
  <si>
    <t>1326089585</t>
  </si>
  <si>
    <t>Poznámka k položce:_x000d_
Poznámka k položce: (plochy potřebné pro zařízení staveniště, které nejsou v majetku objednatele)</t>
  </si>
  <si>
    <t>039002000</t>
  </si>
  <si>
    <t>Zrušení zařízení staveniště</t>
  </si>
  <si>
    <t>278728629</t>
  </si>
  <si>
    <t>Poznámka k položce:_x000d_
Poznámka k položce: -náklady zhotovitele spojené s kompletní likvidací zařízení staveniště vč. uvedení všech dotčených ploch do bezvadného stavu</t>
  </si>
  <si>
    <t>VRN7</t>
  </si>
  <si>
    <t>071103000</t>
  </si>
  <si>
    <t>Provoz investora</t>
  </si>
  <si>
    <t>-1873751647</t>
  </si>
  <si>
    <t>Poznámka k položce:_x000d_
Poznámka k položce: Náklady související se ztíženými podmínkami při provádění díla v závislosti na okolním provozu (pro práce prováděné za nepřerušeného nebo omezeného provozu v dotčených objektech nebo samotném areálu) (+ případná ochrana a zakrytí určených prvků a konstrukcí - ZABEZPEČENÍ PŘED POŠKOZENÍM STAVEBNÍ ČINNOSTÍ)</t>
  </si>
  <si>
    <t>VRN9</t>
  </si>
  <si>
    <t>Ostatní náklady</t>
  </si>
  <si>
    <t>090001000</t>
  </si>
  <si>
    <t>332297838</t>
  </si>
  <si>
    <t xml:space="preserve">Poznámka k položce:_x000d_
Poznámka k položce: V jednotkové ceně zahrnuty náklady : ------------------------------------------------- -náklady zhotovitele spojené s ochranou všech dotčených, jinde nespecifikovaných, dřevin, stromů, porostů a vegetačních ploch při stavebních prací dle ČSN 83 9061 - po celou dobu výstavby -pravidelné čištění přilehlých / souvisejících komunikací a zpevněných ploch - po celou dobu stavby  -uvedení všech dotčených ploch, konstrukcí a povrchů do původního, bezvadného stavu -vytyčení všech inženýrských sítí před zahájením prací vč. řádného zajištění. Zpětné protokolární předání všech inženýrských sítí jednotlivým správcům vč. uvedení dotčených ploch do bezvadného stavu.</t>
  </si>
  <si>
    <t>VRN95-01</t>
  </si>
  <si>
    <t>Kompletní vyklizení a vystěhování vnitřního nábytku / mobiliáře s přesunem k místu naložení pro vodorové přemístění</t>
  </si>
  <si>
    <t>1016283212</t>
  </si>
  <si>
    <t>VRN95-02</t>
  </si>
  <si>
    <t>Určené prvky vnitřního nábytku / mobiliáře _ naložení na dopravní prostřdek + přesun + uskladnění + zpětný přesun + zpětné nastěhování a umístění na původní místo</t>
  </si>
  <si>
    <t>1174880829</t>
  </si>
  <si>
    <t>VRN95-03</t>
  </si>
  <si>
    <t>Určené prvky vnitřního nábytku / mobiliáře _ naložení do kontejneru + přesun + likvidace dle zákona o odpadech (MJ = kontejner)</t>
  </si>
  <si>
    <t>kontej.</t>
  </si>
  <si>
    <t>-2085880063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</si>
</sst>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65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5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6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4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8" fillId="0" borderId="14" xfId="0" applyFont="1" applyBorder="1" applyAlignment="1" applyProtection="1">
      <alignment horizontal="left" vertical="center"/>
    </xf>
    <xf numFmtId="0" fontId="18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19" fillId="4" borderId="6" xfId="0" applyFont="1" applyFill="1" applyBorder="1" applyAlignment="1" applyProtection="1">
      <alignment horizontal="center" vertical="center"/>
    </xf>
    <xf numFmtId="0" fontId="19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19" fillId="4" borderId="7" xfId="0" applyFont="1" applyFill="1" applyBorder="1" applyAlignment="1" applyProtection="1">
      <alignment horizontal="center" vertical="center"/>
    </xf>
    <xf numFmtId="0" fontId="19" fillId="4" borderId="7" xfId="0" applyFont="1" applyFill="1" applyBorder="1" applyAlignment="1" applyProtection="1">
      <alignment horizontal="right" vertical="center"/>
    </xf>
    <xf numFmtId="0" fontId="19" fillId="4" borderId="8" xfId="0" applyFont="1" applyFill="1" applyBorder="1" applyAlignment="1" applyProtection="1">
      <alignment horizontal="left" vertical="center"/>
    </xf>
    <xf numFmtId="0" fontId="19" fillId="4" borderId="0" xfId="0" applyFont="1" applyFill="1" applyAlignment="1" applyProtection="1">
      <alignment horizontal="center" vertical="center"/>
    </xf>
    <xf numFmtId="0" fontId="20" fillId="0" borderId="16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1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vertical="center"/>
    </xf>
    <xf numFmtId="4" fontId="21" fillId="0" borderId="0" xfId="0" applyNumberFormat="1" applyFont="1" applyAlignment="1" applyProtection="1">
      <alignment horizontal="right" vertical="center"/>
    </xf>
    <xf numFmtId="4" fontId="21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7" fillId="0" borderId="14" xfId="0" applyNumberFormat="1" applyFont="1" applyBorder="1" applyAlignment="1" applyProtection="1">
      <alignment vertical="center"/>
    </xf>
    <xf numFmtId="4" fontId="17" fillId="0" borderId="0" xfId="0" applyNumberFormat="1" applyFont="1" applyBorder="1" applyAlignment="1" applyProtection="1">
      <alignment vertical="center"/>
    </xf>
    <xf numFmtId="166" fontId="17" fillId="0" borderId="0" xfId="0" applyNumberFormat="1" applyFont="1" applyBorder="1" applyAlignment="1" applyProtection="1">
      <alignment vertical="center"/>
    </xf>
    <xf numFmtId="4" fontId="17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vertical="center"/>
    </xf>
    <xf numFmtId="0" fontId="23" fillId="0" borderId="0" xfId="0" applyFont="1" applyAlignment="1" applyProtection="1">
      <alignment horizontal="left" vertical="center" wrapText="1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5" fillId="0" borderId="14" xfId="0" applyNumberFormat="1" applyFont="1" applyBorder="1" applyAlignment="1" applyProtection="1">
      <alignment vertical="center"/>
    </xf>
    <xf numFmtId="4" fontId="25" fillId="0" borderId="0" xfId="0" applyNumberFormat="1" applyFont="1" applyBorder="1" applyAlignment="1" applyProtection="1">
      <alignment vertical="center"/>
    </xf>
    <xf numFmtId="166" fontId="25" fillId="0" borderId="0" xfId="0" applyNumberFormat="1" applyFont="1" applyBorder="1" applyAlignment="1" applyProtection="1">
      <alignment vertical="center"/>
    </xf>
    <xf numFmtId="4" fontId="25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25" fillId="0" borderId="19" xfId="0" applyNumberFormat="1" applyFont="1" applyBorder="1" applyAlignment="1" applyProtection="1">
      <alignment vertical="center"/>
    </xf>
    <xf numFmtId="4" fontId="25" fillId="0" borderId="20" xfId="0" applyNumberFormat="1" applyFont="1" applyBorder="1" applyAlignment="1" applyProtection="1">
      <alignment vertical="center"/>
    </xf>
    <xf numFmtId="166" fontId="25" fillId="0" borderId="20" xfId="0" applyNumberFormat="1" applyFont="1" applyBorder="1" applyAlignment="1" applyProtection="1">
      <alignment vertical="center"/>
    </xf>
    <xf numFmtId="4" fontId="25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0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4" fontId="21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19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19" fillId="4" borderId="0" xfId="0" applyFont="1" applyFill="1" applyAlignment="1" applyProtection="1">
      <alignment horizontal="right" vertical="center"/>
    </xf>
    <xf numFmtId="0" fontId="29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19" fillId="4" borderId="16" xfId="0" applyFont="1" applyFill="1" applyBorder="1" applyAlignment="1" applyProtection="1">
      <alignment horizontal="center" vertical="center" wrapText="1"/>
    </xf>
    <xf numFmtId="0" fontId="19" fillId="4" borderId="17" xfId="0" applyFont="1" applyFill="1" applyBorder="1" applyAlignment="1" applyProtection="1">
      <alignment horizontal="center" vertical="center" wrapText="1"/>
    </xf>
    <xf numFmtId="0" fontId="19" fillId="4" borderId="18" xfId="0" applyFont="1" applyFill="1" applyBorder="1" applyAlignment="1" applyProtection="1">
      <alignment horizontal="center" vertical="center" wrapText="1"/>
    </xf>
    <xf numFmtId="0" fontId="19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1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0" fillId="0" borderId="12" xfId="0" applyNumberFormat="1" applyFont="1" applyBorder="1" applyAlignment="1" applyProtection="1"/>
    <xf numFmtId="166" fontId="30" fillId="0" borderId="13" xfId="0" applyNumberFormat="1" applyFont="1" applyBorder="1" applyAlignment="1" applyProtection="1"/>
    <xf numFmtId="4" fontId="31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19" fillId="0" borderId="22" xfId="0" applyFont="1" applyBorder="1" applyAlignment="1" applyProtection="1">
      <alignment horizontal="center" vertical="center"/>
    </xf>
    <xf numFmtId="49" fontId="19" fillId="0" borderId="22" xfId="0" applyNumberFormat="1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center" vertical="center" wrapText="1"/>
    </xf>
    <xf numFmtId="167" fontId="19" fillId="0" borderId="22" xfId="0" applyNumberFormat="1" applyFont="1" applyBorder="1" applyAlignment="1" applyProtection="1">
      <alignment vertical="center"/>
    </xf>
    <xf numFmtId="4" fontId="19" fillId="2" borderId="22" xfId="0" applyNumberFormat="1" applyFont="1" applyFill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0" fillId="2" borderId="14" xfId="0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/>
    </xf>
    <xf numFmtId="166" fontId="20" fillId="0" borderId="0" xfId="0" applyNumberFormat="1" applyFont="1" applyBorder="1" applyAlignment="1" applyProtection="1">
      <alignment vertical="center"/>
    </xf>
    <xf numFmtId="166" fontId="20" fillId="0" borderId="15" xfId="0" applyNumberFormat="1" applyFont="1" applyBorder="1" applyAlignment="1" applyProtection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2" fillId="0" borderId="0" xfId="0" applyFont="1" applyAlignment="1" applyProtection="1">
      <alignment horizontal="left" vertical="center"/>
    </xf>
    <xf numFmtId="0" fontId="33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167" fontId="19" fillId="2" borderId="22" xfId="0" applyNumberFormat="1" applyFont="1" applyFill="1" applyBorder="1" applyAlignment="1" applyProtection="1">
      <alignment vertical="center"/>
      <protection locked="0"/>
    </xf>
    <xf numFmtId="0" fontId="34" fillId="0" borderId="22" xfId="0" applyFont="1" applyBorder="1" applyAlignment="1" applyProtection="1">
      <alignment horizontal="center" vertical="center"/>
    </xf>
    <xf numFmtId="49" fontId="34" fillId="0" borderId="22" xfId="0" applyNumberFormat="1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center" vertical="center" wrapText="1"/>
    </xf>
    <xf numFmtId="167" fontId="34" fillId="0" borderId="22" xfId="0" applyNumberFormat="1" applyFont="1" applyBorder="1" applyAlignment="1" applyProtection="1">
      <alignment vertical="center"/>
    </xf>
    <xf numFmtId="4" fontId="34" fillId="2" borderId="22" xfId="0" applyNumberFormat="1" applyFont="1" applyFill="1" applyBorder="1" applyAlignment="1" applyProtection="1">
      <alignment vertical="center"/>
      <protection locked="0"/>
    </xf>
    <xf numFmtId="4" fontId="34" fillId="0" borderId="22" xfId="0" applyNumberFormat="1" applyFont="1" applyBorder="1" applyAlignment="1" applyProtection="1">
      <alignment vertical="center"/>
    </xf>
    <xf numFmtId="0" fontId="35" fillId="0" borderId="22" xfId="0" applyFont="1" applyBorder="1" applyAlignment="1" applyProtection="1">
      <alignment vertical="center"/>
    </xf>
    <xf numFmtId="0" fontId="35" fillId="0" borderId="3" xfId="0" applyFont="1" applyBorder="1" applyAlignment="1">
      <alignment vertical="center"/>
    </xf>
    <xf numFmtId="0" fontId="34" fillId="2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center" vertical="center"/>
    </xf>
    <xf numFmtId="0" fontId="20" fillId="2" borderId="19" xfId="0" applyFont="1" applyFill="1" applyBorder="1" applyAlignment="1" applyProtection="1">
      <alignment horizontal="left" vertical="center"/>
      <protection locked="0"/>
    </xf>
    <xf numFmtId="0" fontId="20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0" fillId="0" borderId="20" xfId="0" applyNumberFormat="1" applyFont="1" applyBorder="1" applyAlignment="1" applyProtection="1">
      <alignment vertical="center"/>
    </xf>
    <xf numFmtId="166" fontId="20" fillId="0" borderId="21" xfId="0" applyNumberFormat="1" applyFont="1" applyBorder="1" applyAlignment="1" applyProtection="1">
      <alignment vertical="center"/>
    </xf>
    <xf numFmtId="0" fontId="18" fillId="0" borderId="0" xfId="0" applyFont="1" applyAlignment="1" applyProtection="1">
      <alignment horizontal="left"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styles" Target="styles.xml" /><Relationship Id="rId28" Type="http://schemas.openxmlformats.org/officeDocument/2006/relationships/theme" Target="theme/theme1.xml" /><Relationship Id="rId29" Type="http://schemas.openxmlformats.org/officeDocument/2006/relationships/calcChain" Target="calcChain.xml" /><Relationship Id="rId30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drawing" Target="../drawings/drawing25.xml" /></Relationships>
</file>

<file path=xl/worksheets/_rels/sheet26.xml.rels>&#65279;<?xml version="1.0" encoding="utf-8"?><Relationships xmlns="http://schemas.openxmlformats.org/package/2006/relationships"><Relationship Id="rId1" Type="http://schemas.openxmlformats.org/officeDocument/2006/relationships/drawing" Target="../drawings/drawing26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4" t="s">
        <v>6</v>
      </c>
      <c r="BT2" s="14" t="s">
        <v>7</v>
      </c>
    </row>
    <row r="3" s="1" customFormat="1" ht="6.96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8</v>
      </c>
    </row>
    <row r="4" s="1" customFormat="1" ht="24.96" customHeight="1">
      <c r="B4" s="18"/>
      <c r="C4" s="19"/>
      <c r="D4" s="20" t="s">
        <v>9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10</v>
      </c>
      <c r="BE4" s="22" t="s">
        <v>11</v>
      </c>
      <c r="BS4" s="14" t="s">
        <v>12</v>
      </c>
    </row>
    <row r="5" s="1" customFormat="1" ht="12" customHeight="1">
      <c r="B5" s="18"/>
      <c r="C5" s="19"/>
      <c r="D5" s="23" t="s">
        <v>13</v>
      </c>
      <c r="E5" s="19"/>
      <c r="F5" s="19"/>
      <c r="G5" s="19"/>
      <c r="H5" s="19"/>
      <c r="I5" s="19"/>
      <c r="J5" s="19"/>
      <c r="K5" s="24" t="s">
        <v>14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7"/>
      <c r="BE5" s="25" t="s">
        <v>15</v>
      </c>
      <c r="BS5" s="14" t="s">
        <v>6</v>
      </c>
    </row>
    <row r="6" s="1" customFormat="1" ht="36.96" customHeight="1">
      <c r="B6" s="18"/>
      <c r="C6" s="19"/>
      <c r="D6" s="26" t="s">
        <v>16</v>
      </c>
      <c r="E6" s="19"/>
      <c r="F6" s="19"/>
      <c r="G6" s="19"/>
      <c r="H6" s="19"/>
      <c r="I6" s="19"/>
      <c r="J6" s="19"/>
      <c r="K6" s="27" t="s">
        <v>17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7"/>
      <c r="BE6" s="28"/>
      <c r="BS6" s="14" t="s">
        <v>6</v>
      </c>
    </row>
    <row r="7" s="1" customFormat="1" ht="12" customHeight="1">
      <c r="B7" s="18"/>
      <c r="C7" s="19"/>
      <c r="D7" s="29" t="s">
        <v>18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9" t="s">
        <v>19</v>
      </c>
      <c r="AL7" s="19"/>
      <c r="AM7" s="19"/>
      <c r="AN7" s="24" t="s">
        <v>1</v>
      </c>
      <c r="AO7" s="19"/>
      <c r="AP7" s="19"/>
      <c r="AQ7" s="19"/>
      <c r="AR7" s="17"/>
      <c r="BE7" s="28"/>
      <c r="BS7" s="14" t="s">
        <v>6</v>
      </c>
    </row>
    <row r="8" s="1" customFormat="1" ht="12" customHeight="1">
      <c r="B8" s="18"/>
      <c r="C8" s="19"/>
      <c r="D8" s="29" t="s">
        <v>20</v>
      </c>
      <c r="E8" s="19"/>
      <c r="F8" s="19"/>
      <c r="G8" s="19"/>
      <c r="H8" s="19"/>
      <c r="I8" s="19"/>
      <c r="J8" s="19"/>
      <c r="K8" s="24" t="s">
        <v>21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9" t="s">
        <v>22</v>
      </c>
      <c r="AL8" s="19"/>
      <c r="AM8" s="19"/>
      <c r="AN8" s="30" t="s">
        <v>23</v>
      </c>
      <c r="AO8" s="19"/>
      <c r="AP8" s="19"/>
      <c r="AQ8" s="19"/>
      <c r="AR8" s="17"/>
      <c r="BE8" s="28"/>
      <c r="BS8" s="14" t="s">
        <v>6</v>
      </c>
    </row>
    <row r="9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8"/>
      <c r="BS9" s="14" t="s">
        <v>6</v>
      </c>
    </row>
    <row r="10" s="1" customFormat="1" ht="12" customHeight="1">
      <c r="B10" s="18"/>
      <c r="C10" s="19"/>
      <c r="D10" s="29" t="s">
        <v>24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9" t="s">
        <v>25</v>
      </c>
      <c r="AL10" s="19"/>
      <c r="AM10" s="19"/>
      <c r="AN10" s="24" t="s">
        <v>1</v>
      </c>
      <c r="AO10" s="19"/>
      <c r="AP10" s="19"/>
      <c r="AQ10" s="19"/>
      <c r="AR10" s="17"/>
      <c r="BE10" s="28"/>
      <c r="BS10" s="14" t="s">
        <v>6</v>
      </c>
    </row>
    <row r="11" s="1" customFormat="1" ht="18.48" customHeight="1">
      <c r="B11" s="18"/>
      <c r="C11" s="19"/>
      <c r="D11" s="19"/>
      <c r="E11" s="24" t="s">
        <v>26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9" t="s">
        <v>27</v>
      </c>
      <c r="AL11" s="19"/>
      <c r="AM11" s="19"/>
      <c r="AN11" s="24" t="s">
        <v>1</v>
      </c>
      <c r="AO11" s="19"/>
      <c r="AP11" s="19"/>
      <c r="AQ11" s="19"/>
      <c r="AR11" s="17"/>
      <c r="BE11" s="28"/>
      <c r="BS11" s="14" t="s">
        <v>6</v>
      </c>
    </row>
    <row r="12" s="1" customFormat="1" ht="6.96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8"/>
      <c r="BS12" s="14" t="s">
        <v>6</v>
      </c>
    </row>
    <row r="13" s="1" customFormat="1" ht="12" customHeight="1">
      <c r="B13" s="18"/>
      <c r="C13" s="19"/>
      <c r="D13" s="29" t="s">
        <v>28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9" t="s">
        <v>25</v>
      </c>
      <c r="AL13" s="19"/>
      <c r="AM13" s="19"/>
      <c r="AN13" s="31" t="s">
        <v>29</v>
      </c>
      <c r="AO13" s="19"/>
      <c r="AP13" s="19"/>
      <c r="AQ13" s="19"/>
      <c r="AR13" s="17"/>
      <c r="BE13" s="28"/>
      <c r="BS13" s="14" t="s">
        <v>6</v>
      </c>
    </row>
    <row r="14">
      <c r="B14" s="18"/>
      <c r="C14" s="19"/>
      <c r="D14" s="19"/>
      <c r="E14" s="31" t="s">
        <v>29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27</v>
      </c>
      <c r="AL14" s="19"/>
      <c r="AM14" s="19"/>
      <c r="AN14" s="31" t="s">
        <v>29</v>
      </c>
      <c r="AO14" s="19"/>
      <c r="AP14" s="19"/>
      <c r="AQ14" s="19"/>
      <c r="AR14" s="17"/>
      <c r="BE14" s="28"/>
      <c r="BS14" s="14" t="s">
        <v>6</v>
      </c>
    </row>
    <row r="15" s="1" customFormat="1" ht="6.96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8"/>
      <c r="BS15" s="14" t="s">
        <v>4</v>
      </c>
    </row>
    <row r="16" s="1" customFormat="1" ht="12" customHeight="1">
      <c r="B16" s="18"/>
      <c r="C16" s="19"/>
      <c r="D16" s="29" t="s">
        <v>30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9" t="s">
        <v>25</v>
      </c>
      <c r="AL16" s="19"/>
      <c r="AM16" s="19"/>
      <c r="AN16" s="24" t="s">
        <v>1</v>
      </c>
      <c r="AO16" s="19"/>
      <c r="AP16" s="19"/>
      <c r="AQ16" s="19"/>
      <c r="AR16" s="17"/>
      <c r="BE16" s="28"/>
      <c r="BS16" s="14" t="s">
        <v>4</v>
      </c>
    </row>
    <row r="17" s="1" customFormat="1" ht="18.48" customHeight="1">
      <c r="B17" s="18"/>
      <c r="C17" s="19"/>
      <c r="D17" s="19"/>
      <c r="E17" s="24" t="s">
        <v>31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9" t="s">
        <v>27</v>
      </c>
      <c r="AL17" s="19"/>
      <c r="AM17" s="19"/>
      <c r="AN17" s="24" t="s">
        <v>1</v>
      </c>
      <c r="AO17" s="19"/>
      <c r="AP17" s="19"/>
      <c r="AQ17" s="19"/>
      <c r="AR17" s="17"/>
      <c r="BE17" s="28"/>
      <c r="BS17" s="14" t="s">
        <v>32</v>
      </c>
    </row>
    <row r="18" s="1" customFormat="1" ht="6.96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8"/>
      <c r="BS18" s="14" t="s">
        <v>6</v>
      </c>
    </row>
    <row r="19" s="1" customFormat="1" ht="12" customHeight="1">
      <c r="B19" s="18"/>
      <c r="C19" s="19"/>
      <c r="D19" s="29" t="s">
        <v>33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9" t="s">
        <v>25</v>
      </c>
      <c r="AL19" s="19"/>
      <c r="AM19" s="19"/>
      <c r="AN19" s="24" t="s">
        <v>1</v>
      </c>
      <c r="AO19" s="19"/>
      <c r="AP19" s="19"/>
      <c r="AQ19" s="19"/>
      <c r="AR19" s="17"/>
      <c r="BE19" s="28"/>
      <c r="BS19" s="14" t="s">
        <v>6</v>
      </c>
    </row>
    <row r="20" s="1" customFormat="1" ht="18.48" customHeight="1">
      <c r="B20" s="18"/>
      <c r="C20" s="19"/>
      <c r="D20" s="19"/>
      <c r="E20" s="24" t="s">
        <v>21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9" t="s">
        <v>27</v>
      </c>
      <c r="AL20" s="19"/>
      <c r="AM20" s="19"/>
      <c r="AN20" s="24" t="s">
        <v>1</v>
      </c>
      <c r="AO20" s="19"/>
      <c r="AP20" s="19"/>
      <c r="AQ20" s="19"/>
      <c r="AR20" s="17"/>
      <c r="BE20" s="28"/>
      <c r="BS20" s="14" t="s">
        <v>32</v>
      </c>
    </row>
    <row r="21" s="1" customFormat="1" ht="6.96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8"/>
    </row>
    <row r="22" s="1" customFormat="1" ht="12" customHeight="1">
      <c r="B22" s="18"/>
      <c r="C22" s="19"/>
      <c r="D22" s="29" t="s">
        <v>34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8"/>
    </row>
    <row r="23" s="1" customFormat="1" ht="84" customHeight="1">
      <c r="B23" s="18"/>
      <c r="C23" s="19"/>
      <c r="D23" s="19"/>
      <c r="E23" s="33" t="s">
        <v>35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19"/>
      <c r="AP23" s="19"/>
      <c r="AQ23" s="19"/>
      <c r="AR23" s="17"/>
      <c r="BE23" s="28"/>
    </row>
    <row r="24" s="1" customFormat="1" ht="6.96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8"/>
    </row>
    <row r="25" s="1" customFormat="1" ht="6.96" customHeight="1">
      <c r="B25" s="18"/>
      <c r="C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19"/>
      <c r="AQ25" s="19"/>
      <c r="AR25" s="17"/>
      <c r="BE25" s="28"/>
    </row>
    <row r="26" s="2" customFormat="1" ht="25.92" customHeight="1">
      <c r="A26" s="35"/>
      <c r="B26" s="36"/>
      <c r="C26" s="37"/>
      <c r="D26" s="38" t="s">
        <v>36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40">
        <f>ROUND(AG94,2)</f>
        <v>0</v>
      </c>
      <c r="AL26" s="39"/>
      <c r="AM26" s="39"/>
      <c r="AN26" s="39"/>
      <c r="AO26" s="39"/>
      <c r="AP26" s="37"/>
      <c r="AQ26" s="37"/>
      <c r="AR26" s="41"/>
      <c r="BE26" s="28"/>
    </row>
    <row r="27" s="2" customFormat="1" ht="6.96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1"/>
      <c r="BE27" s="28"/>
    </row>
    <row r="28" s="2" customFormat="1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42" t="s">
        <v>37</v>
      </c>
      <c r="M28" s="42"/>
      <c r="N28" s="42"/>
      <c r="O28" s="42"/>
      <c r="P28" s="42"/>
      <c r="Q28" s="37"/>
      <c r="R28" s="37"/>
      <c r="S28" s="37"/>
      <c r="T28" s="37"/>
      <c r="U28" s="37"/>
      <c r="V28" s="37"/>
      <c r="W28" s="42" t="s">
        <v>38</v>
      </c>
      <c r="X28" s="42"/>
      <c r="Y28" s="42"/>
      <c r="Z28" s="42"/>
      <c r="AA28" s="42"/>
      <c r="AB28" s="42"/>
      <c r="AC28" s="42"/>
      <c r="AD28" s="42"/>
      <c r="AE28" s="42"/>
      <c r="AF28" s="37"/>
      <c r="AG28" s="37"/>
      <c r="AH28" s="37"/>
      <c r="AI28" s="37"/>
      <c r="AJ28" s="37"/>
      <c r="AK28" s="42" t="s">
        <v>39</v>
      </c>
      <c r="AL28" s="42"/>
      <c r="AM28" s="42"/>
      <c r="AN28" s="42"/>
      <c r="AO28" s="42"/>
      <c r="AP28" s="37"/>
      <c r="AQ28" s="37"/>
      <c r="AR28" s="41"/>
      <c r="BE28" s="28"/>
    </row>
    <row r="29" s="3" customFormat="1" ht="14.4" customHeight="1">
      <c r="A29" s="3"/>
      <c r="B29" s="43"/>
      <c r="C29" s="44"/>
      <c r="D29" s="29" t="s">
        <v>40</v>
      </c>
      <c r="E29" s="44"/>
      <c r="F29" s="29" t="s">
        <v>41</v>
      </c>
      <c r="G29" s="44"/>
      <c r="H29" s="44"/>
      <c r="I29" s="44"/>
      <c r="J29" s="44"/>
      <c r="K29" s="44"/>
      <c r="L29" s="45">
        <v>0.20999999999999999</v>
      </c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6">
        <f>ROUND(AZ94, 2)</f>
        <v>0</v>
      </c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6">
        <f>ROUND(AV94, 2)</f>
        <v>0</v>
      </c>
      <c r="AL29" s="44"/>
      <c r="AM29" s="44"/>
      <c r="AN29" s="44"/>
      <c r="AO29" s="44"/>
      <c r="AP29" s="44"/>
      <c r="AQ29" s="44"/>
      <c r="AR29" s="47"/>
      <c r="BE29" s="48"/>
    </row>
    <row r="30" s="3" customFormat="1" ht="14.4" customHeight="1">
      <c r="A30" s="3"/>
      <c r="B30" s="43"/>
      <c r="C30" s="44"/>
      <c r="D30" s="44"/>
      <c r="E30" s="44"/>
      <c r="F30" s="29" t="s">
        <v>42</v>
      </c>
      <c r="G30" s="44"/>
      <c r="H30" s="44"/>
      <c r="I30" s="44"/>
      <c r="J30" s="44"/>
      <c r="K30" s="44"/>
      <c r="L30" s="45">
        <v>0.12</v>
      </c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6">
        <f>ROUND(BA94, 2)</f>
        <v>0</v>
      </c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6">
        <f>ROUND(AW94, 2)</f>
        <v>0</v>
      </c>
      <c r="AL30" s="44"/>
      <c r="AM30" s="44"/>
      <c r="AN30" s="44"/>
      <c r="AO30" s="44"/>
      <c r="AP30" s="44"/>
      <c r="AQ30" s="44"/>
      <c r="AR30" s="47"/>
      <c r="BE30" s="48"/>
    </row>
    <row r="31" hidden="1" s="3" customFormat="1" ht="14.4" customHeight="1">
      <c r="A31" s="3"/>
      <c r="B31" s="43"/>
      <c r="C31" s="44"/>
      <c r="D31" s="44"/>
      <c r="E31" s="44"/>
      <c r="F31" s="29" t="s">
        <v>43</v>
      </c>
      <c r="G31" s="44"/>
      <c r="H31" s="44"/>
      <c r="I31" s="44"/>
      <c r="J31" s="44"/>
      <c r="K31" s="44"/>
      <c r="L31" s="45">
        <v>0.20999999999999999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6">
        <f>ROUND(BB94, 2)</f>
        <v>0</v>
      </c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6">
        <v>0</v>
      </c>
      <c r="AL31" s="44"/>
      <c r="AM31" s="44"/>
      <c r="AN31" s="44"/>
      <c r="AO31" s="44"/>
      <c r="AP31" s="44"/>
      <c r="AQ31" s="44"/>
      <c r="AR31" s="47"/>
      <c r="BE31" s="48"/>
    </row>
    <row r="32" hidden="1" s="3" customFormat="1" ht="14.4" customHeight="1">
      <c r="A32" s="3"/>
      <c r="B32" s="43"/>
      <c r="C32" s="44"/>
      <c r="D32" s="44"/>
      <c r="E32" s="44"/>
      <c r="F32" s="29" t="s">
        <v>44</v>
      </c>
      <c r="G32" s="44"/>
      <c r="H32" s="44"/>
      <c r="I32" s="44"/>
      <c r="J32" s="44"/>
      <c r="K32" s="44"/>
      <c r="L32" s="45">
        <v>0.12</v>
      </c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6">
        <f>ROUND(BC94, 2)</f>
        <v>0</v>
      </c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6">
        <v>0</v>
      </c>
      <c r="AL32" s="44"/>
      <c r="AM32" s="44"/>
      <c r="AN32" s="44"/>
      <c r="AO32" s="44"/>
      <c r="AP32" s="44"/>
      <c r="AQ32" s="44"/>
      <c r="AR32" s="47"/>
      <c r="BE32" s="48"/>
    </row>
    <row r="33" hidden="1" s="3" customFormat="1" ht="14.4" customHeight="1">
      <c r="A33" s="3"/>
      <c r="B33" s="43"/>
      <c r="C33" s="44"/>
      <c r="D33" s="44"/>
      <c r="E33" s="44"/>
      <c r="F33" s="29" t="s">
        <v>45</v>
      </c>
      <c r="G33" s="44"/>
      <c r="H33" s="44"/>
      <c r="I33" s="44"/>
      <c r="J33" s="44"/>
      <c r="K33" s="44"/>
      <c r="L33" s="45">
        <v>0</v>
      </c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6">
        <f>ROUND(BD94, 2)</f>
        <v>0</v>
      </c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6">
        <v>0</v>
      </c>
      <c r="AL33" s="44"/>
      <c r="AM33" s="44"/>
      <c r="AN33" s="44"/>
      <c r="AO33" s="44"/>
      <c r="AP33" s="44"/>
      <c r="AQ33" s="44"/>
      <c r="AR33" s="47"/>
      <c r="BE33" s="48"/>
    </row>
    <row r="34" s="2" customFormat="1" ht="6.96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1"/>
      <c r="BE34" s="28"/>
    </row>
    <row r="35" s="2" customFormat="1" ht="25.92" customHeight="1">
      <c r="A35" s="35"/>
      <c r="B35" s="36"/>
      <c r="C35" s="49"/>
      <c r="D35" s="50" t="s">
        <v>46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 t="s">
        <v>47</v>
      </c>
      <c r="U35" s="51"/>
      <c r="V35" s="51"/>
      <c r="W35" s="51"/>
      <c r="X35" s="53" t="s">
        <v>48</v>
      </c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4">
        <f>SUM(AK26:AK33)</f>
        <v>0</v>
      </c>
      <c r="AL35" s="51"/>
      <c r="AM35" s="51"/>
      <c r="AN35" s="51"/>
      <c r="AO35" s="55"/>
      <c r="AP35" s="49"/>
      <c r="AQ35" s="49"/>
      <c r="AR35" s="41"/>
      <c r="BE35" s="35"/>
    </row>
    <row r="36" s="2" customFormat="1" ht="6.96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1"/>
      <c r="BE36" s="35"/>
    </row>
    <row r="37" s="2" customFormat="1" ht="14.4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1"/>
      <c r="BE37" s="35"/>
    </row>
    <row r="38" s="1" customFormat="1" ht="14.4" customHeight="1">
      <c r="B38" s="1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7"/>
    </row>
    <row r="39" s="1" customFormat="1" ht="14.4" customHeight="1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7"/>
    </row>
    <row r="40" s="1" customFormat="1" ht="14.4" customHeight="1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7"/>
    </row>
    <row r="41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="2" customFormat="1" ht="14.4" customHeight="1">
      <c r="B49" s="56"/>
      <c r="C49" s="57"/>
      <c r="D49" s="58" t="s">
        <v>49</v>
      </c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8" t="s">
        <v>50</v>
      </c>
      <c r="AI49" s="59"/>
      <c r="AJ49" s="59"/>
      <c r="AK49" s="59"/>
      <c r="AL49" s="59"/>
      <c r="AM49" s="59"/>
      <c r="AN49" s="59"/>
      <c r="AO49" s="59"/>
      <c r="AP49" s="57"/>
      <c r="AQ49" s="57"/>
      <c r="AR49" s="60"/>
    </row>
    <row r="50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="2" customFormat="1">
      <c r="A60" s="35"/>
      <c r="B60" s="36"/>
      <c r="C60" s="37"/>
      <c r="D60" s="61" t="s">
        <v>51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61" t="s">
        <v>52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61" t="s">
        <v>51</v>
      </c>
      <c r="AI60" s="39"/>
      <c r="AJ60" s="39"/>
      <c r="AK60" s="39"/>
      <c r="AL60" s="39"/>
      <c r="AM60" s="61" t="s">
        <v>52</v>
      </c>
      <c r="AN60" s="39"/>
      <c r="AO60" s="39"/>
      <c r="AP60" s="37"/>
      <c r="AQ60" s="37"/>
      <c r="AR60" s="41"/>
      <c r="BE60" s="35"/>
    </row>
    <row r="61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="2" customFormat="1">
      <c r="A64" s="35"/>
      <c r="B64" s="36"/>
      <c r="C64" s="37"/>
      <c r="D64" s="58" t="s">
        <v>53</v>
      </c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58" t="s">
        <v>54</v>
      </c>
      <c r="AI64" s="62"/>
      <c r="AJ64" s="62"/>
      <c r="AK64" s="62"/>
      <c r="AL64" s="62"/>
      <c r="AM64" s="62"/>
      <c r="AN64" s="62"/>
      <c r="AO64" s="62"/>
      <c r="AP64" s="37"/>
      <c r="AQ64" s="37"/>
      <c r="AR64" s="41"/>
      <c r="BE64" s="35"/>
    </row>
    <row r="6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="2" customFormat="1">
      <c r="A75" s="35"/>
      <c r="B75" s="36"/>
      <c r="C75" s="37"/>
      <c r="D75" s="61" t="s">
        <v>51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61" t="s">
        <v>52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61" t="s">
        <v>51</v>
      </c>
      <c r="AI75" s="39"/>
      <c r="AJ75" s="39"/>
      <c r="AK75" s="39"/>
      <c r="AL75" s="39"/>
      <c r="AM75" s="61" t="s">
        <v>52</v>
      </c>
      <c r="AN75" s="39"/>
      <c r="AO75" s="39"/>
      <c r="AP75" s="37"/>
      <c r="AQ75" s="37"/>
      <c r="AR75" s="41"/>
      <c r="BE75" s="35"/>
    </row>
    <row r="76" s="2" customFormat="1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1"/>
      <c r="BE76" s="35"/>
    </row>
    <row r="77" s="2" customFormat="1" ht="6.96" customHeight="1">
      <c r="A77" s="35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41"/>
      <c r="BE77" s="35"/>
    </row>
    <row r="81" s="2" customFormat="1" ht="6.96" customHeight="1">
      <c r="A81" s="35"/>
      <c r="B81" s="65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41"/>
      <c r="BE81" s="35"/>
    </row>
    <row r="82" s="2" customFormat="1" ht="24.96" customHeight="1">
      <c r="A82" s="35"/>
      <c r="B82" s="36"/>
      <c r="C82" s="20" t="s">
        <v>55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1"/>
      <c r="B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1"/>
      <c r="BE83" s="35"/>
    </row>
    <row r="84" s="4" customFormat="1" ht="12" customHeight="1">
      <c r="A84" s="4"/>
      <c r="B84" s="67"/>
      <c r="C84" s="29" t="s">
        <v>13</v>
      </c>
      <c r="D84" s="68"/>
      <c r="E84" s="68"/>
      <c r="F84" s="68"/>
      <c r="G84" s="68"/>
      <c r="H84" s="68"/>
      <c r="I84" s="68"/>
      <c r="J84" s="68"/>
      <c r="K84" s="68"/>
      <c r="L84" s="68" t="str">
        <f>K5</f>
        <v>3264SP</v>
      </c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9"/>
      <c r="BE84" s="4"/>
    </row>
    <row r="85" s="5" customFormat="1" ht="36.96" customHeight="1">
      <c r="A85" s="5"/>
      <c r="B85" s="70"/>
      <c r="C85" s="71" t="s">
        <v>16</v>
      </c>
      <c r="D85" s="72"/>
      <c r="E85" s="72"/>
      <c r="F85" s="72"/>
      <c r="G85" s="72"/>
      <c r="H85" s="72"/>
      <c r="I85" s="72"/>
      <c r="J85" s="72"/>
      <c r="K85" s="72"/>
      <c r="L85" s="73" t="str">
        <f>K6</f>
        <v>Objekty OU, část D a DM</v>
      </c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4"/>
      <c r="BE85" s="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1"/>
      <c r="BE86" s="35"/>
    </row>
    <row r="87" s="2" customFormat="1" ht="12" customHeight="1">
      <c r="A87" s="35"/>
      <c r="B87" s="36"/>
      <c r="C87" s="29" t="s">
        <v>20</v>
      </c>
      <c r="D87" s="37"/>
      <c r="E87" s="37"/>
      <c r="F87" s="37"/>
      <c r="G87" s="37"/>
      <c r="H87" s="37"/>
      <c r="I87" s="37"/>
      <c r="J87" s="37"/>
      <c r="K87" s="37"/>
      <c r="L87" s="75" t="str">
        <f>IF(K8="","",K8)</f>
        <v xml:space="preserve"> 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29" t="s">
        <v>22</v>
      </c>
      <c r="AJ87" s="37"/>
      <c r="AK87" s="37"/>
      <c r="AL87" s="37"/>
      <c r="AM87" s="76" t="str">
        <f>IF(AN8= "","",AN8)</f>
        <v>31. 8. 2018</v>
      </c>
      <c r="AN87" s="76"/>
      <c r="AO87" s="37"/>
      <c r="AP87" s="37"/>
      <c r="AQ87" s="37"/>
      <c r="AR87" s="41"/>
      <c r="B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1"/>
      <c r="BE88" s="35"/>
    </row>
    <row r="89" s="2" customFormat="1" ht="15.15" customHeight="1">
      <c r="A89" s="35"/>
      <c r="B89" s="36"/>
      <c r="C89" s="29" t="s">
        <v>24</v>
      </c>
      <c r="D89" s="37"/>
      <c r="E89" s="37"/>
      <c r="F89" s="37"/>
      <c r="G89" s="37"/>
      <c r="H89" s="37"/>
      <c r="I89" s="37"/>
      <c r="J89" s="37"/>
      <c r="K89" s="37"/>
      <c r="L89" s="68" t="str">
        <f>IF(E11= "","",E11)</f>
        <v>Ostravská univerzita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29" t="s">
        <v>30</v>
      </c>
      <c r="AJ89" s="37"/>
      <c r="AK89" s="37"/>
      <c r="AL89" s="37"/>
      <c r="AM89" s="77" t="str">
        <f>IF(E17="","",E17)</f>
        <v>Marpo s.r.o.</v>
      </c>
      <c r="AN89" s="68"/>
      <c r="AO89" s="68"/>
      <c r="AP89" s="68"/>
      <c r="AQ89" s="37"/>
      <c r="AR89" s="41"/>
      <c r="AS89" s="78" t="s">
        <v>56</v>
      </c>
      <c r="AT89" s="79"/>
      <c r="AU89" s="80"/>
      <c r="AV89" s="80"/>
      <c r="AW89" s="80"/>
      <c r="AX89" s="80"/>
      <c r="AY89" s="80"/>
      <c r="AZ89" s="80"/>
      <c r="BA89" s="80"/>
      <c r="BB89" s="80"/>
      <c r="BC89" s="80"/>
      <c r="BD89" s="81"/>
      <c r="BE89" s="35"/>
    </row>
    <row r="90" s="2" customFormat="1" ht="15.15" customHeight="1">
      <c r="A90" s="35"/>
      <c r="B90" s="36"/>
      <c r="C90" s="29" t="s">
        <v>28</v>
      </c>
      <c r="D90" s="37"/>
      <c r="E90" s="37"/>
      <c r="F90" s="37"/>
      <c r="G90" s="37"/>
      <c r="H90" s="37"/>
      <c r="I90" s="37"/>
      <c r="J90" s="37"/>
      <c r="K90" s="37"/>
      <c r="L90" s="68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29" t="s">
        <v>33</v>
      </c>
      <c r="AJ90" s="37"/>
      <c r="AK90" s="37"/>
      <c r="AL90" s="37"/>
      <c r="AM90" s="77" t="str">
        <f>IF(E20="","",E20)</f>
        <v xml:space="preserve"> </v>
      </c>
      <c r="AN90" s="68"/>
      <c r="AO90" s="68"/>
      <c r="AP90" s="68"/>
      <c r="AQ90" s="37"/>
      <c r="AR90" s="41"/>
      <c r="AS90" s="82"/>
      <c r="AT90" s="83"/>
      <c r="AU90" s="84"/>
      <c r="AV90" s="84"/>
      <c r="AW90" s="84"/>
      <c r="AX90" s="84"/>
      <c r="AY90" s="84"/>
      <c r="AZ90" s="84"/>
      <c r="BA90" s="84"/>
      <c r="BB90" s="84"/>
      <c r="BC90" s="84"/>
      <c r="BD90" s="85"/>
      <c r="BE90" s="35"/>
    </row>
    <row r="91" s="2" customFormat="1" ht="10.8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1"/>
      <c r="AS91" s="86"/>
      <c r="AT91" s="87"/>
      <c r="AU91" s="88"/>
      <c r="AV91" s="88"/>
      <c r="AW91" s="88"/>
      <c r="AX91" s="88"/>
      <c r="AY91" s="88"/>
      <c r="AZ91" s="88"/>
      <c r="BA91" s="88"/>
      <c r="BB91" s="88"/>
      <c r="BC91" s="88"/>
      <c r="BD91" s="89"/>
      <c r="BE91" s="35"/>
    </row>
    <row r="92" s="2" customFormat="1" ht="29.28" customHeight="1">
      <c r="A92" s="35"/>
      <c r="B92" s="36"/>
      <c r="C92" s="90" t="s">
        <v>57</v>
      </c>
      <c r="D92" s="91"/>
      <c r="E92" s="91"/>
      <c r="F92" s="91"/>
      <c r="G92" s="91"/>
      <c r="H92" s="92"/>
      <c r="I92" s="93" t="s">
        <v>58</v>
      </c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4" t="s">
        <v>59</v>
      </c>
      <c r="AH92" s="91"/>
      <c r="AI92" s="91"/>
      <c r="AJ92" s="91"/>
      <c r="AK92" s="91"/>
      <c r="AL92" s="91"/>
      <c r="AM92" s="91"/>
      <c r="AN92" s="93" t="s">
        <v>60</v>
      </c>
      <c r="AO92" s="91"/>
      <c r="AP92" s="95"/>
      <c r="AQ92" s="96" t="s">
        <v>61</v>
      </c>
      <c r="AR92" s="41"/>
      <c r="AS92" s="97" t="s">
        <v>62</v>
      </c>
      <c r="AT92" s="98" t="s">
        <v>63</v>
      </c>
      <c r="AU92" s="98" t="s">
        <v>64</v>
      </c>
      <c r="AV92" s="98" t="s">
        <v>65</v>
      </c>
      <c r="AW92" s="98" t="s">
        <v>66</v>
      </c>
      <c r="AX92" s="98" t="s">
        <v>67</v>
      </c>
      <c r="AY92" s="98" t="s">
        <v>68</v>
      </c>
      <c r="AZ92" s="98" t="s">
        <v>69</v>
      </c>
      <c r="BA92" s="98" t="s">
        <v>70</v>
      </c>
      <c r="BB92" s="98" t="s">
        <v>71</v>
      </c>
      <c r="BC92" s="98" t="s">
        <v>72</v>
      </c>
      <c r="BD92" s="99" t="s">
        <v>73</v>
      </c>
      <c r="BE92" s="35"/>
    </row>
    <row r="93" s="2" customFormat="1" ht="10.8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1"/>
      <c r="AS93" s="100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  <c r="BD93" s="102"/>
      <c r="BE93" s="35"/>
    </row>
    <row r="94" s="6" customFormat="1" ht="32.4" customHeight="1">
      <c r="A94" s="6"/>
      <c r="B94" s="103"/>
      <c r="C94" s="104" t="s">
        <v>74</v>
      </c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6">
        <f>ROUND(AG95+AG111+AG123,2)</f>
        <v>0</v>
      </c>
      <c r="AH94" s="106"/>
      <c r="AI94" s="106"/>
      <c r="AJ94" s="106"/>
      <c r="AK94" s="106"/>
      <c r="AL94" s="106"/>
      <c r="AM94" s="106"/>
      <c r="AN94" s="107">
        <f>SUM(AG94,AT94)</f>
        <v>0</v>
      </c>
      <c r="AO94" s="107"/>
      <c r="AP94" s="107"/>
      <c r="AQ94" s="108" t="s">
        <v>1</v>
      </c>
      <c r="AR94" s="109"/>
      <c r="AS94" s="110">
        <f>ROUND(AS95+AS111+AS123,2)</f>
        <v>0</v>
      </c>
      <c r="AT94" s="111">
        <f>ROUND(SUM(AV94:AW94),2)</f>
        <v>0</v>
      </c>
      <c r="AU94" s="112">
        <f>ROUND(AU95+AU111+AU123,5)</f>
        <v>0</v>
      </c>
      <c r="AV94" s="111">
        <f>ROUND(AZ94*L29,2)</f>
        <v>0</v>
      </c>
      <c r="AW94" s="111">
        <f>ROUND(BA94*L30,2)</f>
        <v>0</v>
      </c>
      <c r="AX94" s="111">
        <f>ROUND(BB94*L29,2)</f>
        <v>0</v>
      </c>
      <c r="AY94" s="111">
        <f>ROUND(BC94*L30,2)</f>
        <v>0</v>
      </c>
      <c r="AZ94" s="111">
        <f>ROUND(AZ95+AZ111+AZ123,2)</f>
        <v>0</v>
      </c>
      <c r="BA94" s="111">
        <f>ROUND(BA95+BA111+BA123,2)</f>
        <v>0</v>
      </c>
      <c r="BB94" s="111">
        <f>ROUND(BB95+BB111+BB123,2)</f>
        <v>0</v>
      </c>
      <c r="BC94" s="111">
        <f>ROUND(BC95+BC111+BC123,2)</f>
        <v>0</v>
      </c>
      <c r="BD94" s="113">
        <f>ROUND(BD95+BD111+BD123,2)</f>
        <v>0</v>
      </c>
      <c r="BE94" s="6"/>
      <c r="BS94" s="114" t="s">
        <v>75</v>
      </c>
      <c r="BT94" s="114" t="s">
        <v>76</v>
      </c>
      <c r="BU94" s="115" t="s">
        <v>77</v>
      </c>
      <c r="BV94" s="114" t="s">
        <v>78</v>
      </c>
      <c r="BW94" s="114" t="s">
        <v>5</v>
      </c>
      <c r="BX94" s="114" t="s">
        <v>79</v>
      </c>
      <c r="CL94" s="114" t="s">
        <v>1</v>
      </c>
    </row>
    <row r="95" s="7" customFormat="1" ht="16.5" customHeight="1">
      <c r="A95" s="7"/>
      <c r="B95" s="116"/>
      <c r="C95" s="117"/>
      <c r="D95" s="118" t="s">
        <v>80</v>
      </c>
      <c r="E95" s="118"/>
      <c r="F95" s="118"/>
      <c r="G95" s="118"/>
      <c r="H95" s="118"/>
      <c r="I95" s="119"/>
      <c r="J95" s="118" t="s">
        <v>81</v>
      </c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20">
        <f>ROUND(AG96+SUM(AG97:AG101)+AG110,2)</f>
        <v>0</v>
      </c>
      <c r="AH95" s="119"/>
      <c r="AI95" s="119"/>
      <c r="AJ95" s="119"/>
      <c r="AK95" s="119"/>
      <c r="AL95" s="119"/>
      <c r="AM95" s="119"/>
      <c r="AN95" s="121">
        <f>SUM(AG95,AT95)</f>
        <v>0</v>
      </c>
      <c r="AO95" s="119"/>
      <c r="AP95" s="119"/>
      <c r="AQ95" s="122" t="s">
        <v>82</v>
      </c>
      <c r="AR95" s="123"/>
      <c r="AS95" s="124">
        <f>ROUND(AS96+SUM(AS97:AS101)+AS110,2)</f>
        <v>0</v>
      </c>
      <c r="AT95" s="125">
        <f>ROUND(SUM(AV95:AW95),2)</f>
        <v>0</v>
      </c>
      <c r="AU95" s="126">
        <f>ROUND(AU96+SUM(AU97:AU101)+AU110,5)</f>
        <v>0</v>
      </c>
      <c r="AV95" s="125">
        <f>ROUND(AZ95*L29,2)</f>
        <v>0</v>
      </c>
      <c r="AW95" s="125">
        <f>ROUND(BA95*L30,2)</f>
        <v>0</v>
      </c>
      <c r="AX95" s="125">
        <f>ROUND(BB95*L29,2)</f>
        <v>0</v>
      </c>
      <c r="AY95" s="125">
        <f>ROUND(BC95*L30,2)</f>
        <v>0</v>
      </c>
      <c r="AZ95" s="125">
        <f>ROUND(AZ96+SUM(AZ97:AZ101)+AZ110,2)</f>
        <v>0</v>
      </c>
      <c r="BA95" s="125">
        <f>ROUND(BA96+SUM(BA97:BA101)+BA110,2)</f>
        <v>0</v>
      </c>
      <c r="BB95" s="125">
        <f>ROUND(BB96+SUM(BB97:BB101)+BB110,2)</f>
        <v>0</v>
      </c>
      <c r="BC95" s="125">
        <f>ROUND(BC96+SUM(BC97:BC101)+BC110,2)</f>
        <v>0</v>
      </c>
      <c r="BD95" s="127">
        <f>ROUND(BD96+SUM(BD97:BD101)+BD110,2)</f>
        <v>0</v>
      </c>
      <c r="BE95" s="7"/>
      <c r="BS95" s="128" t="s">
        <v>75</v>
      </c>
      <c r="BT95" s="128" t="s">
        <v>83</v>
      </c>
      <c r="BU95" s="128" t="s">
        <v>77</v>
      </c>
      <c r="BV95" s="128" t="s">
        <v>78</v>
      </c>
      <c r="BW95" s="128" t="s">
        <v>84</v>
      </c>
      <c r="BX95" s="128" t="s">
        <v>5</v>
      </c>
      <c r="CL95" s="128" t="s">
        <v>1</v>
      </c>
      <c r="CM95" s="128" t="s">
        <v>85</v>
      </c>
    </row>
    <row r="96" s="4" customFormat="1" ht="16.5" customHeight="1">
      <c r="A96" s="129" t="s">
        <v>86</v>
      </c>
      <c r="B96" s="67"/>
      <c r="C96" s="130"/>
      <c r="D96" s="130"/>
      <c r="E96" s="131" t="s">
        <v>87</v>
      </c>
      <c r="F96" s="131"/>
      <c r="G96" s="131"/>
      <c r="H96" s="131"/>
      <c r="I96" s="131"/>
      <c r="J96" s="130"/>
      <c r="K96" s="131" t="s">
        <v>88</v>
      </c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  <c r="AE96" s="131"/>
      <c r="AF96" s="131"/>
      <c r="AG96" s="132">
        <f>'D.1.1 - Architektonicko-s...'!J32</f>
        <v>0</v>
      </c>
      <c r="AH96" s="130"/>
      <c r="AI96" s="130"/>
      <c r="AJ96" s="130"/>
      <c r="AK96" s="130"/>
      <c r="AL96" s="130"/>
      <c r="AM96" s="130"/>
      <c r="AN96" s="132">
        <f>SUM(AG96,AT96)</f>
        <v>0</v>
      </c>
      <c r="AO96" s="130"/>
      <c r="AP96" s="130"/>
      <c r="AQ96" s="133" t="s">
        <v>89</v>
      </c>
      <c r="AR96" s="69"/>
      <c r="AS96" s="134">
        <v>0</v>
      </c>
      <c r="AT96" s="135">
        <f>ROUND(SUM(AV96:AW96),2)</f>
        <v>0</v>
      </c>
      <c r="AU96" s="136">
        <f>'D.1.1 - Architektonicko-s...'!P140</f>
        <v>0</v>
      </c>
      <c r="AV96" s="135">
        <f>'D.1.1 - Architektonicko-s...'!J35</f>
        <v>0</v>
      </c>
      <c r="AW96" s="135">
        <f>'D.1.1 - Architektonicko-s...'!J36</f>
        <v>0</v>
      </c>
      <c r="AX96" s="135">
        <f>'D.1.1 - Architektonicko-s...'!J37</f>
        <v>0</v>
      </c>
      <c r="AY96" s="135">
        <f>'D.1.1 - Architektonicko-s...'!J38</f>
        <v>0</v>
      </c>
      <c r="AZ96" s="135">
        <f>'D.1.1 - Architektonicko-s...'!F35</f>
        <v>0</v>
      </c>
      <c r="BA96" s="135">
        <f>'D.1.1 - Architektonicko-s...'!F36</f>
        <v>0</v>
      </c>
      <c r="BB96" s="135">
        <f>'D.1.1 - Architektonicko-s...'!F37</f>
        <v>0</v>
      </c>
      <c r="BC96" s="135">
        <f>'D.1.1 - Architektonicko-s...'!F38</f>
        <v>0</v>
      </c>
      <c r="BD96" s="137">
        <f>'D.1.1 - Architektonicko-s...'!F39</f>
        <v>0</v>
      </c>
      <c r="BE96" s="4"/>
      <c r="BT96" s="138" t="s">
        <v>85</v>
      </c>
      <c r="BV96" s="138" t="s">
        <v>78</v>
      </c>
      <c r="BW96" s="138" t="s">
        <v>90</v>
      </c>
      <c r="BX96" s="138" t="s">
        <v>84</v>
      </c>
      <c r="CL96" s="138" t="s">
        <v>1</v>
      </c>
    </row>
    <row r="97" s="4" customFormat="1" ht="16.5" customHeight="1">
      <c r="A97" s="129" t="s">
        <v>86</v>
      </c>
      <c r="B97" s="67"/>
      <c r="C97" s="130"/>
      <c r="D97" s="130"/>
      <c r="E97" s="131" t="s">
        <v>91</v>
      </c>
      <c r="F97" s="131"/>
      <c r="G97" s="131"/>
      <c r="H97" s="131"/>
      <c r="I97" s="131"/>
      <c r="J97" s="130"/>
      <c r="K97" s="131" t="s">
        <v>92</v>
      </c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  <c r="AA97" s="131"/>
      <c r="AB97" s="131"/>
      <c r="AC97" s="131"/>
      <c r="AD97" s="131"/>
      <c r="AE97" s="131"/>
      <c r="AF97" s="131"/>
      <c r="AG97" s="132">
        <f>'D.1.2 - Stavebně konstruk...'!J32</f>
        <v>0</v>
      </c>
      <c r="AH97" s="130"/>
      <c r="AI97" s="130"/>
      <c r="AJ97" s="130"/>
      <c r="AK97" s="130"/>
      <c r="AL97" s="130"/>
      <c r="AM97" s="130"/>
      <c r="AN97" s="132">
        <f>SUM(AG97,AT97)</f>
        <v>0</v>
      </c>
      <c r="AO97" s="130"/>
      <c r="AP97" s="130"/>
      <c r="AQ97" s="133" t="s">
        <v>89</v>
      </c>
      <c r="AR97" s="69"/>
      <c r="AS97" s="134">
        <v>0</v>
      </c>
      <c r="AT97" s="135">
        <f>ROUND(SUM(AV97:AW97),2)</f>
        <v>0</v>
      </c>
      <c r="AU97" s="136">
        <f>'D.1.2 - Stavebně konstruk...'!P128</f>
        <v>0</v>
      </c>
      <c r="AV97" s="135">
        <f>'D.1.2 - Stavebně konstruk...'!J35</f>
        <v>0</v>
      </c>
      <c r="AW97" s="135">
        <f>'D.1.2 - Stavebně konstruk...'!J36</f>
        <v>0</v>
      </c>
      <c r="AX97" s="135">
        <f>'D.1.2 - Stavebně konstruk...'!J37</f>
        <v>0</v>
      </c>
      <c r="AY97" s="135">
        <f>'D.1.2 - Stavebně konstruk...'!J38</f>
        <v>0</v>
      </c>
      <c r="AZ97" s="135">
        <f>'D.1.2 - Stavebně konstruk...'!F35</f>
        <v>0</v>
      </c>
      <c r="BA97" s="135">
        <f>'D.1.2 - Stavebně konstruk...'!F36</f>
        <v>0</v>
      </c>
      <c r="BB97" s="135">
        <f>'D.1.2 - Stavebně konstruk...'!F37</f>
        <v>0</v>
      </c>
      <c r="BC97" s="135">
        <f>'D.1.2 - Stavebně konstruk...'!F38</f>
        <v>0</v>
      </c>
      <c r="BD97" s="137">
        <f>'D.1.2 - Stavebně konstruk...'!F39</f>
        <v>0</v>
      </c>
      <c r="BE97" s="4"/>
      <c r="BT97" s="138" t="s">
        <v>85</v>
      </c>
      <c r="BV97" s="138" t="s">
        <v>78</v>
      </c>
      <c r="BW97" s="138" t="s">
        <v>93</v>
      </c>
      <c r="BX97" s="138" t="s">
        <v>84</v>
      </c>
      <c r="CL97" s="138" t="s">
        <v>1</v>
      </c>
    </row>
    <row r="98" s="4" customFormat="1" ht="16.5" customHeight="1">
      <c r="A98" s="129" t="s">
        <v>86</v>
      </c>
      <c r="B98" s="67"/>
      <c r="C98" s="130"/>
      <c r="D98" s="130"/>
      <c r="E98" s="131" t="s">
        <v>94</v>
      </c>
      <c r="F98" s="131"/>
      <c r="G98" s="131"/>
      <c r="H98" s="131"/>
      <c r="I98" s="131"/>
      <c r="J98" s="130"/>
      <c r="K98" s="131" t="s">
        <v>95</v>
      </c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  <c r="AA98" s="131"/>
      <c r="AB98" s="131"/>
      <c r="AC98" s="131"/>
      <c r="AD98" s="131"/>
      <c r="AE98" s="131"/>
      <c r="AF98" s="131"/>
      <c r="AG98" s="132">
        <f>'D.1.4.1 - Vytápění'!J32</f>
        <v>0</v>
      </c>
      <c r="AH98" s="130"/>
      <c r="AI98" s="130"/>
      <c r="AJ98" s="130"/>
      <c r="AK98" s="130"/>
      <c r="AL98" s="130"/>
      <c r="AM98" s="130"/>
      <c r="AN98" s="132">
        <f>SUM(AG98,AT98)</f>
        <v>0</v>
      </c>
      <c r="AO98" s="130"/>
      <c r="AP98" s="130"/>
      <c r="AQ98" s="133" t="s">
        <v>89</v>
      </c>
      <c r="AR98" s="69"/>
      <c r="AS98" s="134">
        <v>0</v>
      </c>
      <c r="AT98" s="135">
        <f>ROUND(SUM(AV98:AW98),2)</f>
        <v>0</v>
      </c>
      <c r="AU98" s="136">
        <f>'D.1.4.1 - Vytápění'!P133</f>
        <v>0</v>
      </c>
      <c r="AV98" s="135">
        <f>'D.1.4.1 - Vytápění'!J35</f>
        <v>0</v>
      </c>
      <c r="AW98" s="135">
        <f>'D.1.4.1 - Vytápění'!J36</f>
        <v>0</v>
      </c>
      <c r="AX98" s="135">
        <f>'D.1.4.1 - Vytápění'!J37</f>
        <v>0</v>
      </c>
      <c r="AY98" s="135">
        <f>'D.1.4.1 - Vytápění'!J38</f>
        <v>0</v>
      </c>
      <c r="AZ98" s="135">
        <f>'D.1.4.1 - Vytápění'!F35</f>
        <v>0</v>
      </c>
      <c r="BA98" s="135">
        <f>'D.1.4.1 - Vytápění'!F36</f>
        <v>0</v>
      </c>
      <c r="BB98" s="135">
        <f>'D.1.4.1 - Vytápění'!F37</f>
        <v>0</v>
      </c>
      <c r="BC98" s="135">
        <f>'D.1.4.1 - Vytápění'!F38</f>
        <v>0</v>
      </c>
      <c r="BD98" s="137">
        <f>'D.1.4.1 - Vytápění'!F39</f>
        <v>0</v>
      </c>
      <c r="BE98" s="4"/>
      <c r="BT98" s="138" t="s">
        <v>85</v>
      </c>
      <c r="BV98" s="138" t="s">
        <v>78</v>
      </c>
      <c r="BW98" s="138" t="s">
        <v>96</v>
      </c>
      <c r="BX98" s="138" t="s">
        <v>84</v>
      </c>
      <c r="CL98" s="138" t="s">
        <v>1</v>
      </c>
    </row>
    <row r="99" s="4" customFormat="1" ht="16.5" customHeight="1">
      <c r="A99" s="129" t="s">
        <v>86</v>
      </c>
      <c r="B99" s="67"/>
      <c r="C99" s="130"/>
      <c r="D99" s="130"/>
      <c r="E99" s="131" t="s">
        <v>97</v>
      </c>
      <c r="F99" s="131"/>
      <c r="G99" s="131"/>
      <c r="H99" s="131"/>
      <c r="I99" s="131"/>
      <c r="J99" s="130"/>
      <c r="K99" s="131" t="s">
        <v>98</v>
      </c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  <c r="AA99" s="131"/>
      <c r="AB99" s="131"/>
      <c r="AC99" s="131"/>
      <c r="AD99" s="131"/>
      <c r="AE99" s="131"/>
      <c r="AF99" s="131"/>
      <c r="AG99" s="132">
        <f>'D.1.4.2 - Zdravotně techn...'!J32</f>
        <v>0</v>
      </c>
      <c r="AH99" s="130"/>
      <c r="AI99" s="130"/>
      <c r="AJ99" s="130"/>
      <c r="AK99" s="130"/>
      <c r="AL99" s="130"/>
      <c r="AM99" s="130"/>
      <c r="AN99" s="132">
        <f>SUM(AG99,AT99)</f>
        <v>0</v>
      </c>
      <c r="AO99" s="130"/>
      <c r="AP99" s="130"/>
      <c r="AQ99" s="133" t="s">
        <v>89</v>
      </c>
      <c r="AR99" s="69"/>
      <c r="AS99" s="134">
        <v>0</v>
      </c>
      <c r="AT99" s="135">
        <f>ROUND(SUM(AV99:AW99),2)</f>
        <v>0</v>
      </c>
      <c r="AU99" s="136">
        <f>'D.1.4.2 - Zdravotně techn...'!P132</f>
        <v>0</v>
      </c>
      <c r="AV99" s="135">
        <f>'D.1.4.2 - Zdravotně techn...'!J35</f>
        <v>0</v>
      </c>
      <c r="AW99" s="135">
        <f>'D.1.4.2 - Zdravotně techn...'!J36</f>
        <v>0</v>
      </c>
      <c r="AX99" s="135">
        <f>'D.1.4.2 - Zdravotně techn...'!J37</f>
        <v>0</v>
      </c>
      <c r="AY99" s="135">
        <f>'D.1.4.2 - Zdravotně techn...'!J38</f>
        <v>0</v>
      </c>
      <c r="AZ99" s="135">
        <f>'D.1.4.2 - Zdravotně techn...'!F35</f>
        <v>0</v>
      </c>
      <c r="BA99" s="135">
        <f>'D.1.4.2 - Zdravotně techn...'!F36</f>
        <v>0</v>
      </c>
      <c r="BB99" s="135">
        <f>'D.1.4.2 - Zdravotně techn...'!F37</f>
        <v>0</v>
      </c>
      <c r="BC99" s="135">
        <f>'D.1.4.2 - Zdravotně techn...'!F38</f>
        <v>0</v>
      </c>
      <c r="BD99" s="137">
        <f>'D.1.4.2 - Zdravotně techn...'!F39</f>
        <v>0</v>
      </c>
      <c r="BE99" s="4"/>
      <c r="BT99" s="138" t="s">
        <v>85</v>
      </c>
      <c r="BV99" s="138" t="s">
        <v>78</v>
      </c>
      <c r="BW99" s="138" t="s">
        <v>99</v>
      </c>
      <c r="BX99" s="138" t="s">
        <v>84</v>
      </c>
      <c r="CL99" s="138" t="s">
        <v>1</v>
      </c>
    </row>
    <row r="100" s="4" customFormat="1" ht="16.5" customHeight="1">
      <c r="A100" s="129" t="s">
        <v>86</v>
      </c>
      <c r="B100" s="67"/>
      <c r="C100" s="130"/>
      <c r="D100" s="130"/>
      <c r="E100" s="131" t="s">
        <v>100</v>
      </c>
      <c r="F100" s="131"/>
      <c r="G100" s="131"/>
      <c r="H100" s="131"/>
      <c r="I100" s="131"/>
      <c r="J100" s="130"/>
      <c r="K100" s="131" t="s">
        <v>101</v>
      </c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  <c r="AA100" s="131"/>
      <c r="AB100" s="131"/>
      <c r="AC100" s="131"/>
      <c r="AD100" s="131"/>
      <c r="AE100" s="131"/>
      <c r="AF100" s="131"/>
      <c r="AG100" s="132">
        <f>'D.1.4.3 - Silnoproudá ele...'!J32</f>
        <v>0</v>
      </c>
      <c r="AH100" s="130"/>
      <c r="AI100" s="130"/>
      <c r="AJ100" s="130"/>
      <c r="AK100" s="130"/>
      <c r="AL100" s="130"/>
      <c r="AM100" s="130"/>
      <c r="AN100" s="132">
        <f>SUM(AG100,AT100)</f>
        <v>0</v>
      </c>
      <c r="AO100" s="130"/>
      <c r="AP100" s="130"/>
      <c r="AQ100" s="133" t="s">
        <v>89</v>
      </c>
      <c r="AR100" s="69"/>
      <c r="AS100" s="134">
        <v>0</v>
      </c>
      <c r="AT100" s="135">
        <f>ROUND(SUM(AV100:AW100),2)</f>
        <v>0</v>
      </c>
      <c r="AU100" s="136">
        <f>'D.1.4.3 - Silnoproudá ele...'!P122</f>
        <v>0</v>
      </c>
      <c r="AV100" s="135">
        <f>'D.1.4.3 - Silnoproudá ele...'!J35</f>
        <v>0</v>
      </c>
      <c r="AW100" s="135">
        <f>'D.1.4.3 - Silnoproudá ele...'!J36</f>
        <v>0</v>
      </c>
      <c r="AX100" s="135">
        <f>'D.1.4.3 - Silnoproudá ele...'!J37</f>
        <v>0</v>
      </c>
      <c r="AY100" s="135">
        <f>'D.1.4.3 - Silnoproudá ele...'!J38</f>
        <v>0</v>
      </c>
      <c r="AZ100" s="135">
        <f>'D.1.4.3 - Silnoproudá ele...'!F35</f>
        <v>0</v>
      </c>
      <c r="BA100" s="135">
        <f>'D.1.4.3 - Silnoproudá ele...'!F36</f>
        <v>0</v>
      </c>
      <c r="BB100" s="135">
        <f>'D.1.4.3 - Silnoproudá ele...'!F37</f>
        <v>0</v>
      </c>
      <c r="BC100" s="135">
        <f>'D.1.4.3 - Silnoproudá ele...'!F38</f>
        <v>0</v>
      </c>
      <c r="BD100" s="137">
        <f>'D.1.4.3 - Silnoproudá ele...'!F39</f>
        <v>0</v>
      </c>
      <c r="BE100" s="4"/>
      <c r="BT100" s="138" t="s">
        <v>85</v>
      </c>
      <c r="BV100" s="138" t="s">
        <v>78</v>
      </c>
      <c r="BW100" s="138" t="s">
        <v>102</v>
      </c>
      <c r="BX100" s="138" t="s">
        <v>84</v>
      </c>
      <c r="CL100" s="138" t="s">
        <v>1</v>
      </c>
    </row>
    <row r="101" s="4" customFormat="1" ht="16.5" customHeight="1">
      <c r="A101" s="4"/>
      <c r="B101" s="67"/>
      <c r="C101" s="130"/>
      <c r="D101" s="130"/>
      <c r="E101" s="131" t="s">
        <v>103</v>
      </c>
      <c r="F101" s="131"/>
      <c r="G101" s="131"/>
      <c r="H101" s="131"/>
      <c r="I101" s="131"/>
      <c r="J101" s="130"/>
      <c r="K101" s="131" t="s">
        <v>104</v>
      </c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  <c r="AA101" s="131"/>
      <c r="AB101" s="131"/>
      <c r="AC101" s="131"/>
      <c r="AD101" s="131"/>
      <c r="AE101" s="131"/>
      <c r="AF101" s="131"/>
      <c r="AG101" s="139">
        <f>ROUND(SUM(AG102:AG109),2)</f>
        <v>0</v>
      </c>
      <c r="AH101" s="130"/>
      <c r="AI101" s="130"/>
      <c r="AJ101" s="130"/>
      <c r="AK101" s="130"/>
      <c r="AL101" s="130"/>
      <c r="AM101" s="130"/>
      <c r="AN101" s="132">
        <f>SUM(AG101,AT101)</f>
        <v>0</v>
      </c>
      <c r="AO101" s="130"/>
      <c r="AP101" s="130"/>
      <c r="AQ101" s="133" t="s">
        <v>89</v>
      </c>
      <c r="AR101" s="69"/>
      <c r="AS101" s="134">
        <f>ROUND(SUM(AS102:AS109),2)</f>
        <v>0</v>
      </c>
      <c r="AT101" s="135">
        <f>ROUND(SUM(AV101:AW101),2)</f>
        <v>0</v>
      </c>
      <c r="AU101" s="136">
        <f>ROUND(SUM(AU102:AU109),5)</f>
        <v>0</v>
      </c>
      <c r="AV101" s="135">
        <f>ROUND(AZ101*L29,2)</f>
        <v>0</v>
      </c>
      <c r="AW101" s="135">
        <f>ROUND(BA101*L30,2)</f>
        <v>0</v>
      </c>
      <c r="AX101" s="135">
        <f>ROUND(BB101*L29,2)</f>
        <v>0</v>
      </c>
      <c r="AY101" s="135">
        <f>ROUND(BC101*L30,2)</f>
        <v>0</v>
      </c>
      <c r="AZ101" s="135">
        <f>ROUND(SUM(AZ102:AZ109),2)</f>
        <v>0</v>
      </c>
      <c r="BA101" s="135">
        <f>ROUND(SUM(BA102:BA109),2)</f>
        <v>0</v>
      </c>
      <c r="BB101" s="135">
        <f>ROUND(SUM(BB102:BB109),2)</f>
        <v>0</v>
      </c>
      <c r="BC101" s="135">
        <f>ROUND(SUM(BC102:BC109),2)</f>
        <v>0</v>
      </c>
      <c r="BD101" s="137">
        <f>ROUND(SUM(BD102:BD109),2)</f>
        <v>0</v>
      </c>
      <c r="BE101" s="4"/>
      <c r="BS101" s="138" t="s">
        <v>75</v>
      </c>
      <c r="BT101" s="138" t="s">
        <v>85</v>
      </c>
      <c r="BU101" s="138" t="s">
        <v>77</v>
      </c>
      <c r="BV101" s="138" t="s">
        <v>78</v>
      </c>
      <c r="BW101" s="138" t="s">
        <v>105</v>
      </c>
      <c r="BX101" s="138" t="s">
        <v>84</v>
      </c>
      <c r="CL101" s="138" t="s">
        <v>1</v>
      </c>
    </row>
    <row r="102" s="4" customFormat="1" ht="16.5" customHeight="1">
      <c r="A102" s="129" t="s">
        <v>86</v>
      </c>
      <c r="B102" s="67"/>
      <c r="C102" s="130"/>
      <c r="D102" s="130"/>
      <c r="E102" s="130"/>
      <c r="F102" s="131" t="s">
        <v>106</v>
      </c>
      <c r="G102" s="131"/>
      <c r="H102" s="131"/>
      <c r="I102" s="131"/>
      <c r="J102" s="131"/>
      <c r="K102" s="130"/>
      <c r="L102" s="131" t="s">
        <v>107</v>
      </c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  <c r="AA102" s="131"/>
      <c r="AB102" s="131"/>
      <c r="AC102" s="131"/>
      <c r="AD102" s="131"/>
      <c r="AE102" s="131"/>
      <c r="AF102" s="131"/>
      <c r="AG102" s="132">
        <f>'D.1.4.4a - Strukturovaná ...'!J34</f>
        <v>0</v>
      </c>
      <c r="AH102" s="130"/>
      <c r="AI102" s="130"/>
      <c r="AJ102" s="130"/>
      <c r="AK102" s="130"/>
      <c r="AL102" s="130"/>
      <c r="AM102" s="130"/>
      <c r="AN102" s="132">
        <f>SUM(AG102,AT102)</f>
        <v>0</v>
      </c>
      <c r="AO102" s="130"/>
      <c r="AP102" s="130"/>
      <c r="AQ102" s="133" t="s">
        <v>89</v>
      </c>
      <c r="AR102" s="69"/>
      <c r="AS102" s="134">
        <v>0</v>
      </c>
      <c r="AT102" s="135">
        <f>ROUND(SUM(AV102:AW102),2)</f>
        <v>0</v>
      </c>
      <c r="AU102" s="136">
        <f>'D.1.4.4a - Strukturovaná ...'!P127</f>
        <v>0</v>
      </c>
      <c r="AV102" s="135">
        <f>'D.1.4.4a - Strukturovaná ...'!J37</f>
        <v>0</v>
      </c>
      <c r="AW102" s="135">
        <f>'D.1.4.4a - Strukturovaná ...'!J38</f>
        <v>0</v>
      </c>
      <c r="AX102" s="135">
        <f>'D.1.4.4a - Strukturovaná ...'!J39</f>
        <v>0</v>
      </c>
      <c r="AY102" s="135">
        <f>'D.1.4.4a - Strukturovaná ...'!J40</f>
        <v>0</v>
      </c>
      <c r="AZ102" s="135">
        <f>'D.1.4.4a - Strukturovaná ...'!F37</f>
        <v>0</v>
      </c>
      <c r="BA102" s="135">
        <f>'D.1.4.4a - Strukturovaná ...'!F38</f>
        <v>0</v>
      </c>
      <c r="BB102" s="135">
        <f>'D.1.4.4a - Strukturovaná ...'!F39</f>
        <v>0</v>
      </c>
      <c r="BC102" s="135">
        <f>'D.1.4.4a - Strukturovaná ...'!F40</f>
        <v>0</v>
      </c>
      <c r="BD102" s="137">
        <f>'D.1.4.4a - Strukturovaná ...'!F41</f>
        <v>0</v>
      </c>
      <c r="BE102" s="4"/>
      <c r="BT102" s="138" t="s">
        <v>108</v>
      </c>
      <c r="BV102" s="138" t="s">
        <v>78</v>
      </c>
      <c r="BW102" s="138" t="s">
        <v>109</v>
      </c>
      <c r="BX102" s="138" t="s">
        <v>105</v>
      </c>
      <c r="CL102" s="138" t="s">
        <v>1</v>
      </c>
    </row>
    <row r="103" s="4" customFormat="1" ht="16.5" customHeight="1">
      <c r="A103" s="129" t="s">
        <v>86</v>
      </c>
      <c r="B103" s="67"/>
      <c r="C103" s="130"/>
      <c r="D103" s="130"/>
      <c r="E103" s="130"/>
      <c r="F103" s="131" t="s">
        <v>110</v>
      </c>
      <c r="G103" s="131"/>
      <c r="H103" s="131"/>
      <c r="I103" s="131"/>
      <c r="J103" s="131"/>
      <c r="K103" s="130"/>
      <c r="L103" s="131" t="s">
        <v>111</v>
      </c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  <c r="AG103" s="132">
        <f>'D.1.4.4b - Kabelové trasy'!J34</f>
        <v>0</v>
      </c>
      <c r="AH103" s="130"/>
      <c r="AI103" s="130"/>
      <c r="AJ103" s="130"/>
      <c r="AK103" s="130"/>
      <c r="AL103" s="130"/>
      <c r="AM103" s="130"/>
      <c r="AN103" s="132">
        <f>SUM(AG103,AT103)</f>
        <v>0</v>
      </c>
      <c r="AO103" s="130"/>
      <c r="AP103" s="130"/>
      <c r="AQ103" s="133" t="s">
        <v>89</v>
      </c>
      <c r="AR103" s="69"/>
      <c r="AS103" s="134">
        <v>0</v>
      </c>
      <c r="AT103" s="135">
        <f>ROUND(SUM(AV103:AW103),2)</f>
        <v>0</v>
      </c>
      <c r="AU103" s="136">
        <f>'D.1.4.4b - Kabelové trasy'!P126</f>
        <v>0</v>
      </c>
      <c r="AV103" s="135">
        <f>'D.1.4.4b - Kabelové trasy'!J37</f>
        <v>0</v>
      </c>
      <c r="AW103" s="135">
        <f>'D.1.4.4b - Kabelové trasy'!J38</f>
        <v>0</v>
      </c>
      <c r="AX103" s="135">
        <f>'D.1.4.4b - Kabelové trasy'!J39</f>
        <v>0</v>
      </c>
      <c r="AY103" s="135">
        <f>'D.1.4.4b - Kabelové trasy'!J40</f>
        <v>0</v>
      </c>
      <c r="AZ103" s="135">
        <f>'D.1.4.4b - Kabelové trasy'!F37</f>
        <v>0</v>
      </c>
      <c r="BA103" s="135">
        <f>'D.1.4.4b - Kabelové trasy'!F38</f>
        <v>0</v>
      </c>
      <c r="BB103" s="135">
        <f>'D.1.4.4b - Kabelové trasy'!F39</f>
        <v>0</v>
      </c>
      <c r="BC103" s="135">
        <f>'D.1.4.4b - Kabelové trasy'!F40</f>
        <v>0</v>
      </c>
      <c r="BD103" s="137">
        <f>'D.1.4.4b - Kabelové trasy'!F41</f>
        <v>0</v>
      </c>
      <c r="BE103" s="4"/>
      <c r="BT103" s="138" t="s">
        <v>108</v>
      </c>
      <c r="BV103" s="138" t="s">
        <v>78</v>
      </c>
      <c r="BW103" s="138" t="s">
        <v>112</v>
      </c>
      <c r="BX103" s="138" t="s">
        <v>105</v>
      </c>
      <c r="CL103" s="138" t="s">
        <v>1</v>
      </c>
    </row>
    <row r="104" s="4" customFormat="1" ht="16.5" customHeight="1">
      <c r="A104" s="129" t="s">
        <v>86</v>
      </c>
      <c r="B104" s="67"/>
      <c r="C104" s="130"/>
      <c r="D104" s="130"/>
      <c r="E104" s="130"/>
      <c r="F104" s="131" t="s">
        <v>113</v>
      </c>
      <c r="G104" s="131"/>
      <c r="H104" s="131"/>
      <c r="I104" s="131"/>
      <c r="J104" s="131"/>
      <c r="K104" s="130"/>
      <c r="L104" s="131" t="s">
        <v>114</v>
      </c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  <c r="AA104" s="131"/>
      <c r="AB104" s="131"/>
      <c r="AC104" s="131"/>
      <c r="AD104" s="131"/>
      <c r="AE104" s="131"/>
      <c r="AF104" s="131"/>
      <c r="AG104" s="132">
        <f>'D.1.4.4c - Elektrická zab...'!J34</f>
        <v>0</v>
      </c>
      <c r="AH104" s="130"/>
      <c r="AI104" s="130"/>
      <c r="AJ104" s="130"/>
      <c r="AK104" s="130"/>
      <c r="AL104" s="130"/>
      <c r="AM104" s="130"/>
      <c r="AN104" s="132">
        <f>SUM(AG104,AT104)</f>
        <v>0</v>
      </c>
      <c r="AO104" s="130"/>
      <c r="AP104" s="130"/>
      <c r="AQ104" s="133" t="s">
        <v>89</v>
      </c>
      <c r="AR104" s="69"/>
      <c r="AS104" s="134">
        <v>0</v>
      </c>
      <c r="AT104" s="135">
        <f>ROUND(SUM(AV104:AW104),2)</f>
        <v>0</v>
      </c>
      <c r="AU104" s="136">
        <f>'D.1.4.4c - Elektrická zab...'!P126</f>
        <v>0</v>
      </c>
      <c r="AV104" s="135">
        <f>'D.1.4.4c - Elektrická zab...'!J37</f>
        <v>0</v>
      </c>
      <c r="AW104" s="135">
        <f>'D.1.4.4c - Elektrická zab...'!J38</f>
        <v>0</v>
      </c>
      <c r="AX104" s="135">
        <f>'D.1.4.4c - Elektrická zab...'!J39</f>
        <v>0</v>
      </c>
      <c r="AY104" s="135">
        <f>'D.1.4.4c - Elektrická zab...'!J40</f>
        <v>0</v>
      </c>
      <c r="AZ104" s="135">
        <f>'D.1.4.4c - Elektrická zab...'!F37</f>
        <v>0</v>
      </c>
      <c r="BA104" s="135">
        <f>'D.1.4.4c - Elektrická zab...'!F38</f>
        <v>0</v>
      </c>
      <c r="BB104" s="135">
        <f>'D.1.4.4c - Elektrická zab...'!F39</f>
        <v>0</v>
      </c>
      <c r="BC104" s="135">
        <f>'D.1.4.4c - Elektrická zab...'!F40</f>
        <v>0</v>
      </c>
      <c r="BD104" s="137">
        <f>'D.1.4.4c - Elektrická zab...'!F41</f>
        <v>0</v>
      </c>
      <c r="BE104" s="4"/>
      <c r="BT104" s="138" t="s">
        <v>108</v>
      </c>
      <c r="BV104" s="138" t="s">
        <v>78</v>
      </c>
      <c r="BW104" s="138" t="s">
        <v>115</v>
      </c>
      <c r="BX104" s="138" t="s">
        <v>105</v>
      </c>
      <c r="CL104" s="138" t="s">
        <v>1</v>
      </c>
    </row>
    <row r="105" s="4" customFormat="1" ht="16.5" customHeight="1">
      <c r="A105" s="129" t="s">
        <v>86</v>
      </c>
      <c r="B105" s="67"/>
      <c r="C105" s="130"/>
      <c r="D105" s="130"/>
      <c r="E105" s="130"/>
      <c r="F105" s="131" t="s">
        <v>116</v>
      </c>
      <c r="G105" s="131"/>
      <c r="H105" s="131"/>
      <c r="I105" s="131"/>
      <c r="J105" s="131"/>
      <c r="K105" s="130"/>
      <c r="L105" s="131" t="s">
        <v>117</v>
      </c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2">
        <f>'D.1.4.4d - Elektrická kon...'!J34</f>
        <v>0</v>
      </c>
      <c r="AH105" s="130"/>
      <c r="AI105" s="130"/>
      <c r="AJ105" s="130"/>
      <c r="AK105" s="130"/>
      <c r="AL105" s="130"/>
      <c r="AM105" s="130"/>
      <c r="AN105" s="132">
        <f>SUM(AG105,AT105)</f>
        <v>0</v>
      </c>
      <c r="AO105" s="130"/>
      <c r="AP105" s="130"/>
      <c r="AQ105" s="133" t="s">
        <v>89</v>
      </c>
      <c r="AR105" s="69"/>
      <c r="AS105" s="134">
        <v>0</v>
      </c>
      <c r="AT105" s="135">
        <f>ROUND(SUM(AV105:AW105),2)</f>
        <v>0</v>
      </c>
      <c r="AU105" s="136">
        <f>'D.1.4.4d - Elektrická kon...'!P129</f>
        <v>0</v>
      </c>
      <c r="AV105" s="135">
        <f>'D.1.4.4d - Elektrická kon...'!J37</f>
        <v>0</v>
      </c>
      <c r="AW105" s="135">
        <f>'D.1.4.4d - Elektrická kon...'!J38</f>
        <v>0</v>
      </c>
      <c r="AX105" s="135">
        <f>'D.1.4.4d - Elektrická kon...'!J39</f>
        <v>0</v>
      </c>
      <c r="AY105" s="135">
        <f>'D.1.4.4d - Elektrická kon...'!J40</f>
        <v>0</v>
      </c>
      <c r="AZ105" s="135">
        <f>'D.1.4.4d - Elektrická kon...'!F37</f>
        <v>0</v>
      </c>
      <c r="BA105" s="135">
        <f>'D.1.4.4d - Elektrická kon...'!F38</f>
        <v>0</v>
      </c>
      <c r="BB105" s="135">
        <f>'D.1.4.4d - Elektrická kon...'!F39</f>
        <v>0</v>
      </c>
      <c r="BC105" s="135">
        <f>'D.1.4.4d - Elektrická kon...'!F40</f>
        <v>0</v>
      </c>
      <c r="BD105" s="137">
        <f>'D.1.4.4d - Elektrická kon...'!F41</f>
        <v>0</v>
      </c>
      <c r="BE105" s="4"/>
      <c r="BT105" s="138" t="s">
        <v>108</v>
      </c>
      <c r="BV105" s="138" t="s">
        <v>78</v>
      </c>
      <c r="BW105" s="138" t="s">
        <v>118</v>
      </c>
      <c r="BX105" s="138" t="s">
        <v>105</v>
      </c>
      <c r="CL105" s="138" t="s">
        <v>1</v>
      </c>
    </row>
    <row r="106" s="4" customFormat="1" ht="16.5" customHeight="1">
      <c r="A106" s="129" t="s">
        <v>86</v>
      </c>
      <c r="B106" s="67"/>
      <c r="C106" s="130"/>
      <c r="D106" s="130"/>
      <c r="E106" s="130"/>
      <c r="F106" s="131" t="s">
        <v>119</v>
      </c>
      <c r="G106" s="131"/>
      <c r="H106" s="131"/>
      <c r="I106" s="131"/>
      <c r="J106" s="131"/>
      <c r="K106" s="130"/>
      <c r="L106" s="131" t="s">
        <v>120</v>
      </c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31"/>
      <c r="AC106" s="131"/>
      <c r="AD106" s="131"/>
      <c r="AE106" s="131"/>
      <c r="AF106" s="131"/>
      <c r="AG106" s="132">
        <f>'D.1.4.4e - Evakuační rozhlas'!J34</f>
        <v>0</v>
      </c>
      <c r="AH106" s="130"/>
      <c r="AI106" s="130"/>
      <c r="AJ106" s="130"/>
      <c r="AK106" s="130"/>
      <c r="AL106" s="130"/>
      <c r="AM106" s="130"/>
      <c r="AN106" s="132">
        <f>SUM(AG106,AT106)</f>
        <v>0</v>
      </c>
      <c r="AO106" s="130"/>
      <c r="AP106" s="130"/>
      <c r="AQ106" s="133" t="s">
        <v>89</v>
      </c>
      <c r="AR106" s="69"/>
      <c r="AS106" s="134">
        <v>0</v>
      </c>
      <c r="AT106" s="135">
        <f>ROUND(SUM(AV106:AW106),2)</f>
        <v>0</v>
      </c>
      <c r="AU106" s="136">
        <f>'D.1.4.4e - Evakuační rozhlas'!P126</f>
        <v>0</v>
      </c>
      <c r="AV106" s="135">
        <f>'D.1.4.4e - Evakuační rozhlas'!J37</f>
        <v>0</v>
      </c>
      <c r="AW106" s="135">
        <f>'D.1.4.4e - Evakuační rozhlas'!J38</f>
        <v>0</v>
      </c>
      <c r="AX106" s="135">
        <f>'D.1.4.4e - Evakuační rozhlas'!J39</f>
        <v>0</v>
      </c>
      <c r="AY106" s="135">
        <f>'D.1.4.4e - Evakuační rozhlas'!J40</f>
        <v>0</v>
      </c>
      <c r="AZ106" s="135">
        <f>'D.1.4.4e - Evakuační rozhlas'!F37</f>
        <v>0</v>
      </c>
      <c r="BA106" s="135">
        <f>'D.1.4.4e - Evakuační rozhlas'!F38</f>
        <v>0</v>
      </c>
      <c r="BB106" s="135">
        <f>'D.1.4.4e - Evakuační rozhlas'!F39</f>
        <v>0</v>
      </c>
      <c r="BC106" s="135">
        <f>'D.1.4.4e - Evakuační rozhlas'!F40</f>
        <v>0</v>
      </c>
      <c r="BD106" s="137">
        <f>'D.1.4.4e - Evakuační rozhlas'!F41</f>
        <v>0</v>
      </c>
      <c r="BE106" s="4"/>
      <c r="BT106" s="138" t="s">
        <v>108</v>
      </c>
      <c r="BV106" s="138" t="s">
        <v>78</v>
      </c>
      <c r="BW106" s="138" t="s">
        <v>121</v>
      </c>
      <c r="BX106" s="138" t="s">
        <v>105</v>
      </c>
      <c r="CL106" s="138" t="s">
        <v>1</v>
      </c>
    </row>
    <row r="107" s="4" customFormat="1" ht="16.5" customHeight="1">
      <c r="A107" s="129" t="s">
        <v>86</v>
      </c>
      <c r="B107" s="67"/>
      <c r="C107" s="130"/>
      <c r="D107" s="130"/>
      <c r="E107" s="130"/>
      <c r="F107" s="131" t="s">
        <v>122</v>
      </c>
      <c r="G107" s="131"/>
      <c r="H107" s="131"/>
      <c r="I107" s="131"/>
      <c r="J107" s="131"/>
      <c r="K107" s="130"/>
      <c r="L107" s="131" t="s">
        <v>123</v>
      </c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2">
        <f>'D.1.4.4f - Dohledový systém'!J34</f>
        <v>0</v>
      </c>
      <c r="AH107" s="130"/>
      <c r="AI107" s="130"/>
      <c r="AJ107" s="130"/>
      <c r="AK107" s="130"/>
      <c r="AL107" s="130"/>
      <c r="AM107" s="130"/>
      <c r="AN107" s="132">
        <f>SUM(AG107,AT107)</f>
        <v>0</v>
      </c>
      <c r="AO107" s="130"/>
      <c r="AP107" s="130"/>
      <c r="AQ107" s="133" t="s">
        <v>89</v>
      </c>
      <c r="AR107" s="69"/>
      <c r="AS107" s="134">
        <v>0</v>
      </c>
      <c r="AT107" s="135">
        <f>ROUND(SUM(AV107:AW107),2)</f>
        <v>0</v>
      </c>
      <c r="AU107" s="136">
        <f>'D.1.4.4f - Dohledový systém'!P127</f>
        <v>0</v>
      </c>
      <c r="AV107" s="135">
        <f>'D.1.4.4f - Dohledový systém'!J37</f>
        <v>0</v>
      </c>
      <c r="AW107" s="135">
        <f>'D.1.4.4f - Dohledový systém'!J38</f>
        <v>0</v>
      </c>
      <c r="AX107" s="135">
        <f>'D.1.4.4f - Dohledový systém'!J39</f>
        <v>0</v>
      </c>
      <c r="AY107" s="135">
        <f>'D.1.4.4f - Dohledový systém'!J40</f>
        <v>0</v>
      </c>
      <c r="AZ107" s="135">
        <f>'D.1.4.4f - Dohledový systém'!F37</f>
        <v>0</v>
      </c>
      <c r="BA107" s="135">
        <f>'D.1.4.4f - Dohledový systém'!F38</f>
        <v>0</v>
      </c>
      <c r="BB107" s="135">
        <f>'D.1.4.4f - Dohledový systém'!F39</f>
        <v>0</v>
      </c>
      <c r="BC107" s="135">
        <f>'D.1.4.4f - Dohledový systém'!F40</f>
        <v>0</v>
      </c>
      <c r="BD107" s="137">
        <f>'D.1.4.4f - Dohledový systém'!F41</f>
        <v>0</v>
      </c>
      <c r="BE107" s="4"/>
      <c r="BT107" s="138" t="s">
        <v>108</v>
      </c>
      <c r="BV107" s="138" t="s">
        <v>78</v>
      </c>
      <c r="BW107" s="138" t="s">
        <v>124</v>
      </c>
      <c r="BX107" s="138" t="s">
        <v>105</v>
      </c>
      <c r="CL107" s="138" t="s">
        <v>1</v>
      </c>
    </row>
    <row r="108" s="4" customFormat="1" ht="16.5" customHeight="1">
      <c r="A108" s="129" t="s">
        <v>86</v>
      </c>
      <c r="B108" s="67"/>
      <c r="C108" s="130"/>
      <c r="D108" s="130"/>
      <c r="E108" s="130"/>
      <c r="F108" s="131" t="s">
        <v>125</v>
      </c>
      <c r="G108" s="131"/>
      <c r="H108" s="131"/>
      <c r="I108" s="131"/>
      <c r="J108" s="131"/>
      <c r="K108" s="130"/>
      <c r="L108" s="131" t="s">
        <v>126</v>
      </c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2">
        <f>'D.1.4.4g - Domácí telefony'!J34</f>
        <v>0</v>
      </c>
      <c r="AH108" s="130"/>
      <c r="AI108" s="130"/>
      <c r="AJ108" s="130"/>
      <c r="AK108" s="130"/>
      <c r="AL108" s="130"/>
      <c r="AM108" s="130"/>
      <c r="AN108" s="132">
        <f>SUM(AG108,AT108)</f>
        <v>0</v>
      </c>
      <c r="AO108" s="130"/>
      <c r="AP108" s="130"/>
      <c r="AQ108" s="133" t="s">
        <v>89</v>
      </c>
      <c r="AR108" s="69"/>
      <c r="AS108" s="134">
        <v>0</v>
      </c>
      <c r="AT108" s="135">
        <f>ROUND(SUM(AV108:AW108),2)</f>
        <v>0</v>
      </c>
      <c r="AU108" s="136">
        <f>'D.1.4.4g - Domácí telefony'!P129</f>
        <v>0</v>
      </c>
      <c r="AV108" s="135">
        <f>'D.1.4.4g - Domácí telefony'!J37</f>
        <v>0</v>
      </c>
      <c r="AW108" s="135">
        <f>'D.1.4.4g - Domácí telefony'!J38</f>
        <v>0</v>
      </c>
      <c r="AX108" s="135">
        <f>'D.1.4.4g - Domácí telefony'!J39</f>
        <v>0</v>
      </c>
      <c r="AY108" s="135">
        <f>'D.1.4.4g - Domácí telefony'!J40</f>
        <v>0</v>
      </c>
      <c r="AZ108" s="135">
        <f>'D.1.4.4g - Domácí telefony'!F37</f>
        <v>0</v>
      </c>
      <c r="BA108" s="135">
        <f>'D.1.4.4g - Domácí telefony'!F38</f>
        <v>0</v>
      </c>
      <c r="BB108" s="135">
        <f>'D.1.4.4g - Domácí telefony'!F39</f>
        <v>0</v>
      </c>
      <c r="BC108" s="135">
        <f>'D.1.4.4g - Domácí telefony'!F40</f>
        <v>0</v>
      </c>
      <c r="BD108" s="137">
        <f>'D.1.4.4g - Domácí telefony'!F41</f>
        <v>0</v>
      </c>
      <c r="BE108" s="4"/>
      <c r="BT108" s="138" t="s">
        <v>108</v>
      </c>
      <c r="BV108" s="138" t="s">
        <v>78</v>
      </c>
      <c r="BW108" s="138" t="s">
        <v>127</v>
      </c>
      <c r="BX108" s="138" t="s">
        <v>105</v>
      </c>
      <c r="CL108" s="138" t="s">
        <v>1</v>
      </c>
    </row>
    <row r="109" s="4" customFormat="1" ht="16.5" customHeight="1">
      <c r="A109" s="129" t="s">
        <v>86</v>
      </c>
      <c r="B109" s="67"/>
      <c r="C109" s="130"/>
      <c r="D109" s="130"/>
      <c r="E109" s="130"/>
      <c r="F109" s="131" t="s">
        <v>128</v>
      </c>
      <c r="G109" s="131"/>
      <c r="H109" s="131"/>
      <c r="I109" s="131"/>
      <c r="J109" s="131"/>
      <c r="K109" s="130"/>
      <c r="L109" s="131" t="s">
        <v>129</v>
      </c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2">
        <f>'D.1.4.4h - Aktivní prvky'!J34</f>
        <v>0</v>
      </c>
      <c r="AH109" s="130"/>
      <c r="AI109" s="130"/>
      <c r="AJ109" s="130"/>
      <c r="AK109" s="130"/>
      <c r="AL109" s="130"/>
      <c r="AM109" s="130"/>
      <c r="AN109" s="132">
        <f>SUM(AG109,AT109)</f>
        <v>0</v>
      </c>
      <c r="AO109" s="130"/>
      <c r="AP109" s="130"/>
      <c r="AQ109" s="133" t="s">
        <v>89</v>
      </c>
      <c r="AR109" s="69"/>
      <c r="AS109" s="134">
        <v>0</v>
      </c>
      <c r="AT109" s="135">
        <f>ROUND(SUM(AV109:AW109),2)</f>
        <v>0</v>
      </c>
      <c r="AU109" s="136">
        <f>'D.1.4.4h - Aktivní prvky'!P125</f>
        <v>0</v>
      </c>
      <c r="AV109" s="135">
        <f>'D.1.4.4h - Aktivní prvky'!J37</f>
        <v>0</v>
      </c>
      <c r="AW109" s="135">
        <f>'D.1.4.4h - Aktivní prvky'!J38</f>
        <v>0</v>
      </c>
      <c r="AX109" s="135">
        <f>'D.1.4.4h - Aktivní prvky'!J39</f>
        <v>0</v>
      </c>
      <c r="AY109" s="135">
        <f>'D.1.4.4h - Aktivní prvky'!J40</f>
        <v>0</v>
      </c>
      <c r="AZ109" s="135">
        <f>'D.1.4.4h - Aktivní prvky'!F37</f>
        <v>0</v>
      </c>
      <c r="BA109" s="135">
        <f>'D.1.4.4h - Aktivní prvky'!F38</f>
        <v>0</v>
      </c>
      <c r="BB109" s="135">
        <f>'D.1.4.4h - Aktivní prvky'!F39</f>
        <v>0</v>
      </c>
      <c r="BC109" s="135">
        <f>'D.1.4.4h - Aktivní prvky'!F40</f>
        <v>0</v>
      </c>
      <c r="BD109" s="137">
        <f>'D.1.4.4h - Aktivní prvky'!F41</f>
        <v>0</v>
      </c>
      <c r="BE109" s="4"/>
      <c r="BT109" s="138" t="s">
        <v>108</v>
      </c>
      <c r="BV109" s="138" t="s">
        <v>78</v>
      </c>
      <c r="BW109" s="138" t="s">
        <v>130</v>
      </c>
      <c r="BX109" s="138" t="s">
        <v>105</v>
      </c>
      <c r="CL109" s="138" t="s">
        <v>1</v>
      </c>
    </row>
    <row r="110" s="4" customFormat="1" ht="16.5" customHeight="1">
      <c r="A110" s="129" t="s">
        <v>86</v>
      </c>
      <c r="B110" s="67"/>
      <c r="C110" s="130"/>
      <c r="D110" s="130"/>
      <c r="E110" s="131" t="s">
        <v>131</v>
      </c>
      <c r="F110" s="131"/>
      <c r="G110" s="131"/>
      <c r="H110" s="131"/>
      <c r="I110" s="131"/>
      <c r="J110" s="130"/>
      <c r="K110" s="131" t="s">
        <v>132</v>
      </c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2">
        <f>'D.1.4.6 - Vzduchotechnika'!J32</f>
        <v>0</v>
      </c>
      <c r="AH110" s="130"/>
      <c r="AI110" s="130"/>
      <c r="AJ110" s="130"/>
      <c r="AK110" s="130"/>
      <c r="AL110" s="130"/>
      <c r="AM110" s="130"/>
      <c r="AN110" s="132">
        <f>SUM(AG110,AT110)</f>
        <v>0</v>
      </c>
      <c r="AO110" s="130"/>
      <c r="AP110" s="130"/>
      <c r="AQ110" s="133" t="s">
        <v>89</v>
      </c>
      <c r="AR110" s="69"/>
      <c r="AS110" s="134">
        <v>0</v>
      </c>
      <c r="AT110" s="135">
        <f>ROUND(SUM(AV110:AW110),2)</f>
        <v>0</v>
      </c>
      <c r="AU110" s="136">
        <f>'D.1.4.6 - Vzduchotechnika'!P134</f>
        <v>0</v>
      </c>
      <c r="AV110" s="135">
        <f>'D.1.4.6 - Vzduchotechnika'!J35</f>
        <v>0</v>
      </c>
      <c r="AW110" s="135">
        <f>'D.1.4.6 - Vzduchotechnika'!J36</f>
        <v>0</v>
      </c>
      <c r="AX110" s="135">
        <f>'D.1.4.6 - Vzduchotechnika'!J37</f>
        <v>0</v>
      </c>
      <c r="AY110" s="135">
        <f>'D.1.4.6 - Vzduchotechnika'!J38</f>
        <v>0</v>
      </c>
      <c r="AZ110" s="135">
        <f>'D.1.4.6 - Vzduchotechnika'!F35</f>
        <v>0</v>
      </c>
      <c r="BA110" s="135">
        <f>'D.1.4.6 - Vzduchotechnika'!F36</f>
        <v>0</v>
      </c>
      <c r="BB110" s="135">
        <f>'D.1.4.6 - Vzduchotechnika'!F37</f>
        <v>0</v>
      </c>
      <c r="BC110" s="135">
        <f>'D.1.4.6 - Vzduchotechnika'!F38</f>
        <v>0</v>
      </c>
      <c r="BD110" s="137">
        <f>'D.1.4.6 - Vzduchotechnika'!F39</f>
        <v>0</v>
      </c>
      <c r="BE110" s="4"/>
      <c r="BT110" s="138" t="s">
        <v>85</v>
      </c>
      <c r="BV110" s="138" t="s">
        <v>78</v>
      </c>
      <c r="BW110" s="138" t="s">
        <v>133</v>
      </c>
      <c r="BX110" s="138" t="s">
        <v>84</v>
      </c>
      <c r="CL110" s="138" t="s">
        <v>1</v>
      </c>
    </row>
    <row r="111" s="7" customFormat="1" ht="16.5" customHeight="1">
      <c r="A111" s="7"/>
      <c r="B111" s="116"/>
      <c r="C111" s="117"/>
      <c r="D111" s="118" t="s">
        <v>134</v>
      </c>
      <c r="E111" s="118"/>
      <c r="F111" s="118"/>
      <c r="G111" s="118"/>
      <c r="H111" s="118"/>
      <c r="I111" s="119"/>
      <c r="J111" s="118" t="s">
        <v>135</v>
      </c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20">
        <f>ROUND(AG112+SUM(AG113:AG117)+AG122,2)</f>
        <v>0</v>
      </c>
      <c r="AH111" s="119"/>
      <c r="AI111" s="119"/>
      <c r="AJ111" s="119"/>
      <c r="AK111" s="119"/>
      <c r="AL111" s="119"/>
      <c r="AM111" s="119"/>
      <c r="AN111" s="121">
        <f>SUM(AG111,AT111)</f>
        <v>0</v>
      </c>
      <c r="AO111" s="119"/>
      <c r="AP111" s="119"/>
      <c r="AQ111" s="122" t="s">
        <v>82</v>
      </c>
      <c r="AR111" s="123"/>
      <c r="AS111" s="124">
        <f>ROUND(AS112+SUM(AS113:AS117)+AS122,2)</f>
        <v>0</v>
      </c>
      <c r="AT111" s="125">
        <f>ROUND(SUM(AV111:AW111),2)</f>
        <v>0</v>
      </c>
      <c r="AU111" s="126">
        <f>ROUND(AU112+SUM(AU113:AU117)+AU122,5)</f>
        <v>0</v>
      </c>
      <c r="AV111" s="125">
        <f>ROUND(AZ111*L29,2)</f>
        <v>0</v>
      </c>
      <c r="AW111" s="125">
        <f>ROUND(BA111*L30,2)</f>
        <v>0</v>
      </c>
      <c r="AX111" s="125">
        <f>ROUND(BB111*L29,2)</f>
        <v>0</v>
      </c>
      <c r="AY111" s="125">
        <f>ROUND(BC111*L30,2)</f>
        <v>0</v>
      </c>
      <c r="AZ111" s="125">
        <f>ROUND(AZ112+SUM(AZ113:AZ117)+AZ122,2)</f>
        <v>0</v>
      </c>
      <c r="BA111" s="125">
        <f>ROUND(BA112+SUM(BA113:BA117)+BA122,2)</f>
        <v>0</v>
      </c>
      <c r="BB111" s="125">
        <f>ROUND(BB112+SUM(BB113:BB117)+BB122,2)</f>
        <v>0</v>
      </c>
      <c r="BC111" s="125">
        <f>ROUND(BC112+SUM(BC113:BC117)+BC122,2)</f>
        <v>0</v>
      </c>
      <c r="BD111" s="127">
        <f>ROUND(BD112+SUM(BD113:BD117)+BD122,2)</f>
        <v>0</v>
      </c>
      <c r="BE111" s="7"/>
      <c r="BS111" s="128" t="s">
        <v>75</v>
      </c>
      <c r="BT111" s="128" t="s">
        <v>83</v>
      </c>
      <c r="BU111" s="128" t="s">
        <v>77</v>
      </c>
      <c r="BV111" s="128" t="s">
        <v>78</v>
      </c>
      <c r="BW111" s="128" t="s">
        <v>136</v>
      </c>
      <c r="BX111" s="128" t="s">
        <v>5</v>
      </c>
      <c r="CL111" s="128" t="s">
        <v>1</v>
      </c>
      <c r="CM111" s="128" t="s">
        <v>85</v>
      </c>
    </row>
    <row r="112" s="4" customFormat="1" ht="16.5" customHeight="1">
      <c r="A112" s="129" t="s">
        <v>86</v>
      </c>
      <c r="B112" s="67"/>
      <c r="C112" s="130"/>
      <c r="D112" s="130"/>
      <c r="E112" s="131" t="s">
        <v>87</v>
      </c>
      <c r="F112" s="131"/>
      <c r="G112" s="131"/>
      <c r="H112" s="131"/>
      <c r="I112" s="131"/>
      <c r="J112" s="130"/>
      <c r="K112" s="131" t="s">
        <v>88</v>
      </c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2">
        <f>'D.1.1 - Architektonicko-s..._01'!J32</f>
        <v>0</v>
      </c>
      <c r="AH112" s="130"/>
      <c r="AI112" s="130"/>
      <c r="AJ112" s="130"/>
      <c r="AK112" s="130"/>
      <c r="AL112" s="130"/>
      <c r="AM112" s="130"/>
      <c r="AN112" s="132">
        <f>SUM(AG112,AT112)</f>
        <v>0</v>
      </c>
      <c r="AO112" s="130"/>
      <c r="AP112" s="130"/>
      <c r="AQ112" s="133" t="s">
        <v>89</v>
      </c>
      <c r="AR112" s="69"/>
      <c r="AS112" s="134">
        <v>0</v>
      </c>
      <c r="AT112" s="135">
        <f>ROUND(SUM(AV112:AW112),2)</f>
        <v>0</v>
      </c>
      <c r="AU112" s="136">
        <f>'D.1.1 - Architektonicko-s..._01'!P149</f>
        <v>0</v>
      </c>
      <c r="AV112" s="135">
        <f>'D.1.1 - Architektonicko-s..._01'!J35</f>
        <v>0</v>
      </c>
      <c r="AW112" s="135">
        <f>'D.1.1 - Architektonicko-s..._01'!J36</f>
        <v>0</v>
      </c>
      <c r="AX112" s="135">
        <f>'D.1.1 - Architektonicko-s..._01'!J37</f>
        <v>0</v>
      </c>
      <c r="AY112" s="135">
        <f>'D.1.1 - Architektonicko-s..._01'!J38</f>
        <v>0</v>
      </c>
      <c r="AZ112" s="135">
        <f>'D.1.1 - Architektonicko-s..._01'!F35</f>
        <v>0</v>
      </c>
      <c r="BA112" s="135">
        <f>'D.1.1 - Architektonicko-s..._01'!F36</f>
        <v>0</v>
      </c>
      <c r="BB112" s="135">
        <f>'D.1.1 - Architektonicko-s..._01'!F37</f>
        <v>0</v>
      </c>
      <c r="BC112" s="135">
        <f>'D.1.1 - Architektonicko-s..._01'!F38</f>
        <v>0</v>
      </c>
      <c r="BD112" s="137">
        <f>'D.1.1 - Architektonicko-s..._01'!F39</f>
        <v>0</v>
      </c>
      <c r="BE112" s="4"/>
      <c r="BT112" s="138" t="s">
        <v>85</v>
      </c>
      <c r="BV112" s="138" t="s">
        <v>78</v>
      </c>
      <c r="BW112" s="138" t="s">
        <v>137</v>
      </c>
      <c r="BX112" s="138" t="s">
        <v>136</v>
      </c>
      <c r="CL112" s="138" t="s">
        <v>1</v>
      </c>
    </row>
    <row r="113" s="4" customFormat="1" ht="16.5" customHeight="1">
      <c r="A113" s="129" t="s">
        <v>86</v>
      </c>
      <c r="B113" s="67"/>
      <c r="C113" s="130"/>
      <c r="D113" s="130"/>
      <c r="E113" s="131" t="s">
        <v>91</v>
      </c>
      <c r="F113" s="131"/>
      <c r="G113" s="131"/>
      <c r="H113" s="131"/>
      <c r="I113" s="131"/>
      <c r="J113" s="130"/>
      <c r="K113" s="131" t="s">
        <v>92</v>
      </c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2">
        <f>'D.1.2 - Stavebně konstruk..._01'!J32</f>
        <v>0</v>
      </c>
      <c r="AH113" s="130"/>
      <c r="AI113" s="130"/>
      <c r="AJ113" s="130"/>
      <c r="AK113" s="130"/>
      <c r="AL113" s="130"/>
      <c r="AM113" s="130"/>
      <c r="AN113" s="132">
        <f>SUM(AG113,AT113)</f>
        <v>0</v>
      </c>
      <c r="AO113" s="130"/>
      <c r="AP113" s="130"/>
      <c r="AQ113" s="133" t="s">
        <v>89</v>
      </c>
      <c r="AR113" s="69"/>
      <c r="AS113" s="134">
        <v>0</v>
      </c>
      <c r="AT113" s="135">
        <f>ROUND(SUM(AV113:AW113),2)</f>
        <v>0</v>
      </c>
      <c r="AU113" s="136">
        <f>'D.1.2 - Stavebně konstruk..._01'!P133</f>
        <v>0</v>
      </c>
      <c r="AV113" s="135">
        <f>'D.1.2 - Stavebně konstruk..._01'!J35</f>
        <v>0</v>
      </c>
      <c r="AW113" s="135">
        <f>'D.1.2 - Stavebně konstruk..._01'!J36</f>
        <v>0</v>
      </c>
      <c r="AX113" s="135">
        <f>'D.1.2 - Stavebně konstruk..._01'!J37</f>
        <v>0</v>
      </c>
      <c r="AY113" s="135">
        <f>'D.1.2 - Stavebně konstruk..._01'!J38</f>
        <v>0</v>
      </c>
      <c r="AZ113" s="135">
        <f>'D.1.2 - Stavebně konstruk..._01'!F35</f>
        <v>0</v>
      </c>
      <c r="BA113" s="135">
        <f>'D.1.2 - Stavebně konstruk..._01'!F36</f>
        <v>0</v>
      </c>
      <c r="BB113" s="135">
        <f>'D.1.2 - Stavebně konstruk..._01'!F37</f>
        <v>0</v>
      </c>
      <c r="BC113" s="135">
        <f>'D.1.2 - Stavebně konstruk..._01'!F38</f>
        <v>0</v>
      </c>
      <c r="BD113" s="137">
        <f>'D.1.2 - Stavebně konstruk..._01'!F39</f>
        <v>0</v>
      </c>
      <c r="BE113" s="4"/>
      <c r="BT113" s="138" t="s">
        <v>85</v>
      </c>
      <c r="BV113" s="138" t="s">
        <v>78</v>
      </c>
      <c r="BW113" s="138" t="s">
        <v>138</v>
      </c>
      <c r="BX113" s="138" t="s">
        <v>136</v>
      </c>
      <c r="CL113" s="138" t="s">
        <v>1</v>
      </c>
    </row>
    <row r="114" s="4" customFormat="1" ht="16.5" customHeight="1">
      <c r="A114" s="129" t="s">
        <v>86</v>
      </c>
      <c r="B114" s="67"/>
      <c r="C114" s="130"/>
      <c r="D114" s="130"/>
      <c r="E114" s="131" t="s">
        <v>139</v>
      </c>
      <c r="F114" s="131"/>
      <c r="G114" s="131"/>
      <c r="H114" s="131"/>
      <c r="I114" s="131"/>
      <c r="J114" s="130"/>
      <c r="K114" s="131" t="s">
        <v>140</v>
      </c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2">
        <f>'D.1.3 - Požárně bezpečnos...'!J32</f>
        <v>0</v>
      </c>
      <c r="AH114" s="130"/>
      <c r="AI114" s="130"/>
      <c r="AJ114" s="130"/>
      <c r="AK114" s="130"/>
      <c r="AL114" s="130"/>
      <c r="AM114" s="130"/>
      <c r="AN114" s="132">
        <f>SUM(AG114,AT114)</f>
        <v>0</v>
      </c>
      <c r="AO114" s="130"/>
      <c r="AP114" s="130"/>
      <c r="AQ114" s="133" t="s">
        <v>89</v>
      </c>
      <c r="AR114" s="69"/>
      <c r="AS114" s="134">
        <v>0</v>
      </c>
      <c r="AT114" s="135">
        <f>ROUND(SUM(AV114:AW114),2)</f>
        <v>0</v>
      </c>
      <c r="AU114" s="136">
        <f>'D.1.3 - Požárně bezpečnos...'!P122</f>
        <v>0</v>
      </c>
      <c r="AV114" s="135">
        <f>'D.1.3 - Požárně bezpečnos...'!J35</f>
        <v>0</v>
      </c>
      <c r="AW114" s="135">
        <f>'D.1.3 - Požárně bezpečnos...'!J36</f>
        <v>0</v>
      </c>
      <c r="AX114" s="135">
        <f>'D.1.3 - Požárně bezpečnos...'!J37</f>
        <v>0</v>
      </c>
      <c r="AY114" s="135">
        <f>'D.1.3 - Požárně bezpečnos...'!J38</f>
        <v>0</v>
      </c>
      <c r="AZ114" s="135">
        <f>'D.1.3 - Požárně bezpečnos...'!F35</f>
        <v>0</v>
      </c>
      <c r="BA114" s="135">
        <f>'D.1.3 - Požárně bezpečnos...'!F36</f>
        <v>0</v>
      </c>
      <c r="BB114" s="135">
        <f>'D.1.3 - Požárně bezpečnos...'!F37</f>
        <v>0</v>
      </c>
      <c r="BC114" s="135">
        <f>'D.1.3 - Požárně bezpečnos...'!F38</f>
        <v>0</v>
      </c>
      <c r="BD114" s="137">
        <f>'D.1.3 - Požárně bezpečnos...'!F39</f>
        <v>0</v>
      </c>
      <c r="BE114" s="4"/>
      <c r="BT114" s="138" t="s">
        <v>85</v>
      </c>
      <c r="BV114" s="138" t="s">
        <v>78</v>
      </c>
      <c r="BW114" s="138" t="s">
        <v>141</v>
      </c>
      <c r="BX114" s="138" t="s">
        <v>136</v>
      </c>
      <c r="CL114" s="138" t="s">
        <v>1</v>
      </c>
    </row>
    <row r="115" s="4" customFormat="1" ht="16.5" customHeight="1">
      <c r="A115" s="129" t="s">
        <v>86</v>
      </c>
      <c r="B115" s="67"/>
      <c r="C115" s="130"/>
      <c r="D115" s="130"/>
      <c r="E115" s="131" t="s">
        <v>97</v>
      </c>
      <c r="F115" s="131"/>
      <c r="G115" s="131"/>
      <c r="H115" s="131"/>
      <c r="I115" s="131"/>
      <c r="J115" s="130"/>
      <c r="K115" s="131" t="s">
        <v>98</v>
      </c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2">
        <f>'D.1.4.2 - Zdravotně techn..._01'!J32</f>
        <v>0</v>
      </c>
      <c r="AH115" s="130"/>
      <c r="AI115" s="130"/>
      <c r="AJ115" s="130"/>
      <c r="AK115" s="130"/>
      <c r="AL115" s="130"/>
      <c r="AM115" s="130"/>
      <c r="AN115" s="132">
        <f>SUM(AG115,AT115)</f>
        <v>0</v>
      </c>
      <c r="AO115" s="130"/>
      <c r="AP115" s="130"/>
      <c r="AQ115" s="133" t="s">
        <v>89</v>
      </c>
      <c r="AR115" s="69"/>
      <c r="AS115" s="134">
        <v>0</v>
      </c>
      <c r="AT115" s="135">
        <f>ROUND(SUM(AV115:AW115),2)</f>
        <v>0</v>
      </c>
      <c r="AU115" s="136">
        <f>'D.1.4.2 - Zdravotně techn..._01'!P132</f>
        <v>0</v>
      </c>
      <c r="AV115" s="135">
        <f>'D.1.4.2 - Zdravotně techn..._01'!J35</f>
        <v>0</v>
      </c>
      <c r="AW115" s="135">
        <f>'D.1.4.2 - Zdravotně techn..._01'!J36</f>
        <v>0</v>
      </c>
      <c r="AX115" s="135">
        <f>'D.1.4.2 - Zdravotně techn..._01'!J37</f>
        <v>0</v>
      </c>
      <c r="AY115" s="135">
        <f>'D.1.4.2 - Zdravotně techn..._01'!J38</f>
        <v>0</v>
      </c>
      <c r="AZ115" s="135">
        <f>'D.1.4.2 - Zdravotně techn..._01'!F35</f>
        <v>0</v>
      </c>
      <c r="BA115" s="135">
        <f>'D.1.4.2 - Zdravotně techn..._01'!F36</f>
        <v>0</v>
      </c>
      <c r="BB115" s="135">
        <f>'D.1.4.2 - Zdravotně techn..._01'!F37</f>
        <v>0</v>
      </c>
      <c r="BC115" s="135">
        <f>'D.1.4.2 - Zdravotně techn..._01'!F38</f>
        <v>0</v>
      </c>
      <c r="BD115" s="137">
        <f>'D.1.4.2 - Zdravotně techn..._01'!F39</f>
        <v>0</v>
      </c>
      <c r="BE115" s="4"/>
      <c r="BT115" s="138" t="s">
        <v>85</v>
      </c>
      <c r="BV115" s="138" t="s">
        <v>78</v>
      </c>
      <c r="BW115" s="138" t="s">
        <v>142</v>
      </c>
      <c r="BX115" s="138" t="s">
        <v>136</v>
      </c>
      <c r="CL115" s="138" t="s">
        <v>1</v>
      </c>
    </row>
    <row r="116" s="4" customFormat="1" ht="16.5" customHeight="1">
      <c r="A116" s="129" t="s">
        <v>86</v>
      </c>
      <c r="B116" s="67"/>
      <c r="C116" s="130"/>
      <c r="D116" s="130"/>
      <c r="E116" s="131" t="s">
        <v>100</v>
      </c>
      <c r="F116" s="131"/>
      <c r="G116" s="131"/>
      <c r="H116" s="131"/>
      <c r="I116" s="131"/>
      <c r="J116" s="130"/>
      <c r="K116" s="131" t="s">
        <v>143</v>
      </c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2">
        <f>'D.1.4.3 - Silnoproudá ele..._01'!J32</f>
        <v>0</v>
      </c>
      <c r="AH116" s="130"/>
      <c r="AI116" s="130"/>
      <c r="AJ116" s="130"/>
      <c r="AK116" s="130"/>
      <c r="AL116" s="130"/>
      <c r="AM116" s="130"/>
      <c r="AN116" s="132">
        <f>SUM(AG116,AT116)</f>
        <v>0</v>
      </c>
      <c r="AO116" s="130"/>
      <c r="AP116" s="130"/>
      <c r="AQ116" s="133" t="s">
        <v>89</v>
      </c>
      <c r="AR116" s="69"/>
      <c r="AS116" s="134">
        <v>0</v>
      </c>
      <c r="AT116" s="135">
        <f>ROUND(SUM(AV116:AW116),2)</f>
        <v>0</v>
      </c>
      <c r="AU116" s="136">
        <f>'D.1.4.3 - Silnoproudá ele..._01'!P123</f>
        <v>0</v>
      </c>
      <c r="AV116" s="135">
        <f>'D.1.4.3 - Silnoproudá ele..._01'!J35</f>
        <v>0</v>
      </c>
      <c r="AW116" s="135">
        <f>'D.1.4.3 - Silnoproudá ele..._01'!J36</f>
        <v>0</v>
      </c>
      <c r="AX116" s="135">
        <f>'D.1.4.3 - Silnoproudá ele..._01'!J37</f>
        <v>0</v>
      </c>
      <c r="AY116" s="135">
        <f>'D.1.4.3 - Silnoproudá ele..._01'!J38</f>
        <v>0</v>
      </c>
      <c r="AZ116" s="135">
        <f>'D.1.4.3 - Silnoproudá ele..._01'!F35</f>
        <v>0</v>
      </c>
      <c r="BA116" s="135">
        <f>'D.1.4.3 - Silnoproudá ele..._01'!F36</f>
        <v>0</v>
      </c>
      <c r="BB116" s="135">
        <f>'D.1.4.3 - Silnoproudá ele..._01'!F37</f>
        <v>0</v>
      </c>
      <c r="BC116" s="135">
        <f>'D.1.4.3 - Silnoproudá ele..._01'!F38</f>
        <v>0</v>
      </c>
      <c r="BD116" s="137">
        <f>'D.1.4.3 - Silnoproudá ele..._01'!F39</f>
        <v>0</v>
      </c>
      <c r="BE116" s="4"/>
      <c r="BT116" s="138" t="s">
        <v>85</v>
      </c>
      <c r="BV116" s="138" t="s">
        <v>78</v>
      </c>
      <c r="BW116" s="138" t="s">
        <v>144</v>
      </c>
      <c r="BX116" s="138" t="s">
        <v>136</v>
      </c>
      <c r="CL116" s="138" t="s">
        <v>1</v>
      </c>
    </row>
    <row r="117" s="4" customFormat="1" ht="16.5" customHeight="1">
      <c r="A117" s="4"/>
      <c r="B117" s="67"/>
      <c r="C117" s="130"/>
      <c r="D117" s="130"/>
      <c r="E117" s="131" t="s">
        <v>103</v>
      </c>
      <c r="F117" s="131"/>
      <c r="G117" s="131"/>
      <c r="H117" s="131"/>
      <c r="I117" s="131"/>
      <c r="J117" s="130"/>
      <c r="K117" s="131" t="s">
        <v>104</v>
      </c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9">
        <f>ROUND(SUM(AG118:AG121),2)</f>
        <v>0</v>
      </c>
      <c r="AH117" s="130"/>
      <c r="AI117" s="130"/>
      <c r="AJ117" s="130"/>
      <c r="AK117" s="130"/>
      <c r="AL117" s="130"/>
      <c r="AM117" s="130"/>
      <c r="AN117" s="132">
        <f>SUM(AG117,AT117)</f>
        <v>0</v>
      </c>
      <c r="AO117" s="130"/>
      <c r="AP117" s="130"/>
      <c r="AQ117" s="133" t="s">
        <v>89</v>
      </c>
      <c r="AR117" s="69"/>
      <c r="AS117" s="134">
        <f>ROUND(SUM(AS118:AS121),2)</f>
        <v>0</v>
      </c>
      <c r="AT117" s="135">
        <f>ROUND(SUM(AV117:AW117),2)</f>
        <v>0</v>
      </c>
      <c r="AU117" s="136">
        <f>ROUND(SUM(AU118:AU121),5)</f>
        <v>0</v>
      </c>
      <c r="AV117" s="135">
        <f>ROUND(AZ117*L29,2)</f>
        <v>0</v>
      </c>
      <c r="AW117" s="135">
        <f>ROUND(BA117*L30,2)</f>
        <v>0</v>
      </c>
      <c r="AX117" s="135">
        <f>ROUND(BB117*L29,2)</f>
        <v>0</v>
      </c>
      <c r="AY117" s="135">
        <f>ROUND(BC117*L30,2)</f>
        <v>0</v>
      </c>
      <c r="AZ117" s="135">
        <f>ROUND(SUM(AZ118:AZ121),2)</f>
        <v>0</v>
      </c>
      <c r="BA117" s="135">
        <f>ROUND(SUM(BA118:BA121),2)</f>
        <v>0</v>
      </c>
      <c r="BB117" s="135">
        <f>ROUND(SUM(BB118:BB121),2)</f>
        <v>0</v>
      </c>
      <c r="BC117" s="135">
        <f>ROUND(SUM(BC118:BC121),2)</f>
        <v>0</v>
      </c>
      <c r="BD117" s="137">
        <f>ROUND(SUM(BD118:BD121),2)</f>
        <v>0</v>
      </c>
      <c r="BE117" s="4"/>
      <c r="BS117" s="138" t="s">
        <v>75</v>
      </c>
      <c r="BT117" s="138" t="s">
        <v>85</v>
      </c>
      <c r="BU117" s="138" t="s">
        <v>77</v>
      </c>
      <c r="BV117" s="138" t="s">
        <v>78</v>
      </c>
      <c r="BW117" s="138" t="s">
        <v>145</v>
      </c>
      <c r="BX117" s="138" t="s">
        <v>136</v>
      </c>
      <c r="CL117" s="138" t="s">
        <v>1</v>
      </c>
    </row>
    <row r="118" s="4" customFormat="1" ht="16.5" customHeight="1">
      <c r="A118" s="129" t="s">
        <v>86</v>
      </c>
      <c r="B118" s="67"/>
      <c r="C118" s="130"/>
      <c r="D118" s="130"/>
      <c r="E118" s="130"/>
      <c r="F118" s="131" t="s">
        <v>106</v>
      </c>
      <c r="G118" s="131"/>
      <c r="H118" s="131"/>
      <c r="I118" s="131"/>
      <c r="J118" s="131"/>
      <c r="K118" s="130"/>
      <c r="L118" s="131" t="s">
        <v>107</v>
      </c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2">
        <f>'D.1.4.4a - Strukturovaná ..._01'!J34</f>
        <v>0</v>
      </c>
      <c r="AH118" s="130"/>
      <c r="AI118" s="130"/>
      <c r="AJ118" s="130"/>
      <c r="AK118" s="130"/>
      <c r="AL118" s="130"/>
      <c r="AM118" s="130"/>
      <c r="AN118" s="132">
        <f>SUM(AG118,AT118)</f>
        <v>0</v>
      </c>
      <c r="AO118" s="130"/>
      <c r="AP118" s="130"/>
      <c r="AQ118" s="133" t="s">
        <v>89</v>
      </c>
      <c r="AR118" s="69"/>
      <c r="AS118" s="134">
        <v>0</v>
      </c>
      <c r="AT118" s="135">
        <f>ROUND(SUM(AV118:AW118),2)</f>
        <v>0</v>
      </c>
      <c r="AU118" s="136">
        <f>'D.1.4.4a - Strukturovaná ..._01'!P127</f>
        <v>0</v>
      </c>
      <c r="AV118" s="135">
        <f>'D.1.4.4a - Strukturovaná ..._01'!J37</f>
        <v>0</v>
      </c>
      <c r="AW118" s="135">
        <f>'D.1.4.4a - Strukturovaná ..._01'!J38</f>
        <v>0</v>
      </c>
      <c r="AX118" s="135">
        <f>'D.1.4.4a - Strukturovaná ..._01'!J39</f>
        <v>0</v>
      </c>
      <c r="AY118" s="135">
        <f>'D.1.4.4a - Strukturovaná ..._01'!J40</f>
        <v>0</v>
      </c>
      <c r="AZ118" s="135">
        <f>'D.1.4.4a - Strukturovaná ..._01'!F37</f>
        <v>0</v>
      </c>
      <c r="BA118" s="135">
        <f>'D.1.4.4a - Strukturovaná ..._01'!F38</f>
        <v>0</v>
      </c>
      <c r="BB118" s="135">
        <f>'D.1.4.4a - Strukturovaná ..._01'!F39</f>
        <v>0</v>
      </c>
      <c r="BC118" s="135">
        <f>'D.1.4.4a - Strukturovaná ..._01'!F40</f>
        <v>0</v>
      </c>
      <c r="BD118" s="137">
        <f>'D.1.4.4a - Strukturovaná ..._01'!F41</f>
        <v>0</v>
      </c>
      <c r="BE118" s="4"/>
      <c r="BT118" s="138" t="s">
        <v>108</v>
      </c>
      <c r="BV118" s="138" t="s">
        <v>78</v>
      </c>
      <c r="BW118" s="138" t="s">
        <v>146</v>
      </c>
      <c r="BX118" s="138" t="s">
        <v>145</v>
      </c>
      <c r="CL118" s="138" t="s">
        <v>1</v>
      </c>
    </row>
    <row r="119" s="4" customFormat="1" ht="16.5" customHeight="1">
      <c r="A119" s="129" t="s">
        <v>86</v>
      </c>
      <c r="B119" s="67"/>
      <c r="C119" s="130"/>
      <c r="D119" s="130"/>
      <c r="E119" s="130"/>
      <c r="F119" s="131" t="s">
        <v>110</v>
      </c>
      <c r="G119" s="131"/>
      <c r="H119" s="131"/>
      <c r="I119" s="131"/>
      <c r="J119" s="131"/>
      <c r="K119" s="130"/>
      <c r="L119" s="131" t="s">
        <v>147</v>
      </c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2">
        <f>'D.1.4.4b - Elektrická pož...'!J34</f>
        <v>0</v>
      </c>
      <c r="AH119" s="130"/>
      <c r="AI119" s="130"/>
      <c r="AJ119" s="130"/>
      <c r="AK119" s="130"/>
      <c r="AL119" s="130"/>
      <c r="AM119" s="130"/>
      <c r="AN119" s="132">
        <f>SUM(AG119,AT119)</f>
        <v>0</v>
      </c>
      <c r="AO119" s="130"/>
      <c r="AP119" s="130"/>
      <c r="AQ119" s="133" t="s">
        <v>89</v>
      </c>
      <c r="AR119" s="69"/>
      <c r="AS119" s="134">
        <v>0</v>
      </c>
      <c r="AT119" s="135">
        <f>ROUND(SUM(AV119:AW119),2)</f>
        <v>0</v>
      </c>
      <c r="AU119" s="136">
        <f>'D.1.4.4b - Elektrická pož...'!P126</f>
        <v>0</v>
      </c>
      <c r="AV119" s="135">
        <f>'D.1.4.4b - Elektrická pož...'!J37</f>
        <v>0</v>
      </c>
      <c r="AW119" s="135">
        <f>'D.1.4.4b - Elektrická pož...'!J38</f>
        <v>0</v>
      </c>
      <c r="AX119" s="135">
        <f>'D.1.4.4b - Elektrická pož...'!J39</f>
        <v>0</v>
      </c>
      <c r="AY119" s="135">
        <f>'D.1.4.4b - Elektrická pož...'!J40</f>
        <v>0</v>
      </c>
      <c r="AZ119" s="135">
        <f>'D.1.4.4b - Elektrická pož...'!F37</f>
        <v>0</v>
      </c>
      <c r="BA119" s="135">
        <f>'D.1.4.4b - Elektrická pož...'!F38</f>
        <v>0</v>
      </c>
      <c r="BB119" s="135">
        <f>'D.1.4.4b - Elektrická pož...'!F39</f>
        <v>0</v>
      </c>
      <c r="BC119" s="135">
        <f>'D.1.4.4b - Elektrická pož...'!F40</f>
        <v>0</v>
      </c>
      <c r="BD119" s="137">
        <f>'D.1.4.4b - Elektrická pož...'!F41</f>
        <v>0</v>
      </c>
      <c r="BE119" s="4"/>
      <c r="BT119" s="138" t="s">
        <v>108</v>
      </c>
      <c r="BV119" s="138" t="s">
        <v>78</v>
      </c>
      <c r="BW119" s="138" t="s">
        <v>148</v>
      </c>
      <c r="BX119" s="138" t="s">
        <v>145</v>
      </c>
      <c r="CL119" s="138" t="s">
        <v>1</v>
      </c>
    </row>
    <row r="120" s="4" customFormat="1" ht="16.5" customHeight="1">
      <c r="A120" s="129" t="s">
        <v>86</v>
      </c>
      <c r="B120" s="67"/>
      <c r="C120" s="130"/>
      <c r="D120" s="130"/>
      <c r="E120" s="130"/>
      <c r="F120" s="131" t="s">
        <v>113</v>
      </c>
      <c r="G120" s="131"/>
      <c r="H120" s="131"/>
      <c r="I120" s="131"/>
      <c r="J120" s="131"/>
      <c r="K120" s="130"/>
      <c r="L120" s="131" t="s">
        <v>149</v>
      </c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2">
        <f>'D.1.4.4c - Kabelové trasy...'!J34</f>
        <v>0</v>
      </c>
      <c r="AH120" s="130"/>
      <c r="AI120" s="130"/>
      <c r="AJ120" s="130"/>
      <c r="AK120" s="130"/>
      <c r="AL120" s="130"/>
      <c r="AM120" s="130"/>
      <c r="AN120" s="132">
        <f>SUM(AG120,AT120)</f>
        <v>0</v>
      </c>
      <c r="AO120" s="130"/>
      <c r="AP120" s="130"/>
      <c r="AQ120" s="133" t="s">
        <v>89</v>
      </c>
      <c r="AR120" s="69"/>
      <c r="AS120" s="134">
        <v>0</v>
      </c>
      <c r="AT120" s="135">
        <f>ROUND(SUM(AV120:AW120),2)</f>
        <v>0</v>
      </c>
      <c r="AU120" s="136">
        <f>'D.1.4.4c - Kabelové trasy...'!P126</f>
        <v>0</v>
      </c>
      <c r="AV120" s="135">
        <f>'D.1.4.4c - Kabelové trasy...'!J37</f>
        <v>0</v>
      </c>
      <c r="AW120" s="135">
        <f>'D.1.4.4c - Kabelové trasy...'!J38</f>
        <v>0</v>
      </c>
      <c r="AX120" s="135">
        <f>'D.1.4.4c - Kabelové trasy...'!J39</f>
        <v>0</v>
      </c>
      <c r="AY120" s="135">
        <f>'D.1.4.4c - Kabelové trasy...'!J40</f>
        <v>0</v>
      </c>
      <c r="AZ120" s="135">
        <f>'D.1.4.4c - Kabelové trasy...'!F37</f>
        <v>0</v>
      </c>
      <c r="BA120" s="135">
        <f>'D.1.4.4c - Kabelové trasy...'!F38</f>
        <v>0</v>
      </c>
      <c r="BB120" s="135">
        <f>'D.1.4.4c - Kabelové trasy...'!F39</f>
        <v>0</v>
      </c>
      <c r="BC120" s="135">
        <f>'D.1.4.4c - Kabelové trasy...'!F40</f>
        <v>0</v>
      </c>
      <c r="BD120" s="137">
        <f>'D.1.4.4c - Kabelové trasy...'!F41</f>
        <v>0</v>
      </c>
      <c r="BE120" s="4"/>
      <c r="BT120" s="138" t="s">
        <v>108</v>
      </c>
      <c r="BV120" s="138" t="s">
        <v>78</v>
      </c>
      <c r="BW120" s="138" t="s">
        <v>150</v>
      </c>
      <c r="BX120" s="138" t="s">
        <v>145</v>
      </c>
      <c r="CL120" s="138" t="s">
        <v>1</v>
      </c>
    </row>
    <row r="121" s="4" customFormat="1" ht="16.5" customHeight="1">
      <c r="A121" s="129" t="s">
        <v>86</v>
      </c>
      <c r="B121" s="67"/>
      <c r="C121" s="130"/>
      <c r="D121" s="130"/>
      <c r="E121" s="130"/>
      <c r="F121" s="131" t="s">
        <v>116</v>
      </c>
      <c r="G121" s="131"/>
      <c r="H121" s="131"/>
      <c r="I121" s="131"/>
      <c r="J121" s="131"/>
      <c r="K121" s="130"/>
      <c r="L121" s="131" t="s">
        <v>151</v>
      </c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2">
        <f>'D.1.4.4d - Grafická násta...'!J34</f>
        <v>0</v>
      </c>
      <c r="AH121" s="130"/>
      <c r="AI121" s="130"/>
      <c r="AJ121" s="130"/>
      <c r="AK121" s="130"/>
      <c r="AL121" s="130"/>
      <c r="AM121" s="130"/>
      <c r="AN121" s="132">
        <f>SUM(AG121,AT121)</f>
        <v>0</v>
      </c>
      <c r="AO121" s="130"/>
      <c r="AP121" s="130"/>
      <c r="AQ121" s="133" t="s">
        <v>89</v>
      </c>
      <c r="AR121" s="69"/>
      <c r="AS121" s="134">
        <v>0</v>
      </c>
      <c r="AT121" s="135">
        <f>ROUND(SUM(AV121:AW121),2)</f>
        <v>0</v>
      </c>
      <c r="AU121" s="136">
        <f>'D.1.4.4d - Grafická násta...'!P128</f>
        <v>0</v>
      </c>
      <c r="AV121" s="135">
        <f>'D.1.4.4d - Grafická násta...'!J37</f>
        <v>0</v>
      </c>
      <c r="AW121" s="135">
        <f>'D.1.4.4d - Grafická násta...'!J38</f>
        <v>0</v>
      </c>
      <c r="AX121" s="135">
        <f>'D.1.4.4d - Grafická násta...'!J39</f>
        <v>0</v>
      </c>
      <c r="AY121" s="135">
        <f>'D.1.4.4d - Grafická násta...'!J40</f>
        <v>0</v>
      </c>
      <c r="AZ121" s="135">
        <f>'D.1.4.4d - Grafická násta...'!F37</f>
        <v>0</v>
      </c>
      <c r="BA121" s="135">
        <f>'D.1.4.4d - Grafická násta...'!F38</f>
        <v>0</v>
      </c>
      <c r="BB121" s="135">
        <f>'D.1.4.4d - Grafická násta...'!F39</f>
        <v>0</v>
      </c>
      <c r="BC121" s="135">
        <f>'D.1.4.4d - Grafická násta...'!F40</f>
        <v>0</v>
      </c>
      <c r="BD121" s="137">
        <f>'D.1.4.4d - Grafická násta...'!F41</f>
        <v>0</v>
      </c>
      <c r="BE121" s="4"/>
      <c r="BT121" s="138" t="s">
        <v>108</v>
      </c>
      <c r="BV121" s="138" t="s">
        <v>78</v>
      </c>
      <c r="BW121" s="138" t="s">
        <v>152</v>
      </c>
      <c r="BX121" s="138" t="s">
        <v>145</v>
      </c>
      <c r="CL121" s="138" t="s">
        <v>1</v>
      </c>
    </row>
    <row r="122" s="4" customFormat="1" ht="16.5" customHeight="1">
      <c r="A122" s="129" t="s">
        <v>86</v>
      </c>
      <c r="B122" s="67"/>
      <c r="C122" s="130"/>
      <c r="D122" s="130"/>
      <c r="E122" s="131" t="s">
        <v>131</v>
      </c>
      <c r="F122" s="131"/>
      <c r="G122" s="131"/>
      <c r="H122" s="131"/>
      <c r="I122" s="131"/>
      <c r="J122" s="130"/>
      <c r="K122" s="131" t="s">
        <v>132</v>
      </c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2">
        <f>'D.1.4.6 - Vzduchotechnika_01'!J32</f>
        <v>0</v>
      </c>
      <c r="AH122" s="130"/>
      <c r="AI122" s="130"/>
      <c r="AJ122" s="130"/>
      <c r="AK122" s="130"/>
      <c r="AL122" s="130"/>
      <c r="AM122" s="130"/>
      <c r="AN122" s="132">
        <f>SUM(AG122,AT122)</f>
        <v>0</v>
      </c>
      <c r="AO122" s="130"/>
      <c r="AP122" s="130"/>
      <c r="AQ122" s="133" t="s">
        <v>89</v>
      </c>
      <c r="AR122" s="69"/>
      <c r="AS122" s="134">
        <v>0</v>
      </c>
      <c r="AT122" s="135">
        <f>ROUND(SUM(AV122:AW122),2)</f>
        <v>0</v>
      </c>
      <c r="AU122" s="136">
        <f>'D.1.4.6 - Vzduchotechnika_01'!P139</f>
        <v>0</v>
      </c>
      <c r="AV122" s="135">
        <f>'D.1.4.6 - Vzduchotechnika_01'!J35</f>
        <v>0</v>
      </c>
      <c r="AW122" s="135">
        <f>'D.1.4.6 - Vzduchotechnika_01'!J36</f>
        <v>0</v>
      </c>
      <c r="AX122" s="135">
        <f>'D.1.4.6 - Vzduchotechnika_01'!J37</f>
        <v>0</v>
      </c>
      <c r="AY122" s="135">
        <f>'D.1.4.6 - Vzduchotechnika_01'!J38</f>
        <v>0</v>
      </c>
      <c r="AZ122" s="135">
        <f>'D.1.4.6 - Vzduchotechnika_01'!F35</f>
        <v>0</v>
      </c>
      <c r="BA122" s="135">
        <f>'D.1.4.6 - Vzduchotechnika_01'!F36</f>
        <v>0</v>
      </c>
      <c r="BB122" s="135">
        <f>'D.1.4.6 - Vzduchotechnika_01'!F37</f>
        <v>0</v>
      </c>
      <c r="BC122" s="135">
        <f>'D.1.4.6 - Vzduchotechnika_01'!F38</f>
        <v>0</v>
      </c>
      <c r="BD122" s="137">
        <f>'D.1.4.6 - Vzduchotechnika_01'!F39</f>
        <v>0</v>
      </c>
      <c r="BE122" s="4"/>
      <c r="BT122" s="138" t="s">
        <v>85</v>
      </c>
      <c r="BV122" s="138" t="s">
        <v>78</v>
      </c>
      <c r="BW122" s="138" t="s">
        <v>153</v>
      </c>
      <c r="BX122" s="138" t="s">
        <v>136</v>
      </c>
      <c r="CL122" s="138" t="s">
        <v>1</v>
      </c>
    </row>
    <row r="123" s="7" customFormat="1" ht="16.5" customHeight="1">
      <c r="A123" s="129" t="s">
        <v>86</v>
      </c>
      <c r="B123" s="116"/>
      <c r="C123" s="117"/>
      <c r="D123" s="118" t="s">
        <v>154</v>
      </c>
      <c r="E123" s="118"/>
      <c r="F123" s="118"/>
      <c r="G123" s="118"/>
      <c r="H123" s="118"/>
      <c r="I123" s="119"/>
      <c r="J123" s="118" t="s">
        <v>155</v>
      </c>
      <c r="K123" s="118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21">
        <f>'VON - Vedlejší a ostatní ...'!J30</f>
        <v>0</v>
      </c>
      <c r="AH123" s="119"/>
      <c r="AI123" s="119"/>
      <c r="AJ123" s="119"/>
      <c r="AK123" s="119"/>
      <c r="AL123" s="119"/>
      <c r="AM123" s="119"/>
      <c r="AN123" s="121">
        <f>SUM(AG123,AT123)</f>
        <v>0</v>
      </c>
      <c r="AO123" s="119"/>
      <c r="AP123" s="119"/>
      <c r="AQ123" s="122" t="s">
        <v>82</v>
      </c>
      <c r="AR123" s="123"/>
      <c r="AS123" s="140">
        <v>0</v>
      </c>
      <c r="AT123" s="141">
        <f>ROUND(SUM(AV123:AW123),2)</f>
        <v>0</v>
      </c>
      <c r="AU123" s="142">
        <f>'VON - Vedlejší a ostatní ...'!P123</f>
        <v>0</v>
      </c>
      <c r="AV123" s="141">
        <f>'VON - Vedlejší a ostatní ...'!J33</f>
        <v>0</v>
      </c>
      <c r="AW123" s="141">
        <f>'VON - Vedlejší a ostatní ...'!J34</f>
        <v>0</v>
      </c>
      <c r="AX123" s="141">
        <f>'VON - Vedlejší a ostatní ...'!J35</f>
        <v>0</v>
      </c>
      <c r="AY123" s="141">
        <f>'VON - Vedlejší a ostatní ...'!J36</f>
        <v>0</v>
      </c>
      <c r="AZ123" s="141">
        <f>'VON - Vedlejší a ostatní ...'!F33</f>
        <v>0</v>
      </c>
      <c r="BA123" s="141">
        <f>'VON - Vedlejší a ostatní ...'!F34</f>
        <v>0</v>
      </c>
      <c r="BB123" s="141">
        <f>'VON - Vedlejší a ostatní ...'!F35</f>
        <v>0</v>
      </c>
      <c r="BC123" s="141">
        <f>'VON - Vedlejší a ostatní ...'!F36</f>
        <v>0</v>
      </c>
      <c r="BD123" s="143">
        <f>'VON - Vedlejší a ostatní ...'!F37</f>
        <v>0</v>
      </c>
      <c r="BE123" s="7"/>
      <c r="BT123" s="128" t="s">
        <v>83</v>
      </c>
      <c r="BV123" s="128" t="s">
        <v>78</v>
      </c>
      <c r="BW123" s="128" t="s">
        <v>156</v>
      </c>
      <c r="BX123" s="128" t="s">
        <v>5</v>
      </c>
      <c r="CL123" s="128" t="s">
        <v>1</v>
      </c>
      <c r="CM123" s="128" t="s">
        <v>85</v>
      </c>
    </row>
    <row r="124" s="2" customFormat="1" ht="30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41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</row>
    <row r="125" s="2" customFormat="1" ht="6.96" customHeight="1">
      <c r="A125" s="35"/>
      <c r="B125" s="63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41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</row>
  </sheetData>
  <sheetProtection sheet="1" formatColumns="0" formatRows="0" objects="1" scenarios="1" spinCount="100000" saltValue="2Te2cjvmdQlQJfCNuP2kgMjcBRjWpVLkbtFHEYRIV3Ta62/f89yhh6qhs+T3oYydpiXGRkOxVhEEd0YPQrqmYg==" hashValue="993QFL8GaImMJEPq5a+ferbGTmM0B+v+9p747QlE88EUqHgvzypVdXnF9Q5wOyTozCkyfP3BrOptxRSqsK4r6g==" algorithmName="SHA-512" password="99DC"/>
  <mergeCells count="154">
    <mergeCell ref="L104:AF104"/>
    <mergeCell ref="F104:J104"/>
    <mergeCell ref="F105:J105"/>
    <mergeCell ref="L105:AF105"/>
    <mergeCell ref="F106:J106"/>
    <mergeCell ref="L106:AF106"/>
    <mergeCell ref="F107:J107"/>
    <mergeCell ref="L107:AF107"/>
    <mergeCell ref="F108:J108"/>
    <mergeCell ref="L108:AF108"/>
    <mergeCell ref="L109:AF109"/>
    <mergeCell ref="F109:J109"/>
    <mergeCell ref="K110:AF110"/>
    <mergeCell ref="E110:I110"/>
    <mergeCell ref="J111:AF111"/>
    <mergeCell ref="D111:H111"/>
    <mergeCell ref="K112:AF112"/>
    <mergeCell ref="E112:I112"/>
    <mergeCell ref="K113:AF113"/>
    <mergeCell ref="E113:I113"/>
    <mergeCell ref="K114:AF114"/>
    <mergeCell ref="E114:I114"/>
    <mergeCell ref="E115:I115"/>
    <mergeCell ref="K115:AF115"/>
    <mergeCell ref="K116:AF116"/>
    <mergeCell ref="E116:I116"/>
    <mergeCell ref="K117:AF117"/>
    <mergeCell ref="E117:I117"/>
    <mergeCell ref="F118:J118"/>
    <mergeCell ref="L118:AF118"/>
    <mergeCell ref="F119:J119"/>
    <mergeCell ref="L119:AF119"/>
    <mergeCell ref="F120:J120"/>
    <mergeCell ref="L120:AF120"/>
    <mergeCell ref="F121:J121"/>
    <mergeCell ref="L121:AF121"/>
    <mergeCell ref="E122:I122"/>
    <mergeCell ref="K122:AF122"/>
    <mergeCell ref="D123:H123"/>
    <mergeCell ref="J123:AF123"/>
    <mergeCell ref="AN101:AP101"/>
    <mergeCell ref="AG101:AM101"/>
    <mergeCell ref="AG102:AM102"/>
    <mergeCell ref="AN102:AP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L85:AO85"/>
    <mergeCell ref="C92:G92"/>
    <mergeCell ref="I92:AF92"/>
    <mergeCell ref="D95:H95"/>
    <mergeCell ref="J95:AF95"/>
    <mergeCell ref="K96:AF96"/>
    <mergeCell ref="E96:I96"/>
    <mergeCell ref="E97:I97"/>
    <mergeCell ref="K97:AF97"/>
    <mergeCell ref="K98:AF98"/>
    <mergeCell ref="E98:I98"/>
    <mergeCell ref="K99:AF99"/>
    <mergeCell ref="E99:I99"/>
    <mergeCell ref="E100:I100"/>
    <mergeCell ref="K100:AF100"/>
    <mergeCell ref="E101:I101"/>
    <mergeCell ref="K101:AF101"/>
    <mergeCell ref="L102:AF102"/>
    <mergeCell ref="F102:J102"/>
    <mergeCell ref="L103:AF103"/>
    <mergeCell ref="F103:J103"/>
    <mergeCell ref="AM87:AN87"/>
    <mergeCell ref="AM89:AP89"/>
    <mergeCell ref="AS89:AT91"/>
    <mergeCell ref="AM90:AP90"/>
    <mergeCell ref="AN92:AP92"/>
    <mergeCell ref="AG92:AM92"/>
    <mergeCell ref="AN95:AP95"/>
    <mergeCell ref="AG95:AM95"/>
    <mergeCell ref="AN96:AP96"/>
    <mergeCell ref="AG96:AM96"/>
    <mergeCell ref="AG97:AM97"/>
    <mergeCell ref="AN97:AP97"/>
    <mergeCell ref="AG98:AM98"/>
    <mergeCell ref="AN98:AP98"/>
    <mergeCell ref="AN99:AP99"/>
    <mergeCell ref="AG99:AM99"/>
    <mergeCell ref="AG100:AM100"/>
    <mergeCell ref="AN100:AP100"/>
    <mergeCell ref="AG94:AM94"/>
    <mergeCell ref="AN94:AP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96" location="'D.1.1 - Architektonicko-s...'!C2" display="/"/>
    <hyperlink ref="A97" location="'D.1.2 - Stavebně konstruk...'!C2" display="/"/>
    <hyperlink ref="A98" location="'D.1.4.1 - Vytápění'!C2" display="/"/>
    <hyperlink ref="A99" location="'D.1.4.2 - Zdravotně techn...'!C2" display="/"/>
    <hyperlink ref="A100" location="'D.1.4.3 - Silnoproudá ele...'!C2" display="/"/>
    <hyperlink ref="A102" location="'D.1.4.4a - Strukturovaná ...'!C2" display="/"/>
    <hyperlink ref="A103" location="'D.1.4.4b - Kabelové trasy'!C2" display="/"/>
    <hyperlink ref="A104" location="'D.1.4.4c - Elektrická zab...'!C2" display="/"/>
    <hyperlink ref="A105" location="'D.1.4.4d - Elektrická kon...'!C2" display="/"/>
    <hyperlink ref="A106" location="'D.1.4.4e - Evakuační rozhlas'!C2" display="/"/>
    <hyperlink ref="A107" location="'D.1.4.4f - Dohledový systém'!C2" display="/"/>
    <hyperlink ref="A108" location="'D.1.4.4g - Domácí telefony'!C2" display="/"/>
    <hyperlink ref="A109" location="'D.1.4.4h - Aktivní prvky'!C2" display="/"/>
    <hyperlink ref="A110" location="'D.1.4.6 - Vzduchotechnika'!C2" display="/"/>
    <hyperlink ref="A112" location="'D.1.1 - Architektonicko-s..._01'!C2" display="/"/>
    <hyperlink ref="A113" location="'D.1.2 - Stavebně konstruk..._01'!C2" display="/"/>
    <hyperlink ref="A114" location="'D.1.3 - Požárně bezpečnos...'!C2" display="/"/>
    <hyperlink ref="A115" location="'D.1.4.2 - Zdravotně techn..._01'!C2" display="/"/>
    <hyperlink ref="A116" location="'D.1.4.3 - Silnoproudá ele..._01'!C2" display="/"/>
    <hyperlink ref="A118" location="'D.1.4.4a - Strukturovaná ..._01'!C2" display="/"/>
    <hyperlink ref="A119" location="'D.1.4.4b - Elektrická pož...'!C2" display="/"/>
    <hyperlink ref="A120" location="'D.1.4.4c - Kabelové trasy...'!C2" display="/"/>
    <hyperlink ref="A121" location="'D.1.4.4d - Grafická násta...'!C2" display="/"/>
    <hyperlink ref="A122" location="'D.1.4.6 - Vzduchotechnika_01'!C2" display="/"/>
    <hyperlink ref="A123" location="'VON - Vedlejší a ostatní 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118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2139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ROUND(J129,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ROUND((SUM(BE129:BE155)),  2)</f>
        <v>0</v>
      </c>
      <c r="G37" s="35"/>
      <c r="H37" s="35"/>
      <c r="I37" s="162">
        <v>0.20999999999999999</v>
      </c>
      <c r="J37" s="161">
        <f>ROUND(((SUM(BE129:BE155))*I37),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ROUND((SUM(BF129:BF155)),  2)</f>
        <v>0</v>
      </c>
      <c r="G38" s="35"/>
      <c r="H38" s="35"/>
      <c r="I38" s="162">
        <v>0.12</v>
      </c>
      <c r="J38" s="161">
        <f>ROUND(((SUM(BF129:BF155))*I38),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ROUND((SUM(BG129:BG155)),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ROUND((SUM(BH129:BH155)),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ROUND((SUM(BI129:BI155)),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D.1.4.4d - Elektrická kontrola vstupu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J129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2140</v>
      </c>
      <c r="E101" s="189"/>
      <c r="F101" s="189"/>
      <c r="G101" s="189"/>
      <c r="H101" s="189"/>
      <c r="I101" s="189"/>
      <c r="J101" s="190">
        <f>J130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2141</v>
      </c>
      <c r="E102" s="189"/>
      <c r="F102" s="189"/>
      <c r="G102" s="189"/>
      <c r="H102" s="189"/>
      <c r="I102" s="189"/>
      <c r="J102" s="190">
        <f>J136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2142</v>
      </c>
      <c r="E103" s="189"/>
      <c r="F103" s="189"/>
      <c r="G103" s="189"/>
      <c r="H103" s="189"/>
      <c r="I103" s="189"/>
      <c r="J103" s="190">
        <f>J142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6"/>
      <c r="C104" s="187"/>
      <c r="D104" s="188" t="s">
        <v>2143</v>
      </c>
      <c r="E104" s="189"/>
      <c r="F104" s="189"/>
      <c r="G104" s="189"/>
      <c r="H104" s="189"/>
      <c r="I104" s="189"/>
      <c r="J104" s="190">
        <f>J145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6"/>
      <c r="C105" s="187"/>
      <c r="D105" s="188" t="s">
        <v>2144</v>
      </c>
      <c r="E105" s="189"/>
      <c r="F105" s="189"/>
      <c r="G105" s="189"/>
      <c r="H105" s="189"/>
      <c r="I105" s="189"/>
      <c r="J105" s="190">
        <f>J154</f>
        <v>0</v>
      </c>
      <c r="K105" s="187"/>
      <c r="L105" s="19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3"/>
      <c r="C107" s="64"/>
      <c r="D107" s="64"/>
      <c r="E107" s="64"/>
      <c r="F107" s="64"/>
      <c r="G107" s="64"/>
      <c r="H107" s="64"/>
      <c r="I107" s="64"/>
      <c r="J107" s="64"/>
      <c r="K107" s="64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65"/>
      <c r="C111" s="66"/>
      <c r="D111" s="66"/>
      <c r="E111" s="66"/>
      <c r="F111" s="66"/>
      <c r="G111" s="66"/>
      <c r="H111" s="66"/>
      <c r="I111" s="66"/>
      <c r="J111" s="66"/>
      <c r="K111" s="66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188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16</v>
      </c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81" t="str">
        <f>E7</f>
        <v>Objekty OU, část D a DM</v>
      </c>
      <c r="F115" s="29"/>
      <c r="G115" s="29"/>
      <c r="H115" s="29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158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81" t="s">
        <v>159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160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1" t="s">
        <v>1991</v>
      </c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1992</v>
      </c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3" t="str">
        <f>E13</f>
        <v>D.1.4.4d - Elektrická kontrola vstupu</v>
      </c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20</v>
      </c>
      <c r="D123" s="37"/>
      <c r="E123" s="37"/>
      <c r="F123" s="24" t="str">
        <f>F16</f>
        <v xml:space="preserve"> </v>
      </c>
      <c r="G123" s="37"/>
      <c r="H123" s="37"/>
      <c r="I123" s="29" t="s">
        <v>22</v>
      </c>
      <c r="J123" s="76" t="str">
        <f>IF(J16="","",J16)</f>
        <v>31. 8. 2018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24</v>
      </c>
      <c r="D125" s="37"/>
      <c r="E125" s="37"/>
      <c r="F125" s="24" t="str">
        <f>E19</f>
        <v>Ostravská univerzita</v>
      </c>
      <c r="G125" s="37"/>
      <c r="H125" s="37"/>
      <c r="I125" s="29" t="s">
        <v>30</v>
      </c>
      <c r="J125" s="33" t="str">
        <f>E25</f>
        <v>Marpo s.r.o.</v>
      </c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28</v>
      </c>
      <c r="D126" s="37"/>
      <c r="E126" s="37"/>
      <c r="F126" s="24" t="str">
        <f>IF(E22="","",E22)</f>
        <v>Vyplň údaj</v>
      </c>
      <c r="G126" s="37"/>
      <c r="H126" s="37"/>
      <c r="I126" s="29" t="s">
        <v>33</v>
      </c>
      <c r="J126" s="33" t="str">
        <f>E28</f>
        <v xml:space="preserve"> </v>
      </c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197"/>
      <c r="B128" s="198"/>
      <c r="C128" s="199" t="s">
        <v>189</v>
      </c>
      <c r="D128" s="200" t="s">
        <v>61</v>
      </c>
      <c r="E128" s="200" t="s">
        <v>57</v>
      </c>
      <c r="F128" s="200" t="s">
        <v>58</v>
      </c>
      <c r="G128" s="200" t="s">
        <v>190</v>
      </c>
      <c r="H128" s="200" t="s">
        <v>191</v>
      </c>
      <c r="I128" s="200" t="s">
        <v>192</v>
      </c>
      <c r="J128" s="201" t="s">
        <v>165</v>
      </c>
      <c r="K128" s="202" t="s">
        <v>193</v>
      </c>
      <c r="L128" s="203"/>
      <c r="M128" s="97" t="s">
        <v>1</v>
      </c>
      <c r="N128" s="98" t="s">
        <v>40</v>
      </c>
      <c r="O128" s="98" t="s">
        <v>194</v>
      </c>
      <c r="P128" s="98" t="s">
        <v>195</v>
      </c>
      <c r="Q128" s="98" t="s">
        <v>196</v>
      </c>
      <c r="R128" s="98" t="s">
        <v>197</v>
      </c>
      <c r="S128" s="98" t="s">
        <v>198</v>
      </c>
      <c r="T128" s="99" t="s">
        <v>199</v>
      </c>
      <c r="U128" s="197"/>
      <c r="V128" s="197"/>
      <c r="W128" s="197"/>
      <c r="X128" s="197"/>
      <c r="Y128" s="197"/>
      <c r="Z128" s="197"/>
      <c r="AA128" s="197"/>
      <c r="AB128" s="197"/>
      <c r="AC128" s="197"/>
      <c r="AD128" s="197"/>
      <c r="AE128" s="197"/>
    </row>
    <row r="129" s="2" customFormat="1" ht="22.8" customHeight="1">
      <c r="A129" s="35"/>
      <c r="B129" s="36"/>
      <c r="C129" s="104" t="s">
        <v>200</v>
      </c>
      <c r="D129" s="37"/>
      <c r="E129" s="37"/>
      <c r="F129" s="37"/>
      <c r="G129" s="37"/>
      <c r="H129" s="37"/>
      <c r="I129" s="37"/>
      <c r="J129" s="204">
        <f>BK129</f>
        <v>0</v>
      </c>
      <c r="K129" s="37"/>
      <c r="L129" s="41"/>
      <c r="M129" s="100"/>
      <c r="N129" s="205"/>
      <c r="O129" s="101"/>
      <c r="P129" s="206">
        <f>P130+P136+P142+P145+P154</f>
        <v>0</v>
      </c>
      <c r="Q129" s="101"/>
      <c r="R129" s="206">
        <f>R130+R136+R142+R145+R154</f>
        <v>0</v>
      </c>
      <c r="S129" s="101"/>
      <c r="T129" s="207">
        <f>T130+T136+T142+T145+T154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75</v>
      </c>
      <c r="AU129" s="14" t="s">
        <v>167</v>
      </c>
      <c r="BK129" s="208">
        <f>BK130+BK136+BK142+BK145+BK154</f>
        <v>0</v>
      </c>
    </row>
    <row r="130" s="12" customFormat="1" ht="25.92" customHeight="1">
      <c r="A130" s="12"/>
      <c r="B130" s="209"/>
      <c r="C130" s="210"/>
      <c r="D130" s="211" t="s">
        <v>75</v>
      </c>
      <c r="E130" s="212" t="s">
        <v>1998</v>
      </c>
      <c r="F130" s="212" t="s">
        <v>2145</v>
      </c>
      <c r="G130" s="210"/>
      <c r="H130" s="210"/>
      <c r="I130" s="213"/>
      <c r="J130" s="214">
        <f>BK130</f>
        <v>0</v>
      </c>
      <c r="K130" s="210"/>
      <c r="L130" s="215"/>
      <c r="M130" s="216"/>
      <c r="N130" s="217"/>
      <c r="O130" s="217"/>
      <c r="P130" s="218">
        <f>SUM(P131:P135)</f>
        <v>0</v>
      </c>
      <c r="Q130" s="217"/>
      <c r="R130" s="218">
        <f>SUM(R131:R135)</f>
        <v>0</v>
      </c>
      <c r="S130" s="217"/>
      <c r="T130" s="219">
        <f>SUM(T131:T135)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0" t="s">
        <v>83</v>
      </c>
      <c r="AT130" s="221" t="s">
        <v>75</v>
      </c>
      <c r="AU130" s="221" t="s">
        <v>76</v>
      </c>
      <c r="AY130" s="220" t="s">
        <v>203</v>
      </c>
      <c r="BK130" s="222">
        <f>SUM(BK131:BK135)</f>
        <v>0</v>
      </c>
    </row>
    <row r="131" s="2" customFormat="1" ht="16.5" customHeight="1">
      <c r="A131" s="35"/>
      <c r="B131" s="36"/>
      <c r="C131" s="225" t="s">
        <v>83</v>
      </c>
      <c r="D131" s="225" t="s">
        <v>205</v>
      </c>
      <c r="E131" s="226" t="s">
        <v>83</v>
      </c>
      <c r="F131" s="227" t="s">
        <v>2146</v>
      </c>
      <c r="G131" s="228" t="s">
        <v>721</v>
      </c>
      <c r="H131" s="229">
        <v>2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85</v>
      </c>
    </row>
    <row r="132" s="2" customFormat="1" ht="21.75" customHeight="1">
      <c r="A132" s="35"/>
      <c r="B132" s="36"/>
      <c r="C132" s="225" t="s">
        <v>85</v>
      </c>
      <c r="D132" s="225" t="s">
        <v>205</v>
      </c>
      <c r="E132" s="226" t="s">
        <v>85</v>
      </c>
      <c r="F132" s="227" t="s">
        <v>2147</v>
      </c>
      <c r="G132" s="228" t="s">
        <v>721</v>
      </c>
      <c r="H132" s="229">
        <v>1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209</v>
      </c>
    </row>
    <row r="133" s="2" customFormat="1" ht="24.15" customHeight="1">
      <c r="A133" s="35"/>
      <c r="B133" s="36"/>
      <c r="C133" s="225" t="s">
        <v>108</v>
      </c>
      <c r="D133" s="225" t="s">
        <v>205</v>
      </c>
      <c r="E133" s="226" t="s">
        <v>108</v>
      </c>
      <c r="F133" s="227" t="s">
        <v>2148</v>
      </c>
      <c r="G133" s="228" t="s">
        <v>721</v>
      </c>
      <c r="H133" s="229">
        <v>1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226</v>
      </c>
    </row>
    <row r="134" s="2" customFormat="1" ht="24.15" customHeight="1">
      <c r="A134" s="35"/>
      <c r="B134" s="36"/>
      <c r="C134" s="225" t="s">
        <v>209</v>
      </c>
      <c r="D134" s="225" t="s">
        <v>205</v>
      </c>
      <c r="E134" s="226" t="s">
        <v>209</v>
      </c>
      <c r="F134" s="227" t="s">
        <v>2149</v>
      </c>
      <c r="G134" s="228" t="s">
        <v>721</v>
      </c>
      <c r="H134" s="229">
        <v>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234</v>
      </c>
    </row>
    <row r="135" s="2" customFormat="1" ht="16.5" customHeight="1">
      <c r="A135" s="35"/>
      <c r="B135" s="36"/>
      <c r="C135" s="225" t="s">
        <v>222</v>
      </c>
      <c r="D135" s="225" t="s">
        <v>205</v>
      </c>
      <c r="E135" s="226" t="s">
        <v>222</v>
      </c>
      <c r="F135" s="227" t="s">
        <v>2150</v>
      </c>
      <c r="G135" s="228" t="s">
        <v>721</v>
      </c>
      <c r="H135" s="229">
        <v>1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243</v>
      </c>
    </row>
    <row r="136" s="12" customFormat="1" ht="25.92" customHeight="1">
      <c r="A136" s="12"/>
      <c r="B136" s="209"/>
      <c r="C136" s="210"/>
      <c r="D136" s="211" t="s">
        <v>75</v>
      </c>
      <c r="E136" s="212" t="s">
        <v>2039</v>
      </c>
      <c r="F136" s="212" t="s">
        <v>2151</v>
      </c>
      <c r="G136" s="210"/>
      <c r="H136" s="210"/>
      <c r="I136" s="213"/>
      <c r="J136" s="214">
        <f>BK136</f>
        <v>0</v>
      </c>
      <c r="K136" s="210"/>
      <c r="L136" s="215"/>
      <c r="M136" s="216"/>
      <c r="N136" s="217"/>
      <c r="O136" s="217"/>
      <c r="P136" s="218">
        <f>SUM(P137:P141)</f>
        <v>0</v>
      </c>
      <c r="Q136" s="217"/>
      <c r="R136" s="218">
        <f>SUM(R137:R141)</f>
        <v>0</v>
      </c>
      <c r="S136" s="217"/>
      <c r="T136" s="219">
        <f>SUM(T137:T141)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0" t="s">
        <v>83</v>
      </c>
      <c r="AT136" s="221" t="s">
        <v>75</v>
      </c>
      <c r="AU136" s="221" t="s">
        <v>76</v>
      </c>
      <c r="AY136" s="220" t="s">
        <v>203</v>
      </c>
      <c r="BK136" s="222">
        <f>SUM(BK137:BK141)</f>
        <v>0</v>
      </c>
    </row>
    <row r="137" s="2" customFormat="1" ht="16.5" customHeight="1">
      <c r="A137" s="35"/>
      <c r="B137" s="36"/>
      <c r="C137" s="225" t="s">
        <v>226</v>
      </c>
      <c r="D137" s="225" t="s">
        <v>205</v>
      </c>
      <c r="E137" s="226" t="s">
        <v>226</v>
      </c>
      <c r="F137" s="227" t="s">
        <v>2152</v>
      </c>
      <c r="G137" s="228" t="s">
        <v>721</v>
      </c>
      <c r="H137" s="229">
        <v>25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8</v>
      </c>
    </row>
    <row r="138" s="2" customFormat="1" ht="16.5" customHeight="1">
      <c r="A138" s="35"/>
      <c r="B138" s="36"/>
      <c r="C138" s="225" t="s">
        <v>230</v>
      </c>
      <c r="D138" s="225" t="s">
        <v>205</v>
      </c>
      <c r="E138" s="226" t="s">
        <v>230</v>
      </c>
      <c r="F138" s="227" t="s">
        <v>2153</v>
      </c>
      <c r="G138" s="228" t="s">
        <v>721</v>
      </c>
      <c r="H138" s="229">
        <v>25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258</v>
      </c>
    </row>
    <row r="139" s="2" customFormat="1" ht="16.5" customHeight="1">
      <c r="A139" s="35"/>
      <c r="B139" s="36"/>
      <c r="C139" s="225" t="s">
        <v>234</v>
      </c>
      <c r="D139" s="225" t="s">
        <v>205</v>
      </c>
      <c r="E139" s="226" t="s">
        <v>234</v>
      </c>
      <c r="F139" s="227" t="s">
        <v>2154</v>
      </c>
      <c r="G139" s="228" t="s">
        <v>721</v>
      </c>
      <c r="H139" s="229">
        <v>25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267</v>
      </c>
    </row>
    <row r="140" s="2" customFormat="1" ht="16.5" customHeight="1">
      <c r="A140" s="35"/>
      <c r="B140" s="36"/>
      <c r="C140" s="225" t="s">
        <v>238</v>
      </c>
      <c r="D140" s="225" t="s">
        <v>205</v>
      </c>
      <c r="E140" s="226" t="s">
        <v>238</v>
      </c>
      <c r="F140" s="227" t="s">
        <v>2155</v>
      </c>
      <c r="G140" s="228" t="s">
        <v>721</v>
      </c>
      <c r="H140" s="229">
        <v>25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276</v>
      </c>
    </row>
    <row r="141" s="2" customFormat="1" ht="16.5" customHeight="1">
      <c r="A141" s="35"/>
      <c r="B141" s="36"/>
      <c r="C141" s="225" t="s">
        <v>243</v>
      </c>
      <c r="D141" s="225" t="s">
        <v>205</v>
      </c>
      <c r="E141" s="226" t="s">
        <v>243</v>
      </c>
      <c r="F141" s="227" t="s">
        <v>2156</v>
      </c>
      <c r="G141" s="228" t="s">
        <v>721</v>
      </c>
      <c r="H141" s="229">
        <v>2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284</v>
      </c>
    </row>
    <row r="142" s="12" customFormat="1" ht="25.92" customHeight="1">
      <c r="A142" s="12"/>
      <c r="B142" s="209"/>
      <c r="C142" s="210"/>
      <c r="D142" s="211" t="s">
        <v>75</v>
      </c>
      <c r="E142" s="212" t="s">
        <v>2055</v>
      </c>
      <c r="F142" s="212" t="s">
        <v>2157</v>
      </c>
      <c r="G142" s="210"/>
      <c r="H142" s="210"/>
      <c r="I142" s="213"/>
      <c r="J142" s="214">
        <f>BK142</f>
        <v>0</v>
      </c>
      <c r="K142" s="210"/>
      <c r="L142" s="215"/>
      <c r="M142" s="216"/>
      <c r="N142" s="217"/>
      <c r="O142" s="217"/>
      <c r="P142" s="218">
        <f>SUM(P143:P144)</f>
        <v>0</v>
      </c>
      <c r="Q142" s="217"/>
      <c r="R142" s="218">
        <f>SUM(R143:R144)</f>
        <v>0</v>
      </c>
      <c r="S142" s="217"/>
      <c r="T142" s="219">
        <f>SUM(T143:T144)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0" t="s">
        <v>83</v>
      </c>
      <c r="AT142" s="221" t="s">
        <v>75</v>
      </c>
      <c r="AU142" s="221" t="s">
        <v>76</v>
      </c>
      <c r="AY142" s="220" t="s">
        <v>203</v>
      </c>
      <c r="BK142" s="222">
        <f>SUM(BK143:BK144)</f>
        <v>0</v>
      </c>
    </row>
    <row r="143" s="2" customFormat="1" ht="16.5" customHeight="1">
      <c r="A143" s="35"/>
      <c r="B143" s="36"/>
      <c r="C143" s="225" t="s">
        <v>247</v>
      </c>
      <c r="D143" s="225" t="s">
        <v>205</v>
      </c>
      <c r="E143" s="226" t="s">
        <v>247</v>
      </c>
      <c r="F143" s="227" t="s">
        <v>2158</v>
      </c>
      <c r="G143" s="228" t="s">
        <v>721</v>
      </c>
      <c r="H143" s="229">
        <v>25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291</v>
      </c>
    </row>
    <row r="144" s="2" customFormat="1" ht="16.5" customHeight="1">
      <c r="A144" s="35"/>
      <c r="B144" s="36"/>
      <c r="C144" s="225" t="s">
        <v>8</v>
      </c>
      <c r="D144" s="225" t="s">
        <v>205</v>
      </c>
      <c r="E144" s="226" t="s">
        <v>8</v>
      </c>
      <c r="F144" s="227" t="s">
        <v>2159</v>
      </c>
      <c r="G144" s="228" t="s">
        <v>721</v>
      </c>
      <c r="H144" s="229">
        <v>25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299</v>
      </c>
    </row>
    <row r="145" s="12" customFormat="1" ht="25.92" customHeight="1">
      <c r="A145" s="12"/>
      <c r="B145" s="209"/>
      <c r="C145" s="210"/>
      <c r="D145" s="211" t="s">
        <v>75</v>
      </c>
      <c r="E145" s="212" t="s">
        <v>2160</v>
      </c>
      <c r="F145" s="212" t="s">
        <v>2161</v>
      </c>
      <c r="G145" s="210"/>
      <c r="H145" s="210"/>
      <c r="I145" s="213"/>
      <c r="J145" s="214">
        <f>BK145</f>
        <v>0</v>
      </c>
      <c r="K145" s="210"/>
      <c r="L145" s="215"/>
      <c r="M145" s="216"/>
      <c r="N145" s="217"/>
      <c r="O145" s="217"/>
      <c r="P145" s="218">
        <f>SUM(P146:P153)</f>
        <v>0</v>
      </c>
      <c r="Q145" s="217"/>
      <c r="R145" s="218">
        <f>SUM(R146:R153)</f>
        <v>0</v>
      </c>
      <c r="S145" s="217"/>
      <c r="T145" s="219">
        <f>SUM(T146:T153)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0" t="s">
        <v>83</v>
      </c>
      <c r="AT145" s="221" t="s">
        <v>75</v>
      </c>
      <c r="AU145" s="221" t="s">
        <v>76</v>
      </c>
      <c r="AY145" s="220" t="s">
        <v>203</v>
      </c>
      <c r="BK145" s="222">
        <f>SUM(BK146:BK153)</f>
        <v>0</v>
      </c>
    </row>
    <row r="146" s="2" customFormat="1" ht="21.75" customHeight="1">
      <c r="A146" s="35"/>
      <c r="B146" s="36"/>
      <c r="C146" s="225" t="s">
        <v>254</v>
      </c>
      <c r="D146" s="225" t="s">
        <v>205</v>
      </c>
      <c r="E146" s="226" t="s">
        <v>254</v>
      </c>
      <c r="F146" s="227" t="s">
        <v>2162</v>
      </c>
      <c r="G146" s="228" t="s">
        <v>314</v>
      </c>
      <c r="H146" s="229">
        <v>1095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307</v>
      </c>
    </row>
    <row r="147" s="2" customFormat="1" ht="16.5" customHeight="1">
      <c r="A147" s="35"/>
      <c r="B147" s="36"/>
      <c r="C147" s="225" t="s">
        <v>258</v>
      </c>
      <c r="D147" s="225" t="s">
        <v>205</v>
      </c>
      <c r="E147" s="226" t="s">
        <v>258</v>
      </c>
      <c r="F147" s="227" t="s">
        <v>2163</v>
      </c>
      <c r="G147" s="228" t="s">
        <v>314</v>
      </c>
      <c r="H147" s="229">
        <v>845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316</v>
      </c>
    </row>
    <row r="148" s="2" customFormat="1" ht="16.5" customHeight="1">
      <c r="A148" s="35"/>
      <c r="B148" s="36"/>
      <c r="C148" s="225" t="s">
        <v>263</v>
      </c>
      <c r="D148" s="225" t="s">
        <v>205</v>
      </c>
      <c r="E148" s="226" t="s">
        <v>263</v>
      </c>
      <c r="F148" s="227" t="s">
        <v>2164</v>
      </c>
      <c r="G148" s="228" t="s">
        <v>721</v>
      </c>
      <c r="H148" s="229">
        <v>6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210</v>
      </c>
    </row>
    <row r="149" s="2" customFormat="1" ht="16.5" customHeight="1">
      <c r="A149" s="35"/>
      <c r="B149" s="36"/>
      <c r="C149" s="225" t="s">
        <v>267</v>
      </c>
      <c r="D149" s="225" t="s">
        <v>205</v>
      </c>
      <c r="E149" s="226" t="s">
        <v>267</v>
      </c>
      <c r="F149" s="227" t="s">
        <v>2165</v>
      </c>
      <c r="G149" s="228" t="s">
        <v>721</v>
      </c>
      <c r="H149" s="229">
        <v>25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214</v>
      </c>
    </row>
    <row r="150" s="2" customFormat="1" ht="16.5" customHeight="1">
      <c r="A150" s="35"/>
      <c r="B150" s="36"/>
      <c r="C150" s="225" t="s">
        <v>271</v>
      </c>
      <c r="D150" s="225" t="s">
        <v>205</v>
      </c>
      <c r="E150" s="226" t="s">
        <v>271</v>
      </c>
      <c r="F150" s="227" t="s">
        <v>2166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338</v>
      </c>
    </row>
    <row r="151" s="2" customFormat="1" ht="16.5" customHeight="1">
      <c r="A151" s="35"/>
      <c r="B151" s="36"/>
      <c r="C151" s="225" t="s">
        <v>276</v>
      </c>
      <c r="D151" s="225" t="s">
        <v>205</v>
      </c>
      <c r="E151" s="226" t="s">
        <v>276</v>
      </c>
      <c r="F151" s="227" t="s">
        <v>2053</v>
      </c>
      <c r="G151" s="228" t="s">
        <v>721</v>
      </c>
      <c r="H151" s="229">
        <v>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217</v>
      </c>
    </row>
    <row r="152" s="2" customFormat="1" ht="16.5" customHeight="1">
      <c r="A152" s="35"/>
      <c r="B152" s="36"/>
      <c r="C152" s="225" t="s">
        <v>280</v>
      </c>
      <c r="D152" s="225" t="s">
        <v>205</v>
      </c>
      <c r="E152" s="226" t="s">
        <v>280</v>
      </c>
      <c r="F152" s="227" t="s">
        <v>2054</v>
      </c>
      <c r="G152" s="228" t="s">
        <v>721</v>
      </c>
      <c r="H152" s="229">
        <v>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353</v>
      </c>
    </row>
    <row r="153" s="2" customFormat="1" ht="16.5" customHeight="1">
      <c r="A153" s="35"/>
      <c r="B153" s="36"/>
      <c r="C153" s="225" t="s">
        <v>284</v>
      </c>
      <c r="D153" s="225" t="s">
        <v>205</v>
      </c>
      <c r="E153" s="226" t="s">
        <v>284</v>
      </c>
      <c r="F153" s="227" t="s">
        <v>2167</v>
      </c>
      <c r="G153" s="228" t="s">
        <v>721</v>
      </c>
      <c r="H153" s="229">
        <v>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362</v>
      </c>
    </row>
    <row r="154" s="12" customFormat="1" ht="25.92" customHeight="1">
      <c r="A154" s="12"/>
      <c r="B154" s="209"/>
      <c r="C154" s="210"/>
      <c r="D154" s="211" t="s">
        <v>75</v>
      </c>
      <c r="E154" s="212" t="s">
        <v>2168</v>
      </c>
      <c r="F154" s="212" t="s">
        <v>2169</v>
      </c>
      <c r="G154" s="210"/>
      <c r="H154" s="210"/>
      <c r="I154" s="213"/>
      <c r="J154" s="214">
        <f>BK154</f>
        <v>0</v>
      </c>
      <c r="K154" s="210"/>
      <c r="L154" s="215"/>
      <c r="M154" s="216"/>
      <c r="N154" s="217"/>
      <c r="O154" s="217"/>
      <c r="P154" s="218">
        <f>P155</f>
        <v>0</v>
      </c>
      <c r="Q154" s="217"/>
      <c r="R154" s="218">
        <f>R155</f>
        <v>0</v>
      </c>
      <c r="S154" s="217"/>
      <c r="T154" s="219">
        <f>T155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0" t="s">
        <v>83</v>
      </c>
      <c r="AT154" s="221" t="s">
        <v>75</v>
      </c>
      <c r="AU154" s="221" t="s">
        <v>76</v>
      </c>
      <c r="AY154" s="220" t="s">
        <v>203</v>
      </c>
      <c r="BK154" s="222">
        <f>BK155</f>
        <v>0</v>
      </c>
    </row>
    <row r="155" s="2" customFormat="1" ht="16.5" customHeight="1">
      <c r="A155" s="35"/>
      <c r="B155" s="36"/>
      <c r="C155" s="225" t="s">
        <v>7</v>
      </c>
      <c r="D155" s="225" t="s">
        <v>205</v>
      </c>
      <c r="E155" s="226" t="s">
        <v>7</v>
      </c>
      <c r="F155" s="227" t="s">
        <v>2170</v>
      </c>
      <c r="G155" s="228" t="s">
        <v>1363</v>
      </c>
      <c r="H155" s="229">
        <v>1</v>
      </c>
      <c r="I155" s="230"/>
      <c r="J155" s="231">
        <f>ROUND(I155*H155,2)</f>
        <v>0</v>
      </c>
      <c r="K155" s="232"/>
      <c r="L155" s="41"/>
      <c r="M155" s="256" t="s">
        <v>1</v>
      </c>
      <c r="N155" s="257" t="s">
        <v>41</v>
      </c>
      <c r="O155" s="258"/>
      <c r="P155" s="259">
        <f>O155*H155</f>
        <v>0</v>
      </c>
      <c r="Q155" s="259">
        <v>0</v>
      </c>
      <c r="R155" s="259">
        <f>Q155*H155</f>
        <v>0</v>
      </c>
      <c r="S155" s="259">
        <v>0</v>
      </c>
      <c r="T155" s="260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221</v>
      </c>
    </row>
    <row r="156" s="2" customFormat="1" ht="6.96" customHeight="1">
      <c r="A156" s="35"/>
      <c r="B156" s="63"/>
      <c r="C156" s="64"/>
      <c r="D156" s="64"/>
      <c r="E156" s="64"/>
      <c r="F156" s="64"/>
      <c r="G156" s="64"/>
      <c r="H156" s="64"/>
      <c r="I156" s="64"/>
      <c r="J156" s="64"/>
      <c r="K156" s="64"/>
      <c r="L156" s="41"/>
      <c r="M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</row>
  </sheetData>
  <sheetProtection sheet="1" autoFilter="0" formatColumns="0" formatRows="0" objects="1" scenarios="1" spinCount="100000" saltValue="un/2KI7E8sZZdpoTQnbtZL2Dq3p6hUdTisxc61nm1Yz1lCv12ua9toPxd9dbtq3IouQLTxg7UqKUUmbw5fN5Xg==" hashValue="a3sk+y+sx1DgYhlCf3kyRCP4XEV+gCo29uP+g13ooTSOzsT7R5IXL8K8907Rt+hGRb6wN5qR0ep8HJ2Tkf8M/g==" algorithmName="SHA-512" password="99DC"/>
  <autoFilter ref="C128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121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2171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ROUND(J126,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ROUND((SUM(BE126:BE151)),  2)</f>
        <v>0</v>
      </c>
      <c r="G37" s="35"/>
      <c r="H37" s="35"/>
      <c r="I37" s="162">
        <v>0.20999999999999999</v>
      </c>
      <c r="J37" s="161">
        <f>ROUND(((SUM(BE126:BE151))*I37),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ROUND((SUM(BF126:BF151)),  2)</f>
        <v>0</v>
      </c>
      <c r="G38" s="35"/>
      <c r="H38" s="35"/>
      <c r="I38" s="162">
        <v>0.12</v>
      </c>
      <c r="J38" s="161">
        <f>ROUND(((SUM(BF126:BF151))*I38),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ROUND((SUM(BG126:BG151)),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ROUND((SUM(BH126:BH151)),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ROUND((SUM(BI126:BI151)),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D.1.4.4e - Evakuační rozhlas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J126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2172</v>
      </c>
      <c r="E101" s="189"/>
      <c r="F101" s="189"/>
      <c r="G101" s="189"/>
      <c r="H101" s="189"/>
      <c r="I101" s="189"/>
      <c r="J101" s="190">
        <f>J127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2173</v>
      </c>
      <c r="E102" s="189"/>
      <c r="F102" s="189"/>
      <c r="G102" s="189"/>
      <c r="H102" s="189"/>
      <c r="I102" s="189"/>
      <c r="J102" s="190">
        <f>J149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65"/>
      <c r="C108" s="66"/>
      <c r="D108" s="66"/>
      <c r="E108" s="66"/>
      <c r="F108" s="66"/>
      <c r="G108" s="66"/>
      <c r="H108" s="66"/>
      <c r="I108" s="66"/>
      <c r="J108" s="66"/>
      <c r="K108" s="66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188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16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81" t="str">
        <f>E7</f>
        <v>Objekty OU, část D a DM</v>
      </c>
      <c r="F112" s="29"/>
      <c r="G112" s="29"/>
      <c r="H112" s="29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158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81" t="s">
        <v>159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160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1" t="s">
        <v>1991</v>
      </c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1992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3" t="str">
        <f>E13</f>
        <v>D.1.4.4e - Evakuační rozhlas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20</v>
      </c>
      <c r="D120" s="37"/>
      <c r="E120" s="37"/>
      <c r="F120" s="24" t="str">
        <f>F16</f>
        <v xml:space="preserve"> </v>
      </c>
      <c r="G120" s="37"/>
      <c r="H120" s="37"/>
      <c r="I120" s="29" t="s">
        <v>22</v>
      </c>
      <c r="J120" s="76" t="str">
        <f>IF(J16="","",J16)</f>
        <v>31. 8. 2018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24</v>
      </c>
      <c r="D122" s="37"/>
      <c r="E122" s="37"/>
      <c r="F122" s="24" t="str">
        <f>E19</f>
        <v>Ostravská univerzita</v>
      </c>
      <c r="G122" s="37"/>
      <c r="H122" s="37"/>
      <c r="I122" s="29" t="s">
        <v>30</v>
      </c>
      <c r="J122" s="33" t="str">
        <f>E25</f>
        <v>Marpo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28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 xml:space="preserve"> 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7"/>
      <c r="B125" s="198"/>
      <c r="C125" s="199" t="s">
        <v>189</v>
      </c>
      <c r="D125" s="200" t="s">
        <v>61</v>
      </c>
      <c r="E125" s="200" t="s">
        <v>57</v>
      </c>
      <c r="F125" s="200" t="s">
        <v>58</v>
      </c>
      <c r="G125" s="200" t="s">
        <v>190</v>
      </c>
      <c r="H125" s="200" t="s">
        <v>191</v>
      </c>
      <c r="I125" s="200" t="s">
        <v>192</v>
      </c>
      <c r="J125" s="201" t="s">
        <v>165</v>
      </c>
      <c r="K125" s="202" t="s">
        <v>193</v>
      </c>
      <c r="L125" s="203"/>
      <c r="M125" s="97" t="s">
        <v>1</v>
      </c>
      <c r="N125" s="98" t="s">
        <v>40</v>
      </c>
      <c r="O125" s="98" t="s">
        <v>194</v>
      </c>
      <c r="P125" s="98" t="s">
        <v>195</v>
      </c>
      <c r="Q125" s="98" t="s">
        <v>196</v>
      </c>
      <c r="R125" s="98" t="s">
        <v>197</v>
      </c>
      <c r="S125" s="98" t="s">
        <v>198</v>
      </c>
      <c r="T125" s="99" t="s">
        <v>199</v>
      </c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</row>
    <row r="126" s="2" customFormat="1" ht="22.8" customHeight="1">
      <c r="A126" s="35"/>
      <c r="B126" s="36"/>
      <c r="C126" s="104" t="s">
        <v>200</v>
      </c>
      <c r="D126" s="37"/>
      <c r="E126" s="37"/>
      <c r="F126" s="37"/>
      <c r="G126" s="37"/>
      <c r="H126" s="37"/>
      <c r="I126" s="37"/>
      <c r="J126" s="204">
        <f>BK126</f>
        <v>0</v>
      </c>
      <c r="K126" s="37"/>
      <c r="L126" s="41"/>
      <c r="M126" s="100"/>
      <c r="N126" s="205"/>
      <c r="O126" s="101"/>
      <c r="P126" s="206">
        <f>P127+P149</f>
        <v>0</v>
      </c>
      <c r="Q126" s="101"/>
      <c r="R126" s="206">
        <f>R127+R149</f>
        <v>0</v>
      </c>
      <c r="S126" s="101"/>
      <c r="T126" s="207">
        <f>T127+T149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75</v>
      </c>
      <c r="AU126" s="14" t="s">
        <v>167</v>
      </c>
      <c r="BK126" s="208">
        <f>BK127+BK149</f>
        <v>0</v>
      </c>
    </row>
    <row r="127" s="12" customFormat="1" ht="25.92" customHeight="1">
      <c r="A127" s="12"/>
      <c r="B127" s="209"/>
      <c r="C127" s="210"/>
      <c r="D127" s="211" t="s">
        <v>75</v>
      </c>
      <c r="E127" s="212" t="s">
        <v>1998</v>
      </c>
      <c r="F127" s="212" t="s">
        <v>2174</v>
      </c>
      <c r="G127" s="210"/>
      <c r="H127" s="210"/>
      <c r="I127" s="213"/>
      <c r="J127" s="214">
        <f>BK127</f>
        <v>0</v>
      </c>
      <c r="K127" s="210"/>
      <c r="L127" s="215"/>
      <c r="M127" s="216"/>
      <c r="N127" s="217"/>
      <c r="O127" s="217"/>
      <c r="P127" s="218">
        <f>SUM(P128:P148)</f>
        <v>0</v>
      </c>
      <c r="Q127" s="217"/>
      <c r="R127" s="218">
        <f>SUM(R128:R148)</f>
        <v>0</v>
      </c>
      <c r="S127" s="217"/>
      <c r="T127" s="219">
        <f>SUM(T128:T148)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0" t="s">
        <v>83</v>
      </c>
      <c r="AT127" s="221" t="s">
        <v>75</v>
      </c>
      <c r="AU127" s="221" t="s">
        <v>76</v>
      </c>
      <c r="AY127" s="220" t="s">
        <v>203</v>
      </c>
      <c r="BK127" s="222">
        <f>SUM(BK128:BK148)</f>
        <v>0</v>
      </c>
    </row>
    <row r="128" s="2" customFormat="1" ht="24.15" customHeight="1">
      <c r="A128" s="35"/>
      <c r="B128" s="36"/>
      <c r="C128" s="225" t="s">
        <v>83</v>
      </c>
      <c r="D128" s="225" t="s">
        <v>205</v>
      </c>
      <c r="E128" s="226" t="s">
        <v>83</v>
      </c>
      <c r="F128" s="227" t="s">
        <v>2175</v>
      </c>
      <c r="G128" s="228" t="s">
        <v>721</v>
      </c>
      <c r="H128" s="229">
        <v>1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85</v>
      </c>
    </row>
    <row r="129" s="2" customFormat="1">
      <c r="A129" s="35"/>
      <c r="B129" s="36"/>
      <c r="C129" s="37"/>
      <c r="D129" s="239" t="s">
        <v>403</v>
      </c>
      <c r="E129" s="37"/>
      <c r="F129" s="240" t="s">
        <v>2176</v>
      </c>
      <c r="G129" s="37"/>
      <c r="H129" s="37"/>
      <c r="I129" s="241"/>
      <c r="J129" s="37"/>
      <c r="K129" s="37"/>
      <c r="L129" s="41"/>
      <c r="M129" s="242"/>
      <c r="N129" s="243"/>
      <c r="O129" s="88"/>
      <c r="P129" s="88"/>
      <c r="Q129" s="88"/>
      <c r="R129" s="88"/>
      <c r="S129" s="88"/>
      <c r="T129" s="89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403</v>
      </c>
      <c r="AU129" s="14" t="s">
        <v>83</v>
      </c>
    </row>
    <row r="130" s="2" customFormat="1" ht="16.5" customHeight="1">
      <c r="A130" s="35"/>
      <c r="B130" s="36"/>
      <c r="C130" s="225" t="s">
        <v>85</v>
      </c>
      <c r="D130" s="225" t="s">
        <v>205</v>
      </c>
      <c r="E130" s="226" t="s">
        <v>85</v>
      </c>
      <c r="F130" s="227" t="s">
        <v>2177</v>
      </c>
      <c r="G130" s="228" t="s">
        <v>721</v>
      </c>
      <c r="H130" s="229">
        <v>1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209</v>
      </c>
    </row>
    <row r="131" s="2" customFormat="1" ht="16.5" customHeight="1">
      <c r="A131" s="35"/>
      <c r="B131" s="36"/>
      <c r="C131" s="225" t="s">
        <v>108</v>
      </c>
      <c r="D131" s="225" t="s">
        <v>205</v>
      </c>
      <c r="E131" s="226" t="s">
        <v>108</v>
      </c>
      <c r="F131" s="227" t="s">
        <v>2178</v>
      </c>
      <c r="G131" s="228" t="s">
        <v>721</v>
      </c>
      <c r="H131" s="229">
        <v>1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226</v>
      </c>
    </row>
    <row r="132" s="2" customFormat="1" ht="16.5" customHeight="1">
      <c r="A132" s="35"/>
      <c r="B132" s="36"/>
      <c r="C132" s="225" t="s">
        <v>209</v>
      </c>
      <c r="D132" s="225" t="s">
        <v>205</v>
      </c>
      <c r="E132" s="226" t="s">
        <v>209</v>
      </c>
      <c r="F132" s="227" t="s">
        <v>2179</v>
      </c>
      <c r="G132" s="228" t="s">
        <v>721</v>
      </c>
      <c r="H132" s="229">
        <v>2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234</v>
      </c>
    </row>
    <row r="133" s="2" customFormat="1" ht="16.5" customHeight="1">
      <c r="A133" s="35"/>
      <c r="B133" s="36"/>
      <c r="C133" s="225" t="s">
        <v>222</v>
      </c>
      <c r="D133" s="225" t="s">
        <v>205</v>
      </c>
      <c r="E133" s="226" t="s">
        <v>222</v>
      </c>
      <c r="F133" s="227" t="s">
        <v>2180</v>
      </c>
      <c r="G133" s="228" t="s">
        <v>721</v>
      </c>
      <c r="H133" s="229">
        <v>2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243</v>
      </c>
    </row>
    <row r="134" s="2" customFormat="1" ht="16.5" customHeight="1">
      <c r="A134" s="35"/>
      <c r="B134" s="36"/>
      <c r="C134" s="225" t="s">
        <v>226</v>
      </c>
      <c r="D134" s="225" t="s">
        <v>205</v>
      </c>
      <c r="E134" s="226" t="s">
        <v>226</v>
      </c>
      <c r="F134" s="227" t="s">
        <v>2181</v>
      </c>
      <c r="G134" s="228" t="s">
        <v>721</v>
      </c>
      <c r="H134" s="229">
        <v>65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8</v>
      </c>
    </row>
    <row r="135" s="2" customFormat="1" ht="16.5" customHeight="1">
      <c r="A135" s="35"/>
      <c r="B135" s="36"/>
      <c r="C135" s="225" t="s">
        <v>230</v>
      </c>
      <c r="D135" s="225" t="s">
        <v>205</v>
      </c>
      <c r="E135" s="226" t="s">
        <v>230</v>
      </c>
      <c r="F135" s="227" t="s">
        <v>2182</v>
      </c>
      <c r="G135" s="228" t="s">
        <v>721</v>
      </c>
      <c r="H135" s="229">
        <v>1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258</v>
      </c>
    </row>
    <row r="136" s="2" customFormat="1" ht="16.5" customHeight="1">
      <c r="A136" s="35"/>
      <c r="B136" s="36"/>
      <c r="C136" s="225" t="s">
        <v>234</v>
      </c>
      <c r="D136" s="225" t="s">
        <v>205</v>
      </c>
      <c r="E136" s="226" t="s">
        <v>234</v>
      </c>
      <c r="F136" s="227" t="s">
        <v>2183</v>
      </c>
      <c r="G136" s="228" t="s">
        <v>721</v>
      </c>
      <c r="H136" s="229">
        <v>2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267</v>
      </c>
    </row>
    <row r="137" s="2" customFormat="1" ht="24.15" customHeight="1">
      <c r="A137" s="35"/>
      <c r="B137" s="36"/>
      <c r="C137" s="225" t="s">
        <v>238</v>
      </c>
      <c r="D137" s="225" t="s">
        <v>205</v>
      </c>
      <c r="E137" s="226" t="s">
        <v>238</v>
      </c>
      <c r="F137" s="227" t="s">
        <v>2184</v>
      </c>
      <c r="G137" s="228" t="s">
        <v>721</v>
      </c>
      <c r="H137" s="229">
        <v>1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276</v>
      </c>
    </row>
    <row r="138" s="2" customFormat="1" ht="16.5" customHeight="1">
      <c r="A138" s="35"/>
      <c r="B138" s="36"/>
      <c r="C138" s="225" t="s">
        <v>243</v>
      </c>
      <c r="D138" s="225" t="s">
        <v>205</v>
      </c>
      <c r="E138" s="226" t="s">
        <v>243</v>
      </c>
      <c r="F138" s="227" t="s">
        <v>2185</v>
      </c>
      <c r="G138" s="228" t="s">
        <v>721</v>
      </c>
      <c r="H138" s="229">
        <v>3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284</v>
      </c>
    </row>
    <row r="139" s="2" customFormat="1" ht="16.5" customHeight="1">
      <c r="A139" s="35"/>
      <c r="B139" s="36"/>
      <c r="C139" s="225" t="s">
        <v>247</v>
      </c>
      <c r="D139" s="225" t="s">
        <v>205</v>
      </c>
      <c r="E139" s="226" t="s">
        <v>247</v>
      </c>
      <c r="F139" s="227" t="s">
        <v>2186</v>
      </c>
      <c r="G139" s="228" t="s">
        <v>721</v>
      </c>
      <c r="H139" s="229">
        <v>3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291</v>
      </c>
    </row>
    <row r="140" s="2" customFormat="1" ht="16.5" customHeight="1">
      <c r="A140" s="35"/>
      <c r="B140" s="36"/>
      <c r="C140" s="225" t="s">
        <v>8</v>
      </c>
      <c r="D140" s="225" t="s">
        <v>205</v>
      </c>
      <c r="E140" s="226" t="s">
        <v>8</v>
      </c>
      <c r="F140" s="227" t="s">
        <v>2187</v>
      </c>
      <c r="G140" s="228" t="s">
        <v>721</v>
      </c>
      <c r="H140" s="229">
        <v>3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299</v>
      </c>
    </row>
    <row r="141" s="2" customFormat="1" ht="21.75" customHeight="1">
      <c r="A141" s="35"/>
      <c r="B141" s="36"/>
      <c r="C141" s="225" t="s">
        <v>254</v>
      </c>
      <c r="D141" s="225" t="s">
        <v>205</v>
      </c>
      <c r="E141" s="226" t="s">
        <v>254</v>
      </c>
      <c r="F141" s="227" t="s">
        <v>2188</v>
      </c>
      <c r="G141" s="228" t="s">
        <v>721</v>
      </c>
      <c r="H141" s="229">
        <v>1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307</v>
      </c>
    </row>
    <row r="142" s="2" customFormat="1" ht="16.5" customHeight="1">
      <c r="A142" s="35"/>
      <c r="B142" s="36"/>
      <c r="C142" s="225" t="s">
        <v>258</v>
      </c>
      <c r="D142" s="225" t="s">
        <v>205</v>
      </c>
      <c r="E142" s="226" t="s">
        <v>258</v>
      </c>
      <c r="F142" s="227" t="s">
        <v>2189</v>
      </c>
      <c r="G142" s="228" t="s">
        <v>721</v>
      </c>
      <c r="H142" s="229">
        <v>65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316</v>
      </c>
    </row>
    <row r="143" s="2" customFormat="1" ht="21.75" customHeight="1">
      <c r="A143" s="35"/>
      <c r="B143" s="36"/>
      <c r="C143" s="225" t="s">
        <v>263</v>
      </c>
      <c r="D143" s="225" t="s">
        <v>205</v>
      </c>
      <c r="E143" s="226" t="s">
        <v>263</v>
      </c>
      <c r="F143" s="227" t="s">
        <v>2190</v>
      </c>
      <c r="G143" s="228" t="s">
        <v>314</v>
      </c>
      <c r="H143" s="229">
        <v>1275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210</v>
      </c>
    </row>
    <row r="144" s="2" customFormat="1" ht="21.75" customHeight="1">
      <c r="A144" s="35"/>
      <c r="B144" s="36"/>
      <c r="C144" s="225" t="s">
        <v>267</v>
      </c>
      <c r="D144" s="225" t="s">
        <v>205</v>
      </c>
      <c r="E144" s="226" t="s">
        <v>267</v>
      </c>
      <c r="F144" s="227" t="s">
        <v>2191</v>
      </c>
      <c r="G144" s="228" t="s">
        <v>314</v>
      </c>
      <c r="H144" s="229">
        <v>43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214</v>
      </c>
    </row>
    <row r="145" s="2" customFormat="1" ht="16.5" customHeight="1">
      <c r="A145" s="35"/>
      <c r="B145" s="36"/>
      <c r="C145" s="225" t="s">
        <v>271</v>
      </c>
      <c r="D145" s="225" t="s">
        <v>205</v>
      </c>
      <c r="E145" s="226" t="s">
        <v>271</v>
      </c>
      <c r="F145" s="227" t="s">
        <v>2192</v>
      </c>
      <c r="G145" s="228" t="s">
        <v>721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338</v>
      </c>
    </row>
    <row r="146" s="2" customFormat="1" ht="16.5" customHeight="1">
      <c r="A146" s="35"/>
      <c r="B146" s="36"/>
      <c r="C146" s="225" t="s">
        <v>276</v>
      </c>
      <c r="D146" s="225" t="s">
        <v>205</v>
      </c>
      <c r="E146" s="226" t="s">
        <v>276</v>
      </c>
      <c r="F146" s="227" t="s">
        <v>2031</v>
      </c>
      <c r="G146" s="228" t="s">
        <v>2032</v>
      </c>
      <c r="H146" s="229">
        <v>35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217</v>
      </c>
    </row>
    <row r="147" s="2" customFormat="1" ht="16.5" customHeight="1">
      <c r="A147" s="35"/>
      <c r="B147" s="36"/>
      <c r="C147" s="225" t="s">
        <v>280</v>
      </c>
      <c r="D147" s="225" t="s">
        <v>205</v>
      </c>
      <c r="E147" s="226" t="s">
        <v>280</v>
      </c>
      <c r="F147" s="227" t="s">
        <v>2053</v>
      </c>
      <c r="G147" s="228" t="s">
        <v>721</v>
      </c>
      <c r="H147" s="229">
        <v>1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353</v>
      </c>
    </row>
    <row r="148" s="2" customFormat="1" ht="16.5" customHeight="1">
      <c r="A148" s="35"/>
      <c r="B148" s="36"/>
      <c r="C148" s="225" t="s">
        <v>284</v>
      </c>
      <c r="D148" s="225" t="s">
        <v>205</v>
      </c>
      <c r="E148" s="226" t="s">
        <v>284</v>
      </c>
      <c r="F148" s="227" t="s">
        <v>2054</v>
      </c>
      <c r="G148" s="228" t="s">
        <v>721</v>
      </c>
      <c r="H148" s="229">
        <v>1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362</v>
      </c>
    </row>
    <row r="149" s="12" customFormat="1" ht="25.92" customHeight="1">
      <c r="A149" s="12"/>
      <c r="B149" s="209"/>
      <c r="C149" s="210"/>
      <c r="D149" s="211" t="s">
        <v>75</v>
      </c>
      <c r="E149" s="212" t="s">
        <v>2039</v>
      </c>
      <c r="F149" s="212" t="s">
        <v>2169</v>
      </c>
      <c r="G149" s="210"/>
      <c r="H149" s="210"/>
      <c r="I149" s="213"/>
      <c r="J149" s="214">
        <f>BK149</f>
        <v>0</v>
      </c>
      <c r="K149" s="210"/>
      <c r="L149" s="215"/>
      <c r="M149" s="216"/>
      <c r="N149" s="217"/>
      <c r="O149" s="217"/>
      <c r="P149" s="218">
        <f>SUM(P150:P151)</f>
        <v>0</v>
      </c>
      <c r="Q149" s="217"/>
      <c r="R149" s="218">
        <f>SUM(R150:R151)</f>
        <v>0</v>
      </c>
      <c r="S149" s="217"/>
      <c r="T149" s="219">
        <f>SUM(T150:T151)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0" t="s">
        <v>83</v>
      </c>
      <c r="AT149" s="221" t="s">
        <v>75</v>
      </c>
      <c r="AU149" s="221" t="s">
        <v>76</v>
      </c>
      <c r="AY149" s="220" t="s">
        <v>203</v>
      </c>
      <c r="BK149" s="222">
        <f>SUM(BK150:BK151)</f>
        <v>0</v>
      </c>
    </row>
    <row r="150" s="2" customFormat="1" ht="24.15" customHeight="1">
      <c r="A150" s="35"/>
      <c r="B150" s="36"/>
      <c r="C150" s="225" t="s">
        <v>7</v>
      </c>
      <c r="D150" s="225" t="s">
        <v>205</v>
      </c>
      <c r="E150" s="226" t="s">
        <v>7</v>
      </c>
      <c r="F150" s="227" t="s">
        <v>2056</v>
      </c>
      <c r="G150" s="228" t="s">
        <v>1363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221</v>
      </c>
    </row>
    <row r="151" s="2" customFormat="1" ht="24.15" customHeight="1">
      <c r="A151" s="35"/>
      <c r="B151" s="36"/>
      <c r="C151" s="225" t="s">
        <v>291</v>
      </c>
      <c r="D151" s="225" t="s">
        <v>205</v>
      </c>
      <c r="E151" s="226" t="s">
        <v>291</v>
      </c>
      <c r="F151" s="227" t="s">
        <v>2057</v>
      </c>
      <c r="G151" s="228" t="s">
        <v>1363</v>
      </c>
      <c r="H151" s="229">
        <v>1</v>
      </c>
      <c r="I151" s="230"/>
      <c r="J151" s="231">
        <f>ROUND(I151*H151,2)</f>
        <v>0</v>
      </c>
      <c r="K151" s="232"/>
      <c r="L151" s="41"/>
      <c r="M151" s="256" t="s">
        <v>1</v>
      </c>
      <c r="N151" s="257" t="s">
        <v>41</v>
      </c>
      <c r="O151" s="258"/>
      <c r="P151" s="259">
        <f>O151*H151</f>
        <v>0</v>
      </c>
      <c r="Q151" s="259">
        <v>0</v>
      </c>
      <c r="R151" s="259">
        <f>Q151*H151</f>
        <v>0</v>
      </c>
      <c r="S151" s="259">
        <v>0</v>
      </c>
      <c r="T151" s="260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225</v>
      </c>
    </row>
    <row r="152" s="2" customFormat="1" ht="6.96" customHeight="1">
      <c r="A152" s="35"/>
      <c r="B152" s="63"/>
      <c r="C152" s="64"/>
      <c r="D152" s="64"/>
      <c r="E152" s="64"/>
      <c r="F152" s="64"/>
      <c r="G152" s="64"/>
      <c r="H152" s="64"/>
      <c r="I152" s="64"/>
      <c r="J152" s="64"/>
      <c r="K152" s="64"/>
      <c r="L152" s="41"/>
      <c r="M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</row>
  </sheetData>
  <sheetProtection sheet="1" autoFilter="0" formatColumns="0" formatRows="0" objects="1" scenarios="1" spinCount="100000" saltValue="bVUYvhAXNIrUMPsOzur3yyLvnZH77MkUmUy9fWzHgY37nd7BmQJLl78cFWbyd6ByJKzXDbl1fUofAhayAbryqw==" hashValue="cg8OFzZRCUsdr9S3784JDSMy6fbmEO64NSAEQc1Mp5LSdJLK+Lm2J1XZY1FgGSiMApWvn88Bkok0J3S1koqCyA==" algorithmName="SHA-512" password="99DC"/>
  <autoFilter ref="C125:K15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124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2193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ROUND(J127,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ROUND((SUM(BE127:BE148)),  2)</f>
        <v>0</v>
      </c>
      <c r="G37" s="35"/>
      <c r="H37" s="35"/>
      <c r="I37" s="162">
        <v>0.20999999999999999</v>
      </c>
      <c r="J37" s="161">
        <f>ROUND(((SUM(BE127:BE148))*I37),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ROUND((SUM(BF127:BF148)),  2)</f>
        <v>0</v>
      </c>
      <c r="G38" s="35"/>
      <c r="H38" s="35"/>
      <c r="I38" s="162">
        <v>0.12</v>
      </c>
      <c r="J38" s="161">
        <f>ROUND(((SUM(BF127:BF148))*I38),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ROUND((SUM(BG127:BG148)),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ROUND((SUM(BH127:BH148)),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ROUND((SUM(BI127:BI148)),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D.1.4.4f - Dohledový systém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J127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2194</v>
      </c>
      <c r="E101" s="189"/>
      <c r="F101" s="189"/>
      <c r="G101" s="189"/>
      <c r="H101" s="189"/>
      <c r="I101" s="189"/>
      <c r="J101" s="190">
        <f>J128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2195</v>
      </c>
      <c r="E102" s="189"/>
      <c r="F102" s="189"/>
      <c r="G102" s="189"/>
      <c r="H102" s="189"/>
      <c r="I102" s="189"/>
      <c r="J102" s="190">
        <f>J139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2196</v>
      </c>
      <c r="E103" s="189"/>
      <c r="F103" s="189"/>
      <c r="G103" s="189"/>
      <c r="H103" s="189"/>
      <c r="I103" s="189"/>
      <c r="J103" s="190">
        <f>J145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65"/>
      <c r="C109" s="66"/>
      <c r="D109" s="66"/>
      <c r="E109" s="66"/>
      <c r="F109" s="66"/>
      <c r="G109" s="66"/>
      <c r="H109" s="66"/>
      <c r="I109" s="66"/>
      <c r="J109" s="66"/>
      <c r="K109" s="66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188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16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81" t="str">
        <f>E7</f>
        <v>Objekty OU, část D a DM</v>
      </c>
      <c r="F113" s="29"/>
      <c r="G113" s="29"/>
      <c r="H113" s="29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158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81" t="s">
        <v>159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160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1" t="s">
        <v>1991</v>
      </c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1992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3" t="str">
        <f>E13</f>
        <v>D.1.4.4f - Dohledový systém</v>
      </c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20</v>
      </c>
      <c r="D121" s="37"/>
      <c r="E121" s="37"/>
      <c r="F121" s="24" t="str">
        <f>F16</f>
        <v xml:space="preserve"> </v>
      </c>
      <c r="G121" s="37"/>
      <c r="H121" s="37"/>
      <c r="I121" s="29" t="s">
        <v>22</v>
      </c>
      <c r="J121" s="76" t="str">
        <f>IF(J16="","",J16)</f>
        <v>31. 8. 2018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24</v>
      </c>
      <c r="D123" s="37"/>
      <c r="E123" s="37"/>
      <c r="F123" s="24" t="str">
        <f>E19</f>
        <v>Ostravská univerzita</v>
      </c>
      <c r="G123" s="37"/>
      <c r="H123" s="37"/>
      <c r="I123" s="29" t="s">
        <v>30</v>
      </c>
      <c r="J123" s="33" t="str">
        <f>E25</f>
        <v>Marpo s.r.o.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28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 xml:space="preserve"> 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197"/>
      <c r="B126" s="198"/>
      <c r="C126" s="199" t="s">
        <v>189</v>
      </c>
      <c r="D126" s="200" t="s">
        <v>61</v>
      </c>
      <c r="E126" s="200" t="s">
        <v>57</v>
      </c>
      <c r="F126" s="200" t="s">
        <v>58</v>
      </c>
      <c r="G126" s="200" t="s">
        <v>190</v>
      </c>
      <c r="H126" s="200" t="s">
        <v>191</v>
      </c>
      <c r="I126" s="200" t="s">
        <v>192</v>
      </c>
      <c r="J126" s="201" t="s">
        <v>165</v>
      </c>
      <c r="K126" s="202" t="s">
        <v>193</v>
      </c>
      <c r="L126" s="203"/>
      <c r="M126" s="97" t="s">
        <v>1</v>
      </c>
      <c r="N126" s="98" t="s">
        <v>40</v>
      </c>
      <c r="O126" s="98" t="s">
        <v>194</v>
      </c>
      <c r="P126" s="98" t="s">
        <v>195</v>
      </c>
      <c r="Q126" s="98" t="s">
        <v>196</v>
      </c>
      <c r="R126" s="98" t="s">
        <v>197</v>
      </c>
      <c r="S126" s="98" t="s">
        <v>198</v>
      </c>
      <c r="T126" s="99" t="s">
        <v>199</v>
      </c>
      <c r="U126" s="197"/>
      <c r="V126" s="197"/>
      <c r="W126" s="197"/>
      <c r="X126" s="197"/>
      <c r="Y126" s="197"/>
      <c r="Z126" s="197"/>
      <c r="AA126" s="197"/>
      <c r="AB126" s="197"/>
      <c r="AC126" s="197"/>
      <c r="AD126" s="197"/>
      <c r="AE126" s="197"/>
    </row>
    <row r="127" s="2" customFormat="1" ht="22.8" customHeight="1">
      <c r="A127" s="35"/>
      <c r="B127" s="36"/>
      <c r="C127" s="104" t="s">
        <v>200</v>
      </c>
      <c r="D127" s="37"/>
      <c r="E127" s="37"/>
      <c r="F127" s="37"/>
      <c r="G127" s="37"/>
      <c r="H127" s="37"/>
      <c r="I127" s="37"/>
      <c r="J127" s="204">
        <f>BK127</f>
        <v>0</v>
      </c>
      <c r="K127" s="37"/>
      <c r="L127" s="41"/>
      <c r="M127" s="100"/>
      <c r="N127" s="205"/>
      <c r="O127" s="101"/>
      <c r="P127" s="206">
        <f>P128+P139+P145</f>
        <v>0</v>
      </c>
      <c r="Q127" s="101"/>
      <c r="R127" s="206">
        <f>R128+R139+R145</f>
        <v>0</v>
      </c>
      <c r="S127" s="101"/>
      <c r="T127" s="207">
        <f>T128+T139+T145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75</v>
      </c>
      <c r="AU127" s="14" t="s">
        <v>167</v>
      </c>
      <c r="BK127" s="208">
        <f>BK128+BK139+BK145</f>
        <v>0</v>
      </c>
    </row>
    <row r="128" s="12" customFormat="1" ht="25.92" customHeight="1">
      <c r="A128" s="12"/>
      <c r="B128" s="209"/>
      <c r="C128" s="210"/>
      <c r="D128" s="211" t="s">
        <v>75</v>
      </c>
      <c r="E128" s="212" t="s">
        <v>1931</v>
      </c>
      <c r="F128" s="212" t="s">
        <v>2197</v>
      </c>
      <c r="G128" s="210"/>
      <c r="H128" s="210"/>
      <c r="I128" s="213"/>
      <c r="J128" s="214">
        <f>BK128</f>
        <v>0</v>
      </c>
      <c r="K128" s="210"/>
      <c r="L128" s="215"/>
      <c r="M128" s="216"/>
      <c r="N128" s="217"/>
      <c r="O128" s="217"/>
      <c r="P128" s="218">
        <f>SUM(P129:P138)</f>
        <v>0</v>
      </c>
      <c r="Q128" s="217"/>
      <c r="R128" s="218">
        <f>SUM(R129:R138)</f>
        <v>0</v>
      </c>
      <c r="S128" s="217"/>
      <c r="T128" s="219">
        <f>SUM(T129:T138)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0" t="s">
        <v>83</v>
      </c>
      <c r="AT128" s="221" t="s">
        <v>75</v>
      </c>
      <c r="AU128" s="221" t="s">
        <v>76</v>
      </c>
      <c r="AY128" s="220" t="s">
        <v>203</v>
      </c>
      <c r="BK128" s="222">
        <f>SUM(BK129:BK138)</f>
        <v>0</v>
      </c>
    </row>
    <row r="129" s="2" customFormat="1" ht="16.5" customHeight="1">
      <c r="A129" s="35"/>
      <c r="B129" s="36"/>
      <c r="C129" s="225" t="s">
        <v>83</v>
      </c>
      <c r="D129" s="225" t="s">
        <v>205</v>
      </c>
      <c r="E129" s="226" t="s">
        <v>83</v>
      </c>
      <c r="F129" s="227" t="s">
        <v>2198</v>
      </c>
      <c r="G129" s="228" t="s">
        <v>721</v>
      </c>
      <c r="H129" s="229">
        <v>2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85</v>
      </c>
    </row>
    <row r="130" s="2" customFormat="1">
      <c r="A130" s="35"/>
      <c r="B130" s="36"/>
      <c r="C130" s="37"/>
      <c r="D130" s="239" t="s">
        <v>403</v>
      </c>
      <c r="E130" s="37"/>
      <c r="F130" s="240" t="s">
        <v>2199</v>
      </c>
      <c r="G130" s="37"/>
      <c r="H130" s="37"/>
      <c r="I130" s="241"/>
      <c r="J130" s="37"/>
      <c r="K130" s="37"/>
      <c r="L130" s="41"/>
      <c r="M130" s="242"/>
      <c r="N130" s="243"/>
      <c r="O130" s="88"/>
      <c r="P130" s="88"/>
      <c r="Q130" s="88"/>
      <c r="R130" s="88"/>
      <c r="S130" s="88"/>
      <c r="T130" s="89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T130" s="14" t="s">
        <v>403</v>
      </c>
      <c r="AU130" s="14" t="s">
        <v>83</v>
      </c>
    </row>
    <row r="131" s="2" customFormat="1" ht="16.5" customHeight="1">
      <c r="A131" s="35"/>
      <c r="B131" s="36"/>
      <c r="C131" s="225" t="s">
        <v>85</v>
      </c>
      <c r="D131" s="225" t="s">
        <v>205</v>
      </c>
      <c r="E131" s="226" t="s">
        <v>85</v>
      </c>
      <c r="F131" s="227" t="s">
        <v>2200</v>
      </c>
      <c r="G131" s="228" t="s">
        <v>721</v>
      </c>
      <c r="H131" s="229">
        <v>1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209</v>
      </c>
    </row>
    <row r="132" s="2" customFormat="1">
      <c r="A132" s="35"/>
      <c r="B132" s="36"/>
      <c r="C132" s="37"/>
      <c r="D132" s="239" t="s">
        <v>403</v>
      </c>
      <c r="E132" s="37"/>
      <c r="F132" s="240" t="s">
        <v>2201</v>
      </c>
      <c r="G132" s="37"/>
      <c r="H132" s="37"/>
      <c r="I132" s="241"/>
      <c r="J132" s="37"/>
      <c r="K132" s="37"/>
      <c r="L132" s="41"/>
      <c r="M132" s="242"/>
      <c r="N132" s="243"/>
      <c r="O132" s="88"/>
      <c r="P132" s="88"/>
      <c r="Q132" s="88"/>
      <c r="R132" s="88"/>
      <c r="S132" s="88"/>
      <c r="T132" s="89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T132" s="14" t="s">
        <v>403</v>
      </c>
      <c r="AU132" s="14" t="s">
        <v>83</v>
      </c>
    </row>
    <row r="133" s="2" customFormat="1" ht="16.5" customHeight="1">
      <c r="A133" s="35"/>
      <c r="B133" s="36"/>
      <c r="C133" s="225" t="s">
        <v>108</v>
      </c>
      <c r="D133" s="225" t="s">
        <v>205</v>
      </c>
      <c r="E133" s="226" t="s">
        <v>108</v>
      </c>
      <c r="F133" s="227" t="s">
        <v>2202</v>
      </c>
      <c r="G133" s="228" t="s">
        <v>721</v>
      </c>
      <c r="H133" s="229">
        <v>2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226</v>
      </c>
    </row>
    <row r="134" s="2" customFormat="1">
      <c r="A134" s="35"/>
      <c r="B134" s="36"/>
      <c r="C134" s="37"/>
      <c r="D134" s="239" t="s">
        <v>403</v>
      </c>
      <c r="E134" s="37"/>
      <c r="F134" s="240" t="s">
        <v>2203</v>
      </c>
      <c r="G134" s="37"/>
      <c r="H134" s="37"/>
      <c r="I134" s="241"/>
      <c r="J134" s="37"/>
      <c r="K134" s="37"/>
      <c r="L134" s="41"/>
      <c r="M134" s="242"/>
      <c r="N134" s="243"/>
      <c r="O134" s="88"/>
      <c r="P134" s="88"/>
      <c r="Q134" s="88"/>
      <c r="R134" s="88"/>
      <c r="S134" s="88"/>
      <c r="T134" s="89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T134" s="14" t="s">
        <v>403</v>
      </c>
      <c r="AU134" s="14" t="s">
        <v>83</v>
      </c>
    </row>
    <row r="135" s="2" customFormat="1" ht="21.75" customHeight="1">
      <c r="A135" s="35"/>
      <c r="B135" s="36"/>
      <c r="C135" s="225" t="s">
        <v>209</v>
      </c>
      <c r="D135" s="225" t="s">
        <v>205</v>
      </c>
      <c r="E135" s="226" t="s">
        <v>209</v>
      </c>
      <c r="F135" s="227" t="s">
        <v>2204</v>
      </c>
      <c r="G135" s="228" t="s">
        <v>721</v>
      </c>
      <c r="H135" s="229">
        <v>2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234</v>
      </c>
    </row>
    <row r="136" s="2" customFormat="1" ht="16.5" customHeight="1">
      <c r="A136" s="35"/>
      <c r="B136" s="36"/>
      <c r="C136" s="225" t="s">
        <v>222</v>
      </c>
      <c r="D136" s="225" t="s">
        <v>205</v>
      </c>
      <c r="E136" s="226" t="s">
        <v>222</v>
      </c>
      <c r="F136" s="227" t="s">
        <v>2205</v>
      </c>
      <c r="G136" s="228" t="s">
        <v>721</v>
      </c>
      <c r="H136" s="229">
        <v>49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243</v>
      </c>
    </row>
    <row r="137" s="2" customFormat="1" ht="16.5" customHeight="1">
      <c r="A137" s="35"/>
      <c r="B137" s="36"/>
      <c r="C137" s="225" t="s">
        <v>226</v>
      </c>
      <c r="D137" s="225" t="s">
        <v>205</v>
      </c>
      <c r="E137" s="226" t="s">
        <v>226</v>
      </c>
      <c r="F137" s="227" t="s">
        <v>2206</v>
      </c>
      <c r="G137" s="228" t="s">
        <v>721</v>
      </c>
      <c r="H137" s="229">
        <v>49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8</v>
      </c>
    </row>
    <row r="138" s="2" customFormat="1" ht="16.5" customHeight="1">
      <c r="A138" s="35"/>
      <c r="B138" s="36"/>
      <c r="C138" s="225" t="s">
        <v>230</v>
      </c>
      <c r="D138" s="225" t="s">
        <v>205</v>
      </c>
      <c r="E138" s="226" t="s">
        <v>230</v>
      </c>
      <c r="F138" s="227" t="s">
        <v>2138</v>
      </c>
      <c r="G138" s="228" t="s">
        <v>721</v>
      </c>
      <c r="H138" s="229">
        <v>1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258</v>
      </c>
    </row>
    <row r="139" s="12" customFormat="1" ht="25.92" customHeight="1">
      <c r="A139" s="12"/>
      <c r="B139" s="209"/>
      <c r="C139" s="210"/>
      <c r="D139" s="211" t="s">
        <v>75</v>
      </c>
      <c r="E139" s="212" t="s">
        <v>1988</v>
      </c>
      <c r="F139" s="212" t="s">
        <v>2207</v>
      </c>
      <c r="G139" s="210"/>
      <c r="H139" s="210"/>
      <c r="I139" s="213"/>
      <c r="J139" s="214">
        <f>BK139</f>
        <v>0</v>
      </c>
      <c r="K139" s="210"/>
      <c r="L139" s="215"/>
      <c r="M139" s="216"/>
      <c r="N139" s="217"/>
      <c r="O139" s="217"/>
      <c r="P139" s="218">
        <f>SUM(P140:P144)</f>
        <v>0</v>
      </c>
      <c r="Q139" s="217"/>
      <c r="R139" s="218">
        <f>SUM(R140:R144)</f>
        <v>0</v>
      </c>
      <c r="S139" s="217"/>
      <c r="T139" s="219">
        <f>SUM(T140:T144)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0" t="s">
        <v>83</v>
      </c>
      <c r="AT139" s="221" t="s">
        <v>75</v>
      </c>
      <c r="AU139" s="221" t="s">
        <v>76</v>
      </c>
      <c r="AY139" s="220" t="s">
        <v>203</v>
      </c>
      <c r="BK139" s="222">
        <f>SUM(BK140:BK144)</f>
        <v>0</v>
      </c>
    </row>
    <row r="140" s="2" customFormat="1" ht="24.15" customHeight="1">
      <c r="A140" s="35"/>
      <c r="B140" s="36"/>
      <c r="C140" s="225" t="s">
        <v>234</v>
      </c>
      <c r="D140" s="225" t="s">
        <v>205</v>
      </c>
      <c r="E140" s="226" t="s">
        <v>234</v>
      </c>
      <c r="F140" s="227" t="s">
        <v>2208</v>
      </c>
      <c r="G140" s="228" t="s">
        <v>721</v>
      </c>
      <c r="H140" s="229">
        <v>1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267</v>
      </c>
    </row>
    <row r="141" s="2" customFormat="1" ht="16.5" customHeight="1">
      <c r="A141" s="35"/>
      <c r="B141" s="36"/>
      <c r="C141" s="225" t="s">
        <v>238</v>
      </c>
      <c r="D141" s="225" t="s">
        <v>205</v>
      </c>
      <c r="E141" s="226" t="s">
        <v>238</v>
      </c>
      <c r="F141" s="227" t="s">
        <v>2209</v>
      </c>
      <c r="G141" s="228" t="s">
        <v>721</v>
      </c>
      <c r="H141" s="229">
        <v>3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276</v>
      </c>
    </row>
    <row r="142" s="2" customFormat="1" ht="33" customHeight="1">
      <c r="A142" s="35"/>
      <c r="B142" s="36"/>
      <c r="C142" s="225" t="s">
        <v>243</v>
      </c>
      <c r="D142" s="225" t="s">
        <v>205</v>
      </c>
      <c r="E142" s="226" t="s">
        <v>243</v>
      </c>
      <c r="F142" s="227" t="s">
        <v>2210</v>
      </c>
      <c r="G142" s="228" t="s">
        <v>721</v>
      </c>
      <c r="H142" s="229">
        <v>6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284</v>
      </c>
    </row>
    <row r="143" s="2" customFormat="1" ht="16.5" customHeight="1">
      <c r="A143" s="35"/>
      <c r="B143" s="36"/>
      <c r="C143" s="225" t="s">
        <v>247</v>
      </c>
      <c r="D143" s="225" t="s">
        <v>205</v>
      </c>
      <c r="E143" s="226" t="s">
        <v>247</v>
      </c>
      <c r="F143" s="227" t="s">
        <v>2053</v>
      </c>
      <c r="G143" s="228" t="s">
        <v>721</v>
      </c>
      <c r="H143" s="229">
        <v>1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291</v>
      </c>
    </row>
    <row r="144" s="2" customFormat="1" ht="16.5" customHeight="1">
      <c r="A144" s="35"/>
      <c r="B144" s="36"/>
      <c r="C144" s="225" t="s">
        <v>8</v>
      </c>
      <c r="D144" s="225" t="s">
        <v>205</v>
      </c>
      <c r="E144" s="226" t="s">
        <v>8</v>
      </c>
      <c r="F144" s="227" t="s">
        <v>2054</v>
      </c>
      <c r="G144" s="228" t="s">
        <v>721</v>
      </c>
      <c r="H144" s="229">
        <v>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299</v>
      </c>
    </row>
    <row r="145" s="12" customFormat="1" ht="25.92" customHeight="1">
      <c r="A145" s="12"/>
      <c r="B145" s="209"/>
      <c r="C145" s="210"/>
      <c r="D145" s="211" t="s">
        <v>75</v>
      </c>
      <c r="E145" s="212" t="s">
        <v>2211</v>
      </c>
      <c r="F145" s="212" t="s">
        <v>2169</v>
      </c>
      <c r="G145" s="210"/>
      <c r="H145" s="210"/>
      <c r="I145" s="213"/>
      <c r="J145" s="214">
        <f>BK145</f>
        <v>0</v>
      </c>
      <c r="K145" s="210"/>
      <c r="L145" s="215"/>
      <c r="M145" s="216"/>
      <c r="N145" s="217"/>
      <c r="O145" s="217"/>
      <c r="P145" s="218">
        <f>SUM(P146:P148)</f>
        <v>0</v>
      </c>
      <c r="Q145" s="217"/>
      <c r="R145" s="218">
        <f>SUM(R146:R148)</f>
        <v>0</v>
      </c>
      <c r="S145" s="217"/>
      <c r="T145" s="219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0" t="s">
        <v>83</v>
      </c>
      <c r="AT145" s="221" t="s">
        <v>75</v>
      </c>
      <c r="AU145" s="221" t="s">
        <v>76</v>
      </c>
      <c r="AY145" s="220" t="s">
        <v>203</v>
      </c>
      <c r="BK145" s="222">
        <f>SUM(BK146:BK148)</f>
        <v>0</v>
      </c>
    </row>
    <row r="146" s="2" customFormat="1" ht="16.5" customHeight="1">
      <c r="A146" s="35"/>
      <c r="B146" s="36"/>
      <c r="C146" s="225" t="s">
        <v>254</v>
      </c>
      <c r="D146" s="225" t="s">
        <v>205</v>
      </c>
      <c r="E146" s="226" t="s">
        <v>254</v>
      </c>
      <c r="F146" s="227" t="s">
        <v>2212</v>
      </c>
      <c r="G146" s="228" t="s">
        <v>2213</v>
      </c>
      <c r="H146" s="229">
        <v>1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307</v>
      </c>
    </row>
    <row r="147" s="2" customFormat="1" ht="24.15" customHeight="1">
      <c r="A147" s="35"/>
      <c r="B147" s="36"/>
      <c r="C147" s="225" t="s">
        <v>258</v>
      </c>
      <c r="D147" s="225" t="s">
        <v>205</v>
      </c>
      <c r="E147" s="226" t="s">
        <v>258</v>
      </c>
      <c r="F147" s="227" t="s">
        <v>2214</v>
      </c>
      <c r="G147" s="228" t="s">
        <v>2213</v>
      </c>
      <c r="H147" s="229">
        <v>1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316</v>
      </c>
    </row>
    <row r="148" s="2" customFormat="1">
      <c r="A148" s="35"/>
      <c r="B148" s="36"/>
      <c r="C148" s="37"/>
      <c r="D148" s="239" t="s">
        <v>403</v>
      </c>
      <c r="E148" s="37"/>
      <c r="F148" s="240" t="s">
        <v>2215</v>
      </c>
      <c r="G148" s="37"/>
      <c r="H148" s="37"/>
      <c r="I148" s="241"/>
      <c r="J148" s="37"/>
      <c r="K148" s="37"/>
      <c r="L148" s="41"/>
      <c r="M148" s="262"/>
      <c r="N148" s="263"/>
      <c r="O148" s="258"/>
      <c r="P148" s="258"/>
      <c r="Q148" s="258"/>
      <c r="R148" s="258"/>
      <c r="S148" s="258"/>
      <c r="T148" s="264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T148" s="14" t="s">
        <v>403</v>
      </c>
      <c r="AU148" s="14" t="s">
        <v>83</v>
      </c>
    </row>
    <row r="149" s="2" customFormat="1" ht="6.96" customHeight="1">
      <c r="A149" s="35"/>
      <c r="B149" s="63"/>
      <c r="C149" s="64"/>
      <c r="D149" s="64"/>
      <c r="E149" s="64"/>
      <c r="F149" s="64"/>
      <c r="G149" s="64"/>
      <c r="H149" s="64"/>
      <c r="I149" s="64"/>
      <c r="J149" s="64"/>
      <c r="K149" s="64"/>
      <c r="L149" s="41"/>
      <c r="M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</row>
  </sheetData>
  <sheetProtection sheet="1" autoFilter="0" formatColumns="0" formatRows="0" objects="1" scenarios="1" spinCount="100000" saltValue="lC4l9nF0MPmWCgs+emMa/tzBHkYBZifsfQdQaqDdR2x2hojPHZcilHXLT9t38Qya9rJtzX1kYkF/EjP5HSengg==" hashValue="U/UcuU3av4W1G8x/V6Mp7g0RjXGP/7LvaNDt3iT/UTH1QjzRuR8ycmLkBHAmTsZqWOsDX/6gBo1SE00HuCgkWQ==" algorithmName="SHA-512" password="99DC"/>
  <autoFilter ref="C126:K14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127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2216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ROUND(J129,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ROUND((SUM(BE129:BE157)),  2)</f>
        <v>0</v>
      </c>
      <c r="G37" s="35"/>
      <c r="H37" s="35"/>
      <c r="I37" s="162">
        <v>0.20999999999999999</v>
      </c>
      <c r="J37" s="161">
        <f>ROUND(((SUM(BE129:BE157))*I37),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ROUND((SUM(BF129:BF157)),  2)</f>
        <v>0</v>
      </c>
      <c r="G38" s="35"/>
      <c r="H38" s="35"/>
      <c r="I38" s="162">
        <v>0.12</v>
      </c>
      <c r="J38" s="161">
        <f>ROUND(((SUM(BF129:BF157))*I38),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ROUND((SUM(BG129:BG157)),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ROUND((SUM(BH129:BH157)),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ROUND((SUM(BI129:BI157)),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D.1.4.4g - Domácí telefony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J129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2217</v>
      </c>
      <c r="E101" s="189"/>
      <c r="F101" s="189"/>
      <c r="G101" s="189"/>
      <c r="H101" s="189"/>
      <c r="I101" s="189"/>
      <c r="J101" s="190">
        <f>J130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2218</v>
      </c>
      <c r="E102" s="189"/>
      <c r="F102" s="189"/>
      <c r="G102" s="189"/>
      <c r="H102" s="189"/>
      <c r="I102" s="189"/>
      <c r="J102" s="190">
        <f>J136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2219</v>
      </c>
      <c r="E103" s="189"/>
      <c r="F103" s="189"/>
      <c r="G103" s="189"/>
      <c r="H103" s="189"/>
      <c r="I103" s="189"/>
      <c r="J103" s="190">
        <f>J145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6"/>
      <c r="C104" s="187"/>
      <c r="D104" s="188" t="s">
        <v>2220</v>
      </c>
      <c r="E104" s="189"/>
      <c r="F104" s="189"/>
      <c r="G104" s="189"/>
      <c r="H104" s="189"/>
      <c r="I104" s="189"/>
      <c r="J104" s="190">
        <f>J152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6"/>
      <c r="C105" s="187"/>
      <c r="D105" s="188" t="s">
        <v>2221</v>
      </c>
      <c r="E105" s="189"/>
      <c r="F105" s="189"/>
      <c r="G105" s="189"/>
      <c r="H105" s="189"/>
      <c r="I105" s="189"/>
      <c r="J105" s="190">
        <f>J155</f>
        <v>0</v>
      </c>
      <c r="K105" s="187"/>
      <c r="L105" s="19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3"/>
      <c r="C107" s="64"/>
      <c r="D107" s="64"/>
      <c r="E107" s="64"/>
      <c r="F107" s="64"/>
      <c r="G107" s="64"/>
      <c r="H107" s="64"/>
      <c r="I107" s="64"/>
      <c r="J107" s="64"/>
      <c r="K107" s="64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65"/>
      <c r="C111" s="66"/>
      <c r="D111" s="66"/>
      <c r="E111" s="66"/>
      <c r="F111" s="66"/>
      <c r="G111" s="66"/>
      <c r="H111" s="66"/>
      <c r="I111" s="66"/>
      <c r="J111" s="66"/>
      <c r="K111" s="66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188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16</v>
      </c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81" t="str">
        <f>E7</f>
        <v>Objekty OU, část D a DM</v>
      </c>
      <c r="F115" s="29"/>
      <c r="G115" s="29"/>
      <c r="H115" s="29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158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81" t="s">
        <v>159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160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1" t="s">
        <v>1991</v>
      </c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1992</v>
      </c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3" t="str">
        <f>E13</f>
        <v>D.1.4.4g - Domácí telefony</v>
      </c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20</v>
      </c>
      <c r="D123" s="37"/>
      <c r="E123" s="37"/>
      <c r="F123" s="24" t="str">
        <f>F16</f>
        <v xml:space="preserve"> </v>
      </c>
      <c r="G123" s="37"/>
      <c r="H123" s="37"/>
      <c r="I123" s="29" t="s">
        <v>22</v>
      </c>
      <c r="J123" s="76" t="str">
        <f>IF(J16="","",J16)</f>
        <v>31. 8. 2018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24</v>
      </c>
      <c r="D125" s="37"/>
      <c r="E125" s="37"/>
      <c r="F125" s="24" t="str">
        <f>E19</f>
        <v>Ostravská univerzita</v>
      </c>
      <c r="G125" s="37"/>
      <c r="H125" s="37"/>
      <c r="I125" s="29" t="s">
        <v>30</v>
      </c>
      <c r="J125" s="33" t="str">
        <f>E25</f>
        <v>Marpo s.r.o.</v>
      </c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28</v>
      </c>
      <c r="D126" s="37"/>
      <c r="E126" s="37"/>
      <c r="F126" s="24" t="str">
        <f>IF(E22="","",E22)</f>
        <v>Vyplň údaj</v>
      </c>
      <c r="G126" s="37"/>
      <c r="H126" s="37"/>
      <c r="I126" s="29" t="s">
        <v>33</v>
      </c>
      <c r="J126" s="33" t="str">
        <f>E28</f>
        <v xml:space="preserve"> </v>
      </c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197"/>
      <c r="B128" s="198"/>
      <c r="C128" s="199" t="s">
        <v>189</v>
      </c>
      <c r="D128" s="200" t="s">
        <v>61</v>
      </c>
      <c r="E128" s="200" t="s">
        <v>57</v>
      </c>
      <c r="F128" s="200" t="s">
        <v>58</v>
      </c>
      <c r="G128" s="200" t="s">
        <v>190</v>
      </c>
      <c r="H128" s="200" t="s">
        <v>191</v>
      </c>
      <c r="I128" s="200" t="s">
        <v>192</v>
      </c>
      <c r="J128" s="201" t="s">
        <v>165</v>
      </c>
      <c r="K128" s="202" t="s">
        <v>193</v>
      </c>
      <c r="L128" s="203"/>
      <c r="M128" s="97" t="s">
        <v>1</v>
      </c>
      <c r="N128" s="98" t="s">
        <v>40</v>
      </c>
      <c r="O128" s="98" t="s">
        <v>194</v>
      </c>
      <c r="P128" s="98" t="s">
        <v>195</v>
      </c>
      <c r="Q128" s="98" t="s">
        <v>196</v>
      </c>
      <c r="R128" s="98" t="s">
        <v>197</v>
      </c>
      <c r="S128" s="98" t="s">
        <v>198</v>
      </c>
      <c r="T128" s="99" t="s">
        <v>199</v>
      </c>
      <c r="U128" s="197"/>
      <c r="V128" s="197"/>
      <c r="W128" s="197"/>
      <c r="X128" s="197"/>
      <c r="Y128" s="197"/>
      <c r="Z128" s="197"/>
      <c r="AA128" s="197"/>
      <c r="AB128" s="197"/>
      <c r="AC128" s="197"/>
      <c r="AD128" s="197"/>
      <c r="AE128" s="197"/>
    </row>
    <row r="129" s="2" customFormat="1" ht="22.8" customHeight="1">
      <c r="A129" s="35"/>
      <c r="B129" s="36"/>
      <c r="C129" s="104" t="s">
        <v>200</v>
      </c>
      <c r="D129" s="37"/>
      <c r="E129" s="37"/>
      <c r="F129" s="37"/>
      <c r="G129" s="37"/>
      <c r="H129" s="37"/>
      <c r="I129" s="37"/>
      <c r="J129" s="204">
        <f>BK129</f>
        <v>0</v>
      </c>
      <c r="K129" s="37"/>
      <c r="L129" s="41"/>
      <c r="M129" s="100"/>
      <c r="N129" s="205"/>
      <c r="O129" s="101"/>
      <c r="P129" s="206">
        <f>P130+P136+P145+P152+P155</f>
        <v>0</v>
      </c>
      <c r="Q129" s="101"/>
      <c r="R129" s="206">
        <f>R130+R136+R145+R152+R155</f>
        <v>0</v>
      </c>
      <c r="S129" s="101"/>
      <c r="T129" s="207">
        <f>T130+T136+T145+T152+T155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75</v>
      </c>
      <c r="AU129" s="14" t="s">
        <v>167</v>
      </c>
      <c r="BK129" s="208">
        <f>BK130+BK136+BK145+BK152+BK155</f>
        <v>0</v>
      </c>
    </row>
    <row r="130" s="12" customFormat="1" ht="25.92" customHeight="1">
      <c r="A130" s="12"/>
      <c r="B130" s="209"/>
      <c r="C130" s="210"/>
      <c r="D130" s="211" t="s">
        <v>75</v>
      </c>
      <c r="E130" s="212" t="s">
        <v>1931</v>
      </c>
      <c r="F130" s="212" t="s">
        <v>2222</v>
      </c>
      <c r="G130" s="210"/>
      <c r="H130" s="210"/>
      <c r="I130" s="213"/>
      <c r="J130" s="214">
        <f>BK130</f>
        <v>0</v>
      </c>
      <c r="K130" s="210"/>
      <c r="L130" s="215"/>
      <c r="M130" s="216"/>
      <c r="N130" s="217"/>
      <c r="O130" s="217"/>
      <c r="P130" s="218">
        <f>SUM(P131:P135)</f>
        <v>0</v>
      </c>
      <c r="Q130" s="217"/>
      <c r="R130" s="218">
        <f>SUM(R131:R135)</f>
        <v>0</v>
      </c>
      <c r="S130" s="217"/>
      <c r="T130" s="219">
        <f>SUM(T131:T135)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0" t="s">
        <v>83</v>
      </c>
      <c r="AT130" s="221" t="s">
        <v>75</v>
      </c>
      <c r="AU130" s="221" t="s">
        <v>76</v>
      </c>
      <c r="AY130" s="220" t="s">
        <v>203</v>
      </c>
      <c r="BK130" s="222">
        <f>SUM(BK131:BK135)</f>
        <v>0</v>
      </c>
    </row>
    <row r="131" s="2" customFormat="1" ht="16.5" customHeight="1">
      <c r="A131" s="35"/>
      <c r="B131" s="36"/>
      <c r="C131" s="225" t="s">
        <v>83</v>
      </c>
      <c r="D131" s="225" t="s">
        <v>205</v>
      </c>
      <c r="E131" s="226" t="s">
        <v>83</v>
      </c>
      <c r="F131" s="227" t="s">
        <v>2223</v>
      </c>
      <c r="G131" s="228" t="s">
        <v>721</v>
      </c>
      <c r="H131" s="229">
        <v>2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85</v>
      </c>
    </row>
    <row r="132" s="2" customFormat="1" ht="21.75" customHeight="1">
      <c r="A132" s="35"/>
      <c r="B132" s="36"/>
      <c r="C132" s="225" t="s">
        <v>85</v>
      </c>
      <c r="D132" s="225" t="s">
        <v>205</v>
      </c>
      <c r="E132" s="226" t="s">
        <v>85</v>
      </c>
      <c r="F132" s="227" t="s">
        <v>2224</v>
      </c>
      <c r="G132" s="228" t="s">
        <v>721</v>
      </c>
      <c r="H132" s="229">
        <v>2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209</v>
      </c>
    </row>
    <row r="133" s="2" customFormat="1" ht="24.15" customHeight="1">
      <c r="A133" s="35"/>
      <c r="B133" s="36"/>
      <c r="C133" s="225" t="s">
        <v>108</v>
      </c>
      <c r="D133" s="225" t="s">
        <v>205</v>
      </c>
      <c r="E133" s="226" t="s">
        <v>108</v>
      </c>
      <c r="F133" s="227" t="s">
        <v>2225</v>
      </c>
      <c r="G133" s="228" t="s">
        <v>721</v>
      </c>
      <c r="H133" s="229">
        <v>2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226</v>
      </c>
    </row>
    <row r="134" s="2" customFormat="1" ht="16.5" customHeight="1">
      <c r="A134" s="35"/>
      <c r="B134" s="36"/>
      <c r="C134" s="225" t="s">
        <v>209</v>
      </c>
      <c r="D134" s="225" t="s">
        <v>205</v>
      </c>
      <c r="E134" s="226" t="s">
        <v>209</v>
      </c>
      <c r="F134" s="227" t="s">
        <v>2226</v>
      </c>
      <c r="G134" s="228" t="s">
        <v>721</v>
      </c>
      <c r="H134" s="229">
        <v>2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234</v>
      </c>
    </row>
    <row r="135" s="2" customFormat="1" ht="16.5" customHeight="1">
      <c r="A135" s="35"/>
      <c r="B135" s="36"/>
      <c r="C135" s="225" t="s">
        <v>222</v>
      </c>
      <c r="D135" s="225" t="s">
        <v>205</v>
      </c>
      <c r="E135" s="226" t="s">
        <v>222</v>
      </c>
      <c r="F135" s="227" t="s">
        <v>2227</v>
      </c>
      <c r="G135" s="228" t="s">
        <v>314</v>
      </c>
      <c r="H135" s="229">
        <v>75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243</v>
      </c>
    </row>
    <row r="136" s="12" customFormat="1" ht="25.92" customHeight="1">
      <c r="A136" s="12"/>
      <c r="B136" s="209"/>
      <c r="C136" s="210"/>
      <c r="D136" s="211" t="s">
        <v>75</v>
      </c>
      <c r="E136" s="212" t="s">
        <v>1988</v>
      </c>
      <c r="F136" s="212" t="s">
        <v>2228</v>
      </c>
      <c r="G136" s="210"/>
      <c r="H136" s="210"/>
      <c r="I136" s="213"/>
      <c r="J136" s="214">
        <f>BK136</f>
        <v>0</v>
      </c>
      <c r="K136" s="210"/>
      <c r="L136" s="215"/>
      <c r="M136" s="216"/>
      <c r="N136" s="217"/>
      <c r="O136" s="217"/>
      <c r="P136" s="218">
        <f>SUM(P137:P144)</f>
        <v>0</v>
      </c>
      <c r="Q136" s="217"/>
      <c r="R136" s="218">
        <f>SUM(R137:R144)</f>
        <v>0</v>
      </c>
      <c r="S136" s="217"/>
      <c r="T136" s="219">
        <f>SUM(T137:T144)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0" t="s">
        <v>83</v>
      </c>
      <c r="AT136" s="221" t="s">
        <v>75</v>
      </c>
      <c r="AU136" s="221" t="s">
        <v>76</v>
      </c>
      <c r="AY136" s="220" t="s">
        <v>203</v>
      </c>
      <c r="BK136" s="222">
        <f>SUM(BK137:BK144)</f>
        <v>0</v>
      </c>
    </row>
    <row r="137" s="2" customFormat="1" ht="16.5" customHeight="1">
      <c r="A137" s="35"/>
      <c r="B137" s="36"/>
      <c r="C137" s="225" t="s">
        <v>226</v>
      </c>
      <c r="D137" s="225" t="s">
        <v>205</v>
      </c>
      <c r="E137" s="226" t="s">
        <v>226</v>
      </c>
      <c r="F137" s="227" t="s">
        <v>2229</v>
      </c>
      <c r="G137" s="228" t="s">
        <v>721</v>
      </c>
      <c r="H137" s="229">
        <v>2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8</v>
      </c>
    </row>
    <row r="138" s="2" customFormat="1" ht="16.5" customHeight="1">
      <c r="A138" s="35"/>
      <c r="B138" s="36"/>
      <c r="C138" s="225" t="s">
        <v>230</v>
      </c>
      <c r="D138" s="225" t="s">
        <v>205</v>
      </c>
      <c r="E138" s="226" t="s">
        <v>230</v>
      </c>
      <c r="F138" s="227" t="s">
        <v>2230</v>
      </c>
      <c r="G138" s="228" t="s">
        <v>721</v>
      </c>
      <c r="H138" s="229">
        <v>2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258</v>
      </c>
    </row>
    <row r="139" s="2" customFormat="1" ht="16.5" customHeight="1">
      <c r="A139" s="35"/>
      <c r="B139" s="36"/>
      <c r="C139" s="225" t="s">
        <v>234</v>
      </c>
      <c r="D139" s="225" t="s">
        <v>205</v>
      </c>
      <c r="E139" s="226" t="s">
        <v>234</v>
      </c>
      <c r="F139" s="227" t="s">
        <v>2231</v>
      </c>
      <c r="G139" s="228" t="s">
        <v>721</v>
      </c>
      <c r="H139" s="229">
        <v>2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267</v>
      </c>
    </row>
    <row r="140" s="2" customFormat="1" ht="16.5" customHeight="1">
      <c r="A140" s="35"/>
      <c r="B140" s="36"/>
      <c r="C140" s="225" t="s">
        <v>238</v>
      </c>
      <c r="D140" s="225" t="s">
        <v>205</v>
      </c>
      <c r="E140" s="226" t="s">
        <v>238</v>
      </c>
      <c r="F140" s="227" t="s">
        <v>2232</v>
      </c>
      <c r="G140" s="228" t="s">
        <v>721</v>
      </c>
      <c r="H140" s="229">
        <v>2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276</v>
      </c>
    </row>
    <row r="141" s="2" customFormat="1" ht="16.5" customHeight="1">
      <c r="A141" s="35"/>
      <c r="B141" s="36"/>
      <c r="C141" s="225" t="s">
        <v>243</v>
      </c>
      <c r="D141" s="225" t="s">
        <v>205</v>
      </c>
      <c r="E141" s="226" t="s">
        <v>243</v>
      </c>
      <c r="F141" s="227" t="s">
        <v>2233</v>
      </c>
      <c r="G141" s="228" t="s">
        <v>721</v>
      </c>
      <c r="H141" s="229">
        <v>2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284</v>
      </c>
    </row>
    <row r="142" s="2" customFormat="1" ht="16.5" customHeight="1">
      <c r="A142" s="35"/>
      <c r="B142" s="36"/>
      <c r="C142" s="225" t="s">
        <v>247</v>
      </c>
      <c r="D142" s="225" t="s">
        <v>205</v>
      </c>
      <c r="E142" s="226" t="s">
        <v>247</v>
      </c>
      <c r="F142" s="227" t="s">
        <v>2234</v>
      </c>
      <c r="G142" s="228" t="s">
        <v>721</v>
      </c>
      <c r="H142" s="229">
        <v>2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291</v>
      </c>
    </row>
    <row r="143" s="2" customFormat="1" ht="16.5" customHeight="1">
      <c r="A143" s="35"/>
      <c r="B143" s="36"/>
      <c r="C143" s="225" t="s">
        <v>8</v>
      </c>
      <c r="D143" s="225" t="s">
        <v>205</v>
      </c>
      <c r="E143" s="226" t="s">
        <v>8</v>
      </c>
      <c r="F143" s="227" t="s">
        <v>2053</v>
      </c>
      <c r="G143" s="228" t="s">
        <v>721</v>
      </c>
      <c r="H143" s="229">
        <v>1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299</v>
      </c>
    </row>
    <row r="144" s="2" customFormat="1" ht="16.5" customHeight="1">
      <c r="A144" s="35"/>
      <c r="B144" s="36"/>
      <c r="C144" s="225" t="s">
        <v>254</v>
      </c>
      <c r="D144" s="225" t="s">
        <v>205</v>
      </c>
      <c r="E144" s="226" t="s">
        <v>254</v>
      </c>
      <c r="F144" s="227" t="s">
        <v>2054</v>
      </c>
      <c r="G144" s="228" t="s">
        <v>721</v>
      </c>
      <c r="H144" s="229">
        <v>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307</v>
      </c>
    </row>
    <row r="145" s="12" customFormat="1" ht="25.92" customHeight="1">
      <c r="A145" s="12"/>
      <c r="B145" s="209"/>
      <c r="C145" s="210"/>
      <c r="D145" s="211" t="s">
        <v>75</v>
      </c>
      <c r="E145" s="212" t="s">
        <v>2211</v>
      </c>
      <c r="F145" s="212" t="s">
        <v>2235</v>
      </c>
      <c r="G145" s="210"/>
      <c r="H145" s="210"/>
      <c r="I145" s="213"/>
      <c r="J145" s="214">
        <f>BK145</f>
        <v>0</v>
      </c>
      <c r="K145" s="210"/>
      <c r="L145" s="215"/>
      <c r="M145" s="216"/>
      <c r="N145" s="217"/>
      <c r="O145" s="217"/>
      <c r="P145" s="218">
        <f>SUM(P146:P151)</f>
        <v>0</v>
      </c>
      <c r="Q145" s="217"/>
      <c r="R145" s="218">
        <f>SUM(R146:R151)</f>
        <v>0</v>
      </c>
      <c r="S145" s="217"/>
      <c r="T145" s="219">
        <f>SUM(T146:T151)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0" t="s">
        <v>83</v>
      </c>
      <c r="AT145" s="221" t="s">
        <v>75</v>
      </c>
      <c r="AU145" s="221" t="s">
        <v>76</v>
      </c>
      <c r="AY145" s="220" t="s">
        <v>203</v>
      </c>
      <c r="BK145" s="222">
        <f>SUM(BK146:BK151)</f>
        <v>0</v>
      </c>
    </row>
    <row r="146" s="2" customFormat="1" ht="37.8" customHeight="1">
      <c r="A146" s="35"/>
      <c r="B146" s="36"/>
      <c r="C146" s="225" t="s">
        <v>258</v>
      </c>
      <c r="D146" s="225" t="s">
        <v>205</v>
      </c>
      <c r="E146" s="226" t="s">
        <v>258</v>
      </c>
      <c r="F146" s="227" t="s">
        <v>2236</v>
      </c>
      <c r="G146" s="228" t="s">
        <v>721</v>
      </c>
      <c r="H146" s="229">
        <v>1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316</v>
      </c>
    </row>
    <row r="147" s="2" customFormat="1" ht="16.5" customHeight="1">
      <c r="A147" s="35"/>
      <c r="B147" s="36"/>
      <c r="C147" s="225" t="s">
        <v>263</v>
      </c>
      <c r="D147" s="225" t="s">
        <v>205</v>
      </c>
      <c r="E147" s="226" t="s">
        <v>263</v>
      </c>
      <c r="F147" s="227" t="s">
        <v>2237</v>
      </c>
      <c r="G147" s="228" t="s">
        <v>721</v>
      </c>
      <c r="H147" s="229">
        <v>1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210</v>
      </c>
    </row>
    <row r="148" s="2" customFormat="1" ht="16.5" customHeight="1">
      <c r="A148" s="35"/>
      <c r="B148" s="36"/>
      <c r="C148" s="225" t="s">
        <v>267</v>
      </c>
      <c r="D148" s="225" t="s">
        <v>205</v>
      </c>
      <c r="E148" s="226" t="s">
        <v>267</v>
      </c>
      <c r="F148" s="227" t="s">
        <v>2238</v>
      </c>
      <c r="G148" s="228" t="s">
        <v>721</v>
      </c>
      <c r="H148" s="229">
        <v>1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214</v>
      </c>
    </row>
    <row r="149" s="2" customFormat="1" ht="16.5" customHeight="1">
      <c r="A149" s="35"/>
      <c r="B149" s="36"/>
      <c r="C149" s="225" t="s">
        <v>271</v>
      </c>
      <c r="D149" s="225" t="s">
        <v>205</v>
      </c>
      <c r="E149" s="226" t="s">
        <v>271</v>
      </c>
      <c r="F149" s="227" t="s">
        <v>2239</v>
      </c>
      <c r="G149" s="228" t="s">
        <v>721</v>
      </c>
      <c r="H149" s="229">
        <v>5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338</v>
      </c>
    </row>
    <row r="150" s="2" customFormat="1" ht="16.5" customHeight="1">
      <c r="A150" s="35"/>
      <c r="B150" s="36"/>
      <c r="C150" s="225" t="s">
        <v>276</v>
      </c>
      <c r="D150" s="225" t="s">
        <v>205</v>
      </c>
      <c r="E150" s="226" t="s">
        <v>276</v>
      </c>
      <c r="F150" s="227" t="s">
        <v>2240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217</v>
      </c>
    </row>
    <row r="151" s="2" customFormat="1" ht="21.75" customHeight="1">
      <c r="A151" s="35"/>
      <c r="B151" s="36"/>
      <c r="C151" s="225" t="s">
        <v>280</v>
      </c>
      <c r="D151" s="225" t="s">
        <v>205</v>
      </c>
      <c r="E151" s="226" t="s">
        <v>280</v>
      </c>
      <c r="F151" s="227" t="s">
        <v>2241</v>
      </c>
      <c r="G151" s="228" t="s">
        <v>721</v>
      </c>
      <c r="H151" s="229">
        <v>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353</v>
      </c>
    </row>
    <row r="152" s="12" customFormat="1" ht="25.92" customHeight="1">
      <c r="A152" s="12"/>
      <c r="B152" s="209"/>
      <c r="C152" s="210"/>
      <c r="D152" s="211" t="s">
        <v>75</v>
      </c>
      <c r="E152" s="212" t="s">
        <v>75</v>
      </c>
      <c r="F152" s="212" t="s">
        <v>2242</v>
      </c>
      <c r="G152" s="210"/>
      <c r="H152" s="210"/>
      <c r="I152" s="213"/>
      <c r="J152" s="214">
        <f>BK152</f>
        <v>0</v>
      </c>
      <c r="K152" s="210"/>
      <c r="L152" s="215"/>
      <c r="M152" s="216"/>
      <c r="N152" s="217"/>
      <c r="O152" s="217"/>
      <c r="P152" s="218">
        <f>SUM(P153:P154)</f>
        <v>0</v>
      </c>
      <c r="Q152" s="217"/>
      <c r="R152" s="218">
        <f>SUM(R153:R154)</f>
        <v>0</v>
      </c>
      <c r="S152" s="217"/>
      <c r="T152" s="219">
        <f>SUM(T153:T154)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0" t="s">
        <v>83</v>
      </c>
      <c r="AT152" s="221" t="s">
        <v>75</v>
      </c>
      <c r="AU152" s="221" t="s">
        <v>76</v>
      </c>
      <c r="AY152" s="220" t="s">
        <v>203</v>
      </c>
      <c r="BK152" s="222">
        <f>SUM(BK153:BK154)</f>
        <v>0</v>
      </c>
    </row>
    <row r="153" s="2" customFormat="1" ht="44.25" customHeight="1">
      <c r="A153" s="35"/>
      <c r="B153" s="36"/>
      <c r="C153" s="225" t="s">
        <v>284</v>
      </c>
      <c r="D153" s="225" t="s">
        <v>205</v>
      </c>
      <c r="E153" s="226" t="s">
        <v>284</v>
      </c>
      <c r="F153" s="227" t="s">
        <v>2243</v>
      </c>
      <c r="G153" s="228" t="s">
        <v>721</v>
      </c>
      <c r="H153" s="229">
        <v>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362</v>
      </c>
    </row>
    <row r="154" s="2" customFormat="1" ht="44.25" customHeight="1">
      <c r="A154" s="35"/>
      <c r="B154" s="36"/>
      <c r="C154" s="225" t="s">
        <v>7</v>
      </c>
      <c r="D154" s="225" t="s">
        <v>205</v>
      </c>
      <c r="E154" s="226" t="s">
        <v>7</v>
      </c>
      <c r="F154" s="227" t="s">
        <v>2244</v>
      </c>
      <c r="G154" s="228" t="s">
        <v>721</v>
      </c>
      <c r="H154" s="229">
        <v>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221</v>
      </c>
    </row>
    <row r="155" s="12" customFormat="1" ht="25.92" customHeight="1">
      <c r="A155" s="12"/>
      <c r="B155" s="209"/>
      <c r="C155" s="210"/>
      <c r="D155" s="211" t="s">
        <v>75</v>
      </c>
      <c r="E155" s="212" t="s">
        <v>2245</v>
      </c>
      <c r="F155" s="212" t="s">
        <v>2169</v>
      </c>
      <c r="G155" s="210"/>
      <c r="H155" s="210"/>
      <c r="I155" s="213"/>
      <c r="J155" s="214">
        <f>BK155</f>
        <v>0</v>
      </c>
      <c r="K155" s="210"/>
      <c r="L155" s="215"/>
      <c r="M155" s="216"/>
      <c r="N155" s="217"/>
      <c r="O155" s="217"/>
      <c r="P155" s="218">
        <f>SUM(P156:P157)</f>
        <v>0</v>
      </c>
      <c r="Q155" s="217"/>
      <c r="R155" s="218">
        <f>SUM(R156:R157)</f>
        <v>0</v>
      </c>
      <c r="S155" s="217"/>
      <c r="T155" s="219">
        <f>SUM(T156:T157)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0" t="s">
        <v>83</v>
      </c>
      <c r="AT155" s="221" t="s">
        <v>75</v>
      </c>
      <c r="AU155" s="221" t="s">
        <v>76</v>
      </c>
      <c r="AY155" s="220" t="s">
        <v>203</v>
      </c>
      <c r="BK155" s="222">
        <f>SUM(BK156:BK157)</f>
        <v>0</v>
      </c>
    </row>
    <row r="156" s="2" customFormat="1" ht="16.5" customHeight="1">
      <c r="A156" s="35"/>
      <c r="B156" s="36"/>
      <c r="C156" s="225" t="s">
        <v>291</v>
      </c>
      <c r="D156" s="225" t="s">
        <v>205</v>
      </c>
      <c r="E156" s="226" t="s">
        <v>291</v>
      </c>
      <c r="F156" s="227" t="s">
        <v>2246</v>
      </c>
      <c r="G156" s="228" t="s">
        <v>1</v>
      </c>
      <c r="H156" s="229">
        <v>0.02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225</v>
      </c>
    </row>
    <row r="157" s="2" customFormat="1" ht="24.15" customHeight="1">
      <c r="A157" s="35"/>
      <c r="B157" s="36"/>
      <c r="C157" s="225" t="s">
        <v>295</v>
      </c>
      <c r="D157" s="225" t="s">
        <v>205</v>
      </c>
      <c r="E157" s="226" t="s">
        <v>295</v>
      </c>
      <c r="F157" s="227" t="s">
        <v>2247</v>
      </c>
      <c r="G157" s="228" t="s">
        <v>1</v>
      </c>
      <c r="H157" s="229">
        <v>0.02</v>
      </c>
      <c r="I157" s="230"/>
      <c r="J157" s="231">
        <f>ROUND(I157*H157,2)</f>
        <v>0</v>
      </c>
      <c r="K157" s="232"/>
      <c r="L157" s="41"/>
      <c r="M157" s="256" t="s">
        <v>1</v>
      </c>
      <c r="N157" s="257" t="s">
        <v>41</v>
      </c>
      <c r="O157" s="258"/>
      <c r="P157" s="259">
        <f>O157*H157</f>
        <v>0</v>
      </c>
      <c r="Q157" s="259">
        <v>0</v>
      </c>
      <c r="R157" s="259">
        <f>Q157*H157</f>
        <v>0</v>
      </c>
      <c r="S157" s="259">
        <v>0</v>
      </c>
      <c r="T157" s="260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384</v>
      </c>
    </row>
    <row r="158" s="2" customFormat="1" ht="6.96" customHeight="1">
      <c r="A158" s="35"/>
      <c r="B158" s="63"/>
      <c r="C158" s="64"/>
      <c r="D158" s="64"/>
      <c r="E158" s="64"/>
      <c r="F158" s="64"/>
      <c r="G158" s="64"/>
      <c r="H158" s="64"/>
      <c r="I158" s="64"/>
      <c r="J158" s="64"/>
      <c r="K158" s="64"/>
      <c r="L158" s="41"/>
      <c r="M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</row>
  </sheetData>
  <sheetProtection sheet="1" autoFilter="0" formatColumns="0" formatRows="0" objects="1" scenarios="1" spinCount="100000" saltValue="JHSfq61I4cG5Mc1HyFBWVHGC8LzNqDkc/efccP6D5H9jSDHA1YkB1Xi+5o3+xzLYDabQhAKPE3Z5ME0I/+uZmQ==" hashValue="9OcNzMv5g0zmkkwvHbow7sgLXBhIwRqVe2XVtFDNq6aefzb3LuEdHBh5I6KancjXoULN5zdy38UoDgQ6XXdZRg==" algorithmName="SHA-512" password="99DC"/>
  <autoFilter ref="C128:K15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130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2248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ROUND(J125,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ROUND((SUM(BE125:BE128)),  2)</f>
        <v>0</v>
      </c>
      <c r="G37" s="35"/>
      <c r="H37" s="35"/>
      <c r="I37" s="162">
        <v>0.20999999999999999</v>
      </c>
      <c r="J37" s="161">
        <f>ROUND(((SUM(BE125:BE128))*I37),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ROUND((SUM(BF125:BF128)),  2)</f>
        <v>0</v>
      </c>
      <c r="G38" s="35"/>
      <c r="H38" s="35"/>
      <c r="I38" s="162">
        <v>0.12</v>
      </c>
      <c r="J38" s="161">
        <f>ROUND(((SUM(BF125:BF128))*I38),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ROUND((SUM(BG125:BG128)),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ROUND((SUM(BH125:BH128)),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ROUND((SUM(BI125:BI128)),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D.1.4.4h - Aktivní prvky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J125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2249</v>
      </c>
      <c r="E101" s="189"/>
      <c r="F101" s="189"/>
      <c r="G101" s="189"/>
      <c r="H101" s="189"/>
      <c r="I101" s="189"/>
      <c r="J101" s="190">
        <f>J126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5"/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6.96" customHeight="1">
      <c r="A103" s="35"/>
      <c r="B103" s="63"/>
      <c r="C103" s="64"/>
      <c r="D103" s="64"/>
      <c r="E103" s="64"/>
      <c r="F103" s="64"/>
      <c r="G103" s="64"/>
      <c r="H103" s="64"/>
      <c r="I103" s="64"/>
      <c r="J103" s="64"/>
      <c r="K103" s="64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7" s="2" customFormat="1" ht="6.96" customHeight="1">
      <c r="A107" s="35"/>
      <c r="B107" s="65"/>
      <c r="C107" s="66"/>
      <c r="D107" s="66"/>
      <c r="E107" s="66"/>
      <c r="F107" s="66"/>
      <c r="G107" s="66"/>
      <c r="H107" s="66"/>
      <c r="I107" s="66"/>
      <c r="J107" s="66"/>
      <c r="K107" s="66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4.96" customHeight="1">
      <c r="A108" s="35"/>
      <c r="B108" s="36"/>
      <c r="C108" s="20" t="s">
        <v>188</v>
      </c>
      <c r="D108" s="37"/>
      <c r="E108" s="37"/>
      <c r="F108" s="37"/>
      <c r="G108" s="37"/>
      <c r="H108" s="37"/>
      <c r="I108" s="37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16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181" t="str">
        <f>E7</f>
        <v>Objekty OU, část D a DM</v>
      </c>
      <c r="F111" s="29"/>
      <c r="G111" s="29"/>
      <c r="H111" s="29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1" customFormat="1" ht="12" customHeight="1">
      <c r="B112" s="18"/>
      <c r="C112" s="29" t="s">
        <v>158</v>
      </c>
      <c r="D112" s="19"/>
      <c r="E112" s="19"/>
      <c r="F112" s="19"/>
      <c r="G112" s="19"/>
      <c r="H112" s="19"/>
      <c r="I112" s="19"/>
      <c r="J112" s="19"/>
      <c r="K112" s="19"/>
      <c r="L112" s="17"/>
    </row>
    <row r="113" s="1" customFormat="1" ht="16.5" customHeight="1">
      <c r="B113" s="18"/>
      <c r="C113" s="19"/>
      <c r="D113" s="19"/>
      <c r="E113" s="181" t="s">
        <v>159</v>
      </c>
      <c r="F113" s="19"/>
      <c r="G113" s="19"/>
      <c r="H113" s="19"/>
      <c r="I113" s="19"/>
      <c r="J113" s="19"/>
      <c r="K113" s="19"/>
      <c r="L113" s="17"/>
    </row>
    <row r="114" s="1" customFormat="1" ht="12" customHeight="1">
      <c r="B114" s="18"/>
      <c r="C114" s="29" t="s">
        <v>160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2" customFormat="1" ht="16.5" customHeight="1">
      <c r="A115" s="35"/>
      <c r="B115" s="36"/>
      <c r="C115" s="37"/>
      <c r="D115" s="37"/>
      <c r="E115" s="261" t="s">
        <v>1991</v>
      </c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1992</v>
      </c>
      <c r="D116" s="37"/>
      <c r="E116" s="37"/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73" t="str">
        <f>E13</f>
        <v>D.1.4.4h - Aktivní prvky</v>
      </c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20</v>
      </c>
      <c r="D119" s="37"/>
      <c r="E119" s="37"/>
      <c r="F119" s="24" t="str">
        <f>F16</f>
        <v xml:space="preserve"> </v>
      </c>
      <c r="G119" s="37"/>
      <c r="H119" s="37"/>
      <c r="I119" s="29" t="s">
        <v>22</v>
      </c>
      <c r="J119" s="76" t="str">
        <f>IF(J16="","",J16)</f>
        <v>31. 8. 2018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5.15" customHeight="1">
      <c r="A121" s="35"/>
      <c r="B121" s="36"/>
      <c r="C121" s="29" t="s">
        <v>24</v>
      </c>
      <c r="D121" s="37"/>
      <c r="E121" s="37"/>
      <c r="F121" s="24" t="str">
        <f>E19</f>
        <v>Ostravská univerzita</v>
      </c>
      <c r="G121" s="37"/>
      <c r="H121" s="37"/>
      <c r="I121" s="29" t="s">
        <v>30</v>
      </c>
      <c r="J121" s="33" t="str">
        <f>E25</f>
        <v>Marpo s.r.o.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28</v>
      </c>
      <c r="D122" s="37"/>
      <c r="E122" s="37"/>
      <c r="F122" s="24" t="str">
        <f>IF(E22="","",E22)</f>
        <v>Vyplň údaj</v>
      </c>
      <c r="G122" s="37"/>
      <c r="H122" s="37"/>
      <c r="I122" s="29" t="s">
        <v>33</v>
      </c>
      <c r="J122" s="33" t="str">
        <f>E28</f>
        <v xml:space="preserve"> 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197"/>
      <c r="B124" s="198"/>
      <c r="C124" s="199" t="s">
        <v>189</v>
      </c>
      <c r="D124" s="200" t="s">
        <v>61</v>
      </c>
      <c r="E124" s="200" t="s">
        <v>57</v>
      </c>
      <c r="F124" s="200" t="s">
        <v>58</v>
      </c>
      <c r="G124" s="200" t="s">
        <v>190</v>
      </c>
      <c r="H124" s="200" t="s">
        <v>191</v>
      </c>
      <c r="I124" s="200" t="s">
        <v>192</v>
      </c>
      <c r="J124" s="201" t="s">
        <v>165</v>
      </c>
      <c r="K124" s="202" t="s">
        <v>193</v>
      </c>
      <c r="L124" s="203"/>
      <c r="M124" s="97" t="s">
        <v>1</v>
      </c>
      <c r="N124" s="98" t="s">
        <v>40</v>
      </c>
      <c r="O124" s="98" t="s">
        <v>194</v>
      </c>
      <c r="P124" s="98" t="s">
        <v>195</v>
      </c>
      <c r="Q124" s="98" t="s">
        <v>196</v>
      </c>
      <c r="R124" s="98" t="s">
        <v>197</v>
      </c>
      <c r="S124" s="98" t="s">
        <v>198</v>
      </c>
      <c r="T124" s="99" t="s">
        <v>199</v>
      </c>
      <c r="U124" s="197"/>
      <c r="V124" s="197"/>
      <c r="W124" s="197"/>
      <c r="X124" s="197"/>
      <c r="Y124" s="197"/>
      <c r="Z124" s="197"/>
      <c r="AA124" s="197"/>
      <c r="AB124" s="197"/>
      <c r="AC124" s="197"/>
      <c r="AD124" s="197"/>
      <c r="AE124" s="197"/>
    </row>
    <row r="125" s="2" customFormat="1" ht="22.8" customHeight="1">
      <c r="A125" s="35"/>
      <c r="B125" s="36"/>
      <c r="C125" s="104" t="s">
        <v>200</v>
      </c>
      <c r="D125" s="37"/>
      <c r="E125" s="37"/>
      <c r="F125" s="37"/>
      <c r="G125" s="37"/>
      <c r="H125" s="37"/>
      <c r="I125" s="37"/>
      <c r="J125" s="204">
        <f>BK125</f>
        <v>0</v>
      </c>
      <c r="K125" s="37"/>
      <c r="L125" s="41"/>
      <c r="M125" s="100"/>
      <c r="N125" s="205"/>
      <c r="O125" s="101"/>
      <c r="P125" s="206">
        <f>P126</f>
        <v>0</v>
      </c>
      <c r="Q125" s="101"/>
      <c r="R125" s="206">
        <f>R126</f>
        <v>0</v>
      </c>
      <c r="S125" s="101"/>
      <c r="T125" s="207">
        <f>T126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75</v>
      </c>
      <c r="AU125" s="14" t="s">
        <v>167</v>
      </c>
      <c r="BK125" s="208">
        <f>BK126</f>
        <v>0</v>
      </c>
    </row>
    <row r="126" s="12" customFormat="1" ht="25.92" customHeight="1">
      <c r="A126" s="12"/>
      <c r="B126" s="209"/>
      <c r="C126" s="210"/>
      <c r="D126" s="211" t="s">
        <v>75</v>
      </c>
      <c r="E126" s="212" t="s">
        <v>2245</v>
      </c>
      <c r="F126" s="212" t="s">
        <v>129</v>
      </c>
      <c r="G126" s="210"/>
      <c r="H126" s="210"/>
      <c r="I126" s="213"/>
      <c r="J126" s="214">
        <f>BK126</f>
        <v>0</v>
      </c>
      <c r="K126" s="210"/>
      <c r="L126" s="215"/>
      <c r="M126" s="216"/>
      <c r="N126" s="217"/>
      <c r="O126" s="217"/>
      <c r="P126" s="218">
        <f>SUM(P127:P128)</f>
        <v>0</v>
      </c>
      <c r="Q126" s="217"/>
      <c r="R126" s="218">
        <f>SUM(R127:R128)</f>
        <v>0</v>
      </c>
      <c r="S126" s="217"/>
      <c r="T126" s="219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0" t="s">
        <v>83</v>
      </c>
      <c r="AT126" s="221" t="s">
        <v>75</v>
      </c>
      <c r="AU126" s="221" t="s">
        <v>76</v>
      </c>
      <c r="AY126" s="220" t="s">
        <v>203</v>
      </c>
      <c r="BK126" s="222">
        <f>SUM(BK127:BK128)</f>
        <v>0</v>
      </c>
    </row>
    <row r="127" s="2" customFormat="1" ht="16.5" customHeight="1">
      <c r="A127" s="35"/>
      <c r="B127" s="36"/>
      <c r="C127" s="225" t="s">
        <v>83</v>
      </c>
      <c r="D127" s="225" t="s">
        <v>205</v>
      </c>
      <c r="E127" s="226" t="s">
        <v>83</v>
      </c>
      <c r="F127" s="227" t="s">
        <v>2250</v>
      </c>
      <c r="G127" s="228" t="s">
        <v>721</v>
      </c>
      <c r="H127" s="229">
        <v>60</v>
      </c>
      <c r="I127" s="230"/>
      <c r="J127" s="231">
        <f>ROUND(I127*H127,2)</f>
        <v>0</v>
      </c>
      <c r="K127" s="232"/>
      <c r="L127" s="41"/>
      <c r="M127" s="233" t="s">
        <v>1</v>
      </c>
      <c r="N127" s="234" t="s">
        <v>41</v>
      </c>
      <c r="O127" s="88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37" t="s">
        <v>209</v>
      </c>
      <c r="AT127" s="237" t="s">
        <v>205</v>
      </c>
      <c r="AU127" s="237" t="s">
        <v>83</v>
      </c>
      <c r="AY127" s="14" t="s">
        <v>203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4" t="s">
        <v>83</v>
      </c>
      <c r="BK127" s="238">
        <f>ROUND(I127*H127,2)</f>
        <v>0</v>
      </c>
      <c r="BL127" s="14" t="s">
        <v>209</v>
      </c>
      <c r="BM127" s="237" t="s">
        <v>2251</v>
      </c>
    </row>
    <row r="128" s="2" customFormat="1" ht="16.5" customHeight="1">
      <c r="A128" s="35"/>
      <c r="B128" s="36"/>
      <c r="C128" s="225" t="s">
        <v>85</v>
      </c>
      <c r="D128" s="225" t="s">
        <v>205</v>
      </c>
      <c r="E128" s="226" t="s">
        <v>85</v>
      </c>
      <c r="F128" s="227" t="s">
        <v>2252</v>
      </c>
      <c r="G128" s="228" t="s">
        <v>220</v>
      </c>
      <c r="H128" s="229">
        <v>60</v>
      </c>
      <c r="I128" s="230"/>
      <c r="J128" s="231">
        <f>ROUND(I128*H128,2)</f>
        <v>0</v>
      </c>
      <c r="K128" s="232"/>
      <c r="L128" s="41"/>
      <c r="M128" s="256" t="s">
        <v>1</v>
      </c>
      <c r="N128" s="257" t="s">
        <v>41</v>
      </c>
      <c r="O128" s="258"/>
      <c r="P128" s="259">
        <f>O128*H128</f>
        <v>0</v>
      </c>
      <c r="Q128" s="259">
        <v>0</v>
      </c>
      <c r="R128" s="259">
        <f>Q128*H128</f>
        <v>0</v>
      </c>
      <c r="S128" s="259">
        <v>0</v>
      </c>
      <c r="T128" s="260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2253</v>
      </c>
    </row>
    <row r="129" s="2" customFormat="1" ht="6.96" customHeight="1">
      <c r="A129" s="35"/>
      <c r="B129" s="63"/>
      <c r="C129" s="64"/>
      <c r="D129" s="64"/>
      <c r="E129" s="64"/>
      <c r="F129" s="64"/>
      <c r="G129" s="64"/>
      <c r="H129" s="64"/>
      <c r="I129" s="64"/>
      <c r="J129" s="64"/>
      <c r="K129" s="64"/>
      <c r="L129" s="41"/>
      <c r="M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</sheetData>
  <sheetProtection sheet="1" autoFilter="0" formatColumns="0" formatRows="0" objects="1" scenarios="1" spinCount="100000" saltValue="JosBShSsUXHfd0VRXrIO9UNGUE7NFLDpIOX9s82RZptYZUL8yffUW83t9jkyfx5KgLRyOkcO2pY78NOofOyr8Q==" hashValue="Vb20yPVRRH+43fMutxsNf4LsqYIGj6l+UTgMydqVwGERFLmM4nERN8UEcUvMpU+0w1pE6wjCFySN9y07OuoTbw==" algorithmName="SHA-512" password="99DC"/>
  <autoFilter ref="C124:K12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1:H111"/>
    <mergeCell ref="E115:H115"/>
    <mergeCell ref="E113:H113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133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2254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ROUND(J134,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ROUND((SUM(BE134:BE279)),  2)</f>
        <v>0</v>
      </c>
      <c r="G35" s="35"/>
      <c r="H35" s="35"/>
      <c r="I35" s="162">
        <v>0.20999999999999999</v>
      </c>
      <c r="J35" s="161">
        <f>ROUND(((SUM(BE134:BE279))*I35),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ROUND((SUM(BF134:BF279)),  2)</f>
        <v>0</v>
      </c>
      <c r="G36" s="35"/>
      <c r="H36" s="35"/>
      <c r="I36" s="162">
        <v>0.12</v>
      </c>
      <c r="J36" s="161">
        <f>ROUND(((SUM(BF134:BF279))*I36),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ROUND((SUM(BG134:BG279)),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ROUND((SUM(BH134:BH279)),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ROUND((SUM(BI134:BI279)),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D.1.4.6 - Vzduchotechnika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J134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2255</v>
      </c>
      <c r="E99" s="189"/>
      <c r="F99" s="189"/>
      <c r="G99" s="189"/>
      <c r="H99" s="189"/>
      <c r="I99" s="189"/>
      <c r="J99" s="190">
        <f>J135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6"/>
      <c r="C100" s="187"/>
      <c r="D100" s="188" t="s">
        <v>2256</v>
      </c>
      <c r="E100" s="189"/>
      <c r="F100" s="189"/>
      <c r="G100" s="189"/>
      <c r="H100" s="189"/>
      <c r="I100" s="189"/>
      <c r="J100" s="190">
        <f>J147</f>
        <v>0</v>
      </c>
      <c r="K100" s="187"/>
      <c r="L100" s="19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6"/>
      <c r="C101" s="187"/>
      <c r="D101" s="188" t="s">
        <v>2257</v>
      </c>
      <c r="E101" s="189"/>
      <c r="F101" s="189"/>
      <c r="G101" s="189"/>
      <c r="H101" s="189"/>
      <c r="I101" s="189"/>
      <c r="J101" s="190">
        <f>J155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2258</v>
      </c>
      <c r="E102" s="189"/>
      <c r="F102" s="189"/>
      <c r="G102" s="189"/>
      <c r="H102" s="189"/>
      <c r="I102" s="189"/>
      <c r="J102" s="190">
        <f>J173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2259</v>
      </c>
      <c r="E103" s="189"/>
      <c r="F103" s="189"/>
      <c r="G103" s="189"/>
      <c r="H103" s="189"/>
      <c r="I103" s="189"/>
      <c r="J103" s="190">
        <f>J180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6"/>
      <c r="C104" s="187"/>
      <c r="D104" s="188" t="s">
        <v>2260</v>
      </c>
      <c r="E104" s="189"/>
      <c r="F104" s="189"/>
      <c r="G104" s="189"/>
      <c r="H104" s="189"/>
      <c r="I104" s="189"/>
      <c r="J104" s="190">
        <f>J193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6"/>
      <c r="C105" s="187"/>
      <c r="D105" s="188" t="s">
        <v>2261</v>
      </c>
      <c r="E105" s="189"/>
      <c r="F105" s="189"/>
      <c r="G105" s="189"/>
      <c r="H105" s="189"/>
      <c r="I105" s="189"/>
      <c r="J105" s="190">
        <f>J205</f>
        <v>0</v>
      </c>
      <c r="K105" s="187"/>
      <c r="L105" s="19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86"/>
      <c r="C106" s="187"/>
      <c r="D106" s="188" t="s">
        <v>2262</v>
      </c>
      <c r="E106" s="189"/>
      <c r="F106" s="189"/>
      <c r="G106" s="189"/>
      <c r="H106" s="189"/>
      <c r="I106" s="189"/>
      <c r="J106" s="190">
        <f>J217</f>
        <v>0</v>
      </c>
      <c r="K106" s="187"/>
      <c r="L106" s="19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86"/>
      <c r="C107" s="187"/>
      <c r="D107" s="188" t="s">
        <v>2263</v>
      </c>
      <c r="E107" s="189"/>
      <c r="F107" s="189"/>
      <c r="G107" s="189"/>
      <c r="H107" s="189"/>
      <c r="I107" s="189"/>
      <c r="J107" s="190">
        <f>J229</f>
        <v>0</v>
      </c>
      <c r="K107" s="187"/>
      <c r="L107" s="19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86"/>
      <c r="C108" s="187"/>
      <c r="D108" s="188" t="s">
        <v>2264</v>
      </c>
      <c r="E108" s="189"/>
      <c r="F108" s="189"/>
      <c r="G108" s="189"/>
      <c r="H108" s="189"/>
      <c r="I108" s="189"/>
      <c r="J108" s="190">
        <f>J245</f>
        <v>0</v>
      </c>
      <c r="K108" s="187"/>
      <c r="L108" s="19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86"/>
      <c r="C109" s="187"/>
      <c r="D109" s="188" t="s">
        <v>2265</v>
      </c>
      <c r="E109" s="189"/>
      <c r="F109" s="189"/>
      <c r="G109" s="189"/>
      <c r="H109" s="189"/>
      <c r="I109" s="189"/>
      <c r="J109" s="190">
        <f>J258</f>
        <v>0</v>
      </c>
      <c r="K109" s="187"/>
      <c r="L109" s="19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86"/>
      <c r="C110" s="187"/>
      <c r="D110" s="188" t="s">
        <v>2266</v>
      </c>
      <c r="E110" s="189"/>
      <c r="F110" s="189"/>
      <c r="G110" s="189"/>
      <c r="H110" s="189"/>
      <c r="I110" s="189"/>
      <c r="J110" s="190">
        <f>J268</f>
        <v>0</v>
      </c>
      <c r="K110" s="187"/>
      <c r="L110" s="19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9" customFormat="1" ht="24.96" customHeight="1">
      <c r="A111" s="9"/>
      <c r="B111" s="186"/>
      <c r="C111" s="187"/>
      <c r="D111" s="188" t="s">
        <v>2267</v>
      </c>
      <c r="E111" s="189"/>
      <c r="F111" s="189"/>
      <c r="G111" s="189"/>
      <c r="H111" s="189"/>
      <c r="I111" s="189"/>
      <c r="J111" s="190">
        <f>J270</f>
        <v>0</v>
      </c>
      <c r="K111" s="187"/>
      <c r="L111" s="19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9" customFormat="1" ht="24.96" customHeight="1">
      <c r="A112" s="9"/>
      <c r="B112" s="186"/>
      <c r="C112" s="187"/>
      <c r="D112" s="188" t="s">
        <v>2268</v>
      </c>
      <c r="E112" s="189"/>
      <c r="F112" s="189"/>
      <c r="G112" s="189"/>
      <c r="H112" s="189"/>
      <c r="I112" s="189"/>
      <c r="J112" s="190">
        <f>J278</f>
        <v>0</v>
      </c>
      <c r="K112" s="187"/>
      <c r="L112" s="191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2" customFormat="1" ht="21.84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63"/>
      <c r="C114" s="64"/>
      <c r="D114" s="64"/>
      <c r="E114" s="64"/>
      <c r="F114" s="64"/>
      <c r="G114" s="64"/>
      <c r="H114" s="64"/>
      <c r="I114" s="64"/>
      <c r="J114" s="64"/>
      <c r="K114" s="64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8" s="2" customFormat="1" ht="6.96" customHeight="1">
      <c r="A118" s="35"/>
      <c r="B118" s="65"/>
      <c r="C118" s="66"/>
      <c r="D118" s="66"/>
      <c r="E118" s="66"/>
      <c r="F118" s="66"/>
      <c r="G118" s="66"/>
      <c r="H118" s="66"/>
      <c r="I118" s="66"/>
      <c r="J118" s="66"/>
      <c r="K118" s="66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24.96" customHeight="1">
      <c r="A119" s="35"/>
      <c r="B119" s="36"/>
      <c r="C119" s="20" t="s">
        <v>188</v>
      </c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16</v>
      </c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6.5" customHeight="1">
      <c r="A122" s="35"/>
      <c r="B122" s="36"/>
      <c r="C122" s="37"/>
      <c r="D122" s="37"/>
      <c r="E122" s="181" t="str">
        <f>E7</f>
        <v>Objekty OU, část D a DM</v>
      </c>
      <c r="F122" s="29"/>
      <c r="G122" s="29"/>
      <c r="H122" s="29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1" customFormat="1" ht="12" customHeight="1">
      <c r="B123" s="18"/>
      <c r="C123" s="29" t="s">
        <v>158</v>
      </c>
      <c r="D123" s="19"/>
      <c r="E123" s="19"/>
      <c r="F123" s="19"/>
      <c r="G123" s="19"/>
      <c r="H123" s="19"/>
      <c r="I123" s="19"/>
      <c r="J123" s="19"/>
      <c r="K123" s="19"/>
      <c r="L123" s="17"/>
    </row>
    <row r="124" s="2" customFormat="1" ht="16.5" customHeight="1">
      <c r="A124" s="35"/>
      <c r="B124" s="36"/>
      <c r="C124" s="37"/>
      <c r="D124" s="37"/>
      <c r="E124" s="181" t="s">
        <v>159</v>
      </c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160</v>
      </c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6.5" customHeight="1">
      <c r="A126" s="35"/>
      <c r="B126" s="36"/>
      <c r="C126" s="37"/>
      <c r="D126" s="37"/>
      <c r="E126" s="73" t="str">
        <f>E11</f>
        <v>D.1.4.6 - Vzduchotechnika</v>
      </c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6.96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2" customHeight="1">
      <c r="A128" s="35"/>
      <c r="B128" s="36"/>
      <c r="C128" s="29" t="s">
        <v>20</v>
      </c>
      <c r="D128" s="37"/>
      <c r="E128" s="37"/>
      <c r="F128" s="24" t="str">
        <f>F14</f>
        <v xml:space="preserve"> </v>
      </c>
      <c r="G128" s="37"/>
      <c r="H128" s="37"/>
      <c r="I128" s="29" t="s">
        <v>22</v>
      </c>
      <c r="J128" s="76" t="str">
        <f>IF(J14="","",J14)</f>
        <v>31. 8. 2018</v>
      </c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6.96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24</v>
      </c>
      <c r="D130" s="37"/>
      <c r="E130" s="37"/>
      <c r="F130" s="24" t="str">
        <f>E17</f>
        <v>Ostravská univerzita</v>
      </c>
      <c r="G130" s="37"/>
      <c r="H130" s="37"/>
      <c r="I130" s="29" t="s">
        <v>30</v>
      </c>
      <c r="J130" s="33" t="str">
        <f>E23</f>
        <v>Marpo s.r.o.</v>
      </c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5.15" customHeight="1">
      <c r="A131" s="35"/>
      <c r="B131" s="36"/>
      <c r="C131" s="29" t="s">
        <v>28</v>
      </c>
      <c r="D131" s="37"/>
      <c r="E131" s="37"/>
      <c r="F131" s="24" t="str">
        <f>IF(E20="","",E20)</f>
        <v>Vyplň údaj</v>
      </c>
      <c r="G131" s="37"/>
      <c r="H131" s="37"/>
      <c r="I131" s="29" t="s">
        <v>33</v>
      </c>
      <c r="J131" s="33" t="str">
        <f>E26</f>
        <v xml:space="preserve"> </v>
      </c>
      <c r="K131" s="37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0.32" customHeight="1">
      <c r="A132" s="35"/>
      <c r="B132" s="36"/>
      <c r="C132" s="37"/>
      <c r="D132" s="37"/>
      <c r="E132" s="37"/>
      <c r="F132" s="37"/>
      <c r="G132" s="37"/>
      <c r="H132" s="37"/>
      <c r="I132" s="37"/>
      <c r="J132" s="37"/>
      <c r="K132" s="37"/>
      <c r="L132" s="60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11" customFormat="1" ht="29.28" customHeight="1">
      <c r="A133" s="197"/>
      <c r="B133" s="198"/>
      <c r="C133" s="199" t="s">
        <v>189</v>
      </c>
      <c r="D133" s="200" t="s">
        <v>61</v>
      </c>
      <c r="E133" s="200" t="s">
        <v>57</v>
      </c>
      <c r="F133" s="200" t="s">
        <v>58</v>
      </c>
      <c r="G133" s="200" t="s">
        <v>190</v>
      </c>
      <c r="H133" s="200" t="s">
        <v>191</v>
      </c>
      <c r="I133" s="200" t="s">
        <v>192</v>
      </c>
      <c r="J133" s="201" t="s">
        <v>165</v>
      </c>
      <c r="K133" s="202" t="s">
        <v>193</v>
      </c>
      <c r="L133" s="203"/>
      <c r="M133" s="97" t="s">
        <v>1</v>
      </c>
      <c r="N133" s="98" t="s">
        <v>40</v>
      </c>
      <c r="O133" s="98" t="s">
        <v>194</v>
      </c>
      <c r="P133" s="98" t="s">
        <v>195</v>
      </c>
      <c r="Q133" s="98" t="s">
        <v>196</v>
      </c>
      <c r="R133" s="98" t="s">
        <v>197</v>
      </c>
      <c r="S133" s="98" t="s">
        <v>198</v>
      </c>
      <c r="T133" s="99" t="s">
        <v>199</v>
      </c>
      <c r="U133" s="197"/>
      <c r="V133" s="197"/>
      <c r="W133" s="197"/>
      <c r="X133" s="197"/>
      <c r="Y133" s="197"/>
      <c r="Z133" s="197"/>
      <c r="AA133" s="197"/>
      <c r="AB133" s="197"/>
      <c r="AC133" s="197"/>
      <c r="AD133" s="197"/>
      <c r="AE133" s="197"/>
    </row>
    <row r="134" s="2" customFormat="1" ht="22.8" customHeight="1">
      <c r="A134" s="35"/>
      <c r="B134" s="36"/>
      <c r="C134" s="104" t="s">
        <v>200</v>
      </c>
      <c r="D134" s="37"/>
      <c r="E134" s="37"/>
      <c r="F134" s="37"/>
      <c r="G134" s="37"/>
      <c r="H134" s="37"/>
      <c r="I134" s="37"/>
      <c r="J134" s="204">
        <f>BK134</f>
        <v>0</v>
      </c>
      <c r="K134" s="37"/>
      <c r="L134" s="41"/>
      <c r="M134" s="100"/>
      <c r="N134" s="205"/>
      <c r="O134" s="101"/>
      <c r="P134" s="206">
        <f>P135+P147+P155+P173+P180+P193+P205+P217+P229+P245+P258+P268+P270+P278</f>
        <v>0</v>
      </c>
      <c r="Q134" s="101"/>
      <c r="R134" s="206">
        <f>R135+R147+R155+R173+R180+R193+R205+R217+R229+R245+R258+R268+R270+R278</f>
        <v>0</v>
      </c>
      <c r="S134" s="101"/>
      <c r="T134" s="207">
        <f>T135+T147+T155+T173+T180+T193+T205+T217+T229+T245+T258+T268+T270+T278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T134" s="14" t="s">
        <v>75</v>
      </c>
      <c r="AU134" s="14" t="s">
        <v>167</v>
      </c>
      <c r="BK134" s="208">
        <f>BK135+BK147+BK155+BK173+BK180+BK193+BK205+BK217+BK229+BK245+BK258+BK268+BK270+BK278</f>
        <v>0</v>
      </c>
    </row>
    <row r="135" s="12" customFormat="1" ht="25.92" customHeight="1">
      <c r="A135" s="12"/>
      <c r="B135" s="209"/>
      <c r="C135" s="210"/>
      <c r="D135" s="211" t="s">
        <v>75</v>
      </c>
      <c r="E135" s="212" t="s">
        <v>2039</v>
      </c>
      <c r="F135" s="212" t="s">
        <v>2269</v>
      </c>
      <c r="G135" s="210"/>
      <c r="H135" s="210"/>
      <c r="I135" s="213"/>
      <c r="J135" s="214">
        <f>BK135</f>
        <v>0</v>
      </c>
      <c r="K135" s="210"/>
      <c r="L135" s="215"/>
      <c r="M135" s="216"/>
      <c r="N135" s="217"/>
      <c r="O135" s="217"/>
      <c r="P135" s="218">
        <f>SUM(P136:P146)</f>
        <v>0</v>
      </c>
      <c r="Q135" s="217"/>
      <c r="R135" s="218">
        <f>SUM(R136:R146)</f>
        <v>0</v>
      </c>
      <c r="S135" s="217"/>
      <c r="T135" s="219">
        <f>SUM(T136:T146)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0" t="s">
        <v>83</v>
      </c>
      <c r="AT135" s="221" t="s">
        <v>75</v>
      </c>
      <c r="AU135" s="221" t="s">
        <v>76</v>
      </c>
      <c r="AY135" s="220" t="s">
        <v>203</v>
      </c>
      <c r="BK135" s="222">
        <f>SUM(BK136:BK146)</f>
        <v>0</v>
      </c>
    </row>
    <row r="136" s="2" customFormat="1" ht="16.5" customHeight="1">
      <c r="A136" s="35"/>
      <c r="B136" s="36"/>
      <c r="C136" s="225" t="s">
        <v>83</v>
      </c>
      <c r="D136" s="225" t="s">
        <v>205</v>
      </c>
      <c r="E136" s="226" t="s">
        <v>83</v>
      </c>
      <c r="F136" s="227" t="s">
        <v>2270</v>
      </c>
      <c r="G136" s="228" t="s">
        <v>721</v>
      </c>
      <c r="H136" s="229">
        <v>1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85</v>
      </c>
    </row>
    <row r="137" s="2" customFormat="1" ht="24.15" customHeight="1">
      <c r="A137" s="35"/>
      <c r="B137" s="36"/>
      <c r="C137" s="225" t="s">
        <v>85</v>
      </c>
      <c r="D137" s="225" t="s">
        <v>205</v>
      </c>
      <c r="E137" s="226" t="s">
        <v>85</v>
      </c>
      <c r="F137" s="227" t="s">
        <v>2271</v>
      </c>
      <c r="G137" s="228" t="s">
        <v>721</v>
      </c>
      <c r="H137" s="229">
        <v>1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209</v>
      </c>
    </row>
    <row r="138" s="2" customFormat="1" ht="16.5" customHeight="1">
      <c r="A138" s="35"/>
      <c r="B138" s="36"/>
      <c r="C138" s="225" t="s">
        <v>108</v>
      </c>
      <c r="D138" s="225" t="s">
        <v>205</v>
      </c>
      <c r="E138" s="226" t="s">
        <v>108</v>
      </c>
      <c r="F138" s="227" t="s">
        <v>2272</v>
      </c>
      <c r="G138" s="228" t="s">
        <v>721</v>
      </c>
      <c r="H138" s="229">
        <v>2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226</v>
      </c>
    </row>
    <row r="139" s="2" customFormat="1" ht="16.5" customHeight="1">
      <c r="A139" s="35"/>
      <c r="B139" s="36"/>
      <c r="C139" s="225" t="s">
        <v>209</v>
      </c>
      <c r="D139" s="225" t="s">
        <v>205</v>
      </c>
      <c r="E139" s="226" t="s">
        <v>209</v>
      </c>
      <c r="F139" s="227" t="s">
        <v>2273</v>
      </c>
      <c r="G139" s="228" t="s">
        <v>721</v>
      </c>
      <c r="H139" s="229">
        <v>1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234</v>
      </c>
    </row>
    <row r="140" s="2" customFormat="1" ht="16.5" customHeight="1">
      <c r="A140" s="35"/>
      <c r="B140" s="36"/>
      <c r="C140" s="225" t="s">
        <v>222</v>
      </c>
      <c r="D140" s="225" t="s">
        <v>205</v>
      </c>
      <c r="E140" s="226" t="s">
        <v>222</v>
      </c>
      <c r="F140" s="227" t="s">
        <v>2274</v>
      </c>
      <c r="G140" s="228" t="s">
        <v>721</v>
      </c>
      <c r="H140" s="229">
        <v>1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243</v>
      </c>
    </row>
    <row r="141" s="2" customFormat="1" ht="24.15" customHeight="1">
      <c r="A141" s="35"/>
      <c r="B141" s="36"/>
      <c r="C141" s="225" t="s">
        <v>226</v>
      </c>
      <c r="D141" s="225" t="s">
        <v>205</v>
      </c>
      <c r="E141" s="226" t="s">
        <v>226</v>
      </c>
      <c r="F141" s="227" t="s">
        <v>2275</v>
      </c>
      <c r="G141" s="228" t="s">
        <v>856</v>
      </c>
      <c r="H141" s="229">
        <v>40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8</v>
      </c>
    </row>
    <row r="142" s="2" customFormat="1" ht="16.5" customHeight="1">
      <c r="A142" s="35"/>
      <c r="B142" s="36"/>
      <c r="C142" s="225" t="s">
        <v>230</v>
      </c>
      <c r="D142" s="225" t="s">
        <v>205</v>
      </c>
      <c r="E142" s="226" t="s">
        <v>230</v>
      </c>
      <c r="F142" s="227" t="s">
        <v>2276</v>
      </c>
      <c r="G142" s="228" t="s">
        <v>856</v>
      </c>
      <c r="H142" s="229">
        <v>60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258</v>
      </c>
    </row>
    <row r="143" s="2" customFormat="1" ht="16.5" customHeight="1">
      <c r="A143" s="35"/>
      <c r="B143" s="36"/>
      <c r="C143" s="225" t="s">
        <v>234</v>
      </c>
      <c r="D143" s="225" t="s">
        <v>205</v>
      </c>
      <c r="E143" s="226" t="s">
        <v>234</v>
      </c>
      <c r="F143" s="227" t="s">
        <v>2277</v>
      </c>
      <c r="G143" s="228" t="s">
        <v>856</v>
      </c>
      <c r="H143" s="229">
        <v>5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267</v>
      </c>
    </row>
    <row r="144" s="2" customFormat="1" ht="16.5" customHeight="1">
      <c r="A144" s="35"/>
      <c r="B144" s="36"/>
      <c r="C144" s="225" t="s">
        <v>238</v>
      </c>
      <c r="D144" s="225" t="s">
        <v>205</v>
      </c>
      <c r="E144" s="226" t="s">
        <v>238</v>
      </c>
      <c r="F144" s="227" t="s">
        <v>2278</v>
      </c>
      <c r="G144" s="228" t="s">
        <v>721</v>
      </c>
      <c r="H144" s="229">
        <v>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276</v>
      </c>
    </row>
    <row r="145" s="2" customFormat="1" ht="16.5" customHeight="1">
      <c r="A145" s="35"/>
      <c r="B145" s="36"/>
      <c r="C145" s="225" t="s">
        <v>243</v>
      </c>
      <c r="D145" s="225" t="s">
        <v>205</v>
      </c>
      <c r="E145" s="226" t="s">
        <v>243</v>
      </c>
      <c r="F145" s="227" t="s">
        <v>2279</v>
      </c>
      <c r="G145" s="228" t="s">
        <v>721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284</v>
      </c>
    </row>
    <row r="146" s="2" customFormat="1" ht="16.5" customHeight="1">
      <c r="A146" s="35"/>
      <c r="B146" s="36"/>
      <c r="C146" s="225" t="s">
        <v>247</v>
      </c>
      <c r="D146" s="225" t="s">
        <v>205</v>
      </c>
      <c r="E146" s="226" t="s">
        <v>8</v>
      </c>
      <c r="F146" s="227" t="s">
        <v>2280</v>
      </c>
      <c r="G146" s="228" t="s">
        <v>721</v>
      </c>
      <c r="H146" s="229">
        <v>1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291</v>
      </c>
    </row>
    <row r="147" s="12" customFormat="1" ht="25.92" customHeight="1">
      <c r="A147" s="12"/>
      <c r="B147" s="209"/>
      <c r="C147" s="210"/>
      <c r="D147" s="211" t="s">
        <v>75</v>
      </c>
      <c r="E147" s="212" t="s">
        <v>2055</v>
      </c>
      <c r="F147" s="212" t="s">
        <v>2281</v>
      </c>
      <c r="G147" s="210"/>
      <c r="H147" s="210"/>
      <c r="I147" s="213"/>
      <c r="J147" s="214">
        <f>BK147</f>
        <v>0</v>
      </c>
      <c r="K147" s="210"/>
      <c r="L147" s="215"/>
      <c r="M147" s="216"/>
      <c r="N147" s="217"/>
      <c r="O147" s="217"/>
      <c r="P147" s="218">
        <f>SUM(P148:P154)</f>
        <v>0</v>
      </c>
      <c r="Q147" s="217"/>
      <c r="R147" s="218">
        <f>SUM(R148:R154)</f>
        <v>0</v>
      </c>
      <c r="S147" s="217"/>
      <c r="T147" s="219">
        <f>SUM(T148:T154)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0" t="s">
        <v>83</v>
      </c>
      <c r="AT147" s="221" t="s">
        <v>75</v>
      </c>
      <c r="AU147" s="221" t="s">
        <v>76</v>
      </c>
      <c r="AY147" s="220" t="s">
        <v>203</v>
      </c>
      <c r="BK147" s="222">
        <f>SUM(BK148:BK154)</f>
        <v>0</v>
      </c>
    </row>
    <row r="148" s="2" customFormat="1" ht="21.75" customHeight="1">
      <c r="A148" s="35"/>
      <c r="B148" s="36"/>
      <c r="C148" s="225" t="s">
        <v>8</v>
      </c>
      <c r="D148" s="225" t="s">
        <v>205</v>
      </c>
      <c r="E148" s="226" t="s">
        <v>2282</v>
      </c>
      <c r="F148" s="227" t="s">
        <v>2283</v>
      </c>
      <c r="G148" s="228" t="s">
        <v>721</v>
      </c>
      <c r="H148" s="229">
        <v>3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299</v>
      </c>
    </row>
    <row r="149" s="2" customFormat="1" ht="24.15" customHeight="1">
      <c r="A149" s="35"/>
      <c r="B149" s="36"/>
      <c r="C149" s="225" t="s">
        <v>254</v>
      </c>
      <c r="D149" s="225" t="s">
        <v>205</v>
      </c>
      <c r="E149" s="226" t="s">
        <v>258</v>
      </c>
      <c r="F149" s="227" t="s">
        <v>2271</v>
      </c>
      <c r="G149" s="228" t="s">
        <v>721</v>
      </c>
      <c r="H149" s="229">
        <v>3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307</v>
      </c>
    </row>
    <row r="150" s="2" customFormat="1" ht="24.15" customHeight="1">
      <c r="A150" s="35"/>
      <c r="B150" s="36"/>
      <c r="C150" s="225" t="s">
        <v>258</v>
      </c>
      <c r="D150" s="225" t="s">
        <v>205</v>
      </c>
      <c r="E150" s="226" t="s">
        <v>2284</v>
      </c>
      <c r="F150" s="227" t="s">
        <v>2285</v>
      </c>
      <c r="G150" s="228" t="s">
        <v>721</v>
      </c>
      <c r="H150" s="229">
        <v>3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316</v>
      </c>
    </row>
    <row r="151" s="2" customFormat="1" ht="24.15" customHeight="1">
      <c r="A151" s="35"/>
      <c r="B151" s="36"/>
      <c r="C151" s="225" t="s">
        <v>263</v>
      </c>
      <c r="D151" s="225" t="s">
        <v>205</v>
      </c>
      <c r="E151" s="226" t="s">
        <v>267</v>
      </c>
      <c r="F151" s="227" t="s">
        <v>2275</v>
      </c>
      <c r="G151" s="228" t="s">
        <v>856</v>
      </c>
      <c r="H151" s="229">
        <v>50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210</v>
      </c>
    </row>
    <row r="152" s="2" customFormat="1" ht="16.5" customHeight="1">
      <c r="A152" s="35"/>
      <c r="B152" s="36"/>
      <c r="C152" s="225" t="s">
        <v>267</v>
      </c>
      <c r="D152" s="225" t="s">
        <v>205</v>
      </c>
      <c r="E152" s="226" t="s">
        <v>271</v>
      </c>
      <c r="F152" s="227" t="s">
        <v>2278</v>
      </c>
      <c r="G152" s="228" t="s">
        <v>721</v>
      </c>
      <c r="H152" s="229">
        <v>3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214</v>
      </c>
    </row>
    <row r="153" s="2" customFormat="1" ht="16.5" customHeight="1">
      <c r="A153" s="35"/>
      <c r="B153" s="36"/>
      <c r="C153" s="225" t="s">
        <v>271</v>
      </c>
      <c r="D153" s="225" t="s">
        <v>205</v>
      </c>
      <c r="E153" s="226" t="s">
        <v>276</v>
      </c>
      <c r="F153" s="227" t="s">
        <v>2279</v>
      </c>
      <c r="G153" s="228" t="s">
        <v>721</v>
      </c>
      <c r="H153" s="229">
        <v>3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338</v>
      </c>
    </row>
    <row r="154" s="2" customFormat="1" ht="16.5" customHeight="1">
      <c r="A154" s="35"/>
      <c r="B154" s="36"/>
      <c r="C154" s="225" t="s">
        <v>276</v>
      </c>
      <c r="D154" s="225" t="s">
        <v>205</v>
      </c>
      <c r="E154" s="226" t="s">
        <v>2286</v>
      </c>
      <c r="F154" s="227" t="s">
        <v>2280</v>
      </c>
      <c r="G154" s="228" t="s">
        <v>721</v>
      </c>
      <c r="H154" s="229">
        <v>3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217</v>
      </c>
    </row>
    <row r="155" s="12" customFormat="1" ht="25.92" customHeight="1">
      <c r="A155" s="12"/>
      <c r="B155" s="209"/>
      <c r="C155" s="210"/>
      <c r="D155" s="211" t="s">
        <v>75</v>
      </c>
      <c r="E155" s="212" t="s">
        <v>2160</v>
      </c>
      <c r="F155" s="212" t="s">
        <v>2287</v>
      </c>
      <c r="G155" s="210"/>
      <c r="H155" s="210"/>
      <c r="I155" s="213"/>
      <c r="J155" s="214">
        <f>BK155</f>
        <v>0</v>
      </c>
      <c r="K155" s="210"/>
      <c r="L155" s="215"/>
      <c r="M155" s="216"/>
      <c r="N155" s="217"/>
      <c r="O155" s="217"/>
      <c r="P155" s="218">
        <f>SUM(P156:P172)</f>
        <v>0</v>
      </c>
      <c r="Q155" s="217"/>
      <c r="R155" s="218">
        <f>SUM(R156:R172)</f>
        <v>0</v>
      </c>
      <c r="S155" s="217"/>
      <c r="T155" s="219">
        <f>SUM(T156:T172)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0" t="s">
        <v>83</v>
      </c>
      <c r="AT155" s="221" t="s">
        <v>75</v>
      </c>
      <c r="AU155" s="221" t="s">
        <v>76</v>
      </c>
      <c r="AY155" s="220" t="s">
        <v>203</v>
      </c>
      <c r="BK155" s="222">
        <f>SUM(BK156:BK172)</f>
        <v>0</v>
      </c>
    </row>
    <row r="156" s="2" customFormat="1" ht="24.15" customHeight="1">
      <c r="A156" s="35"/>
      <c r="B156" s="36"/>
      <c r="C156" s="225" t="s">
        <v>280</v>
      </c>
      <c r="D156" s="225" t="s">
        <v>205</v>
      </c>
      <c r="E156" s="226" t="s">
        <v>2288</v>
      </c>
      <c r="F156" s="227" t="s">
        <v>2289</v>
      </c>
      <c r="G156" s="228" t="s">
        <v>721</v>
      </c>
      <c r="H156" s="229">
        <v>2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353</v>
      </c>
    </row>
    <row r="157" s="2" customFormat="1" ht="16.5" customHeight="1">
      <c r="A157" s="35"/>
      <c r="B157" s="36"/>
      <c r="C157" s="225" t="s">
        <v>284</v>
      </c>
      <c r="D157" s="225" t="s">
        <v>205</v>
      </c>
      <c r="E157" s="226" t="s">
        <v>2290</v>
      </c>
      <c r="F157" s="227" t="s">
        <v>2291</v>
      </c>
      <c r="G157" s="228" t="s">
        <v>721</v>
      </c>
      <c r="H157" s="229">
        <v>2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362</v>
      </c>
    </row>
    <row r="158" s="2" customFormat="1" ht="16.5" customHeight="1">
      <c r="A158" s="35"/>
      <c r="B158" s="36"/>
      <c r="C158" s="225" t="s">
        <v>7</v>
      </c>
      <c r="D158" s="225" t="s">
        <v>205</v>
      </c>
      <c r="E158" s="226" t="s">
        <v>2292</v>
      </c>
      <c r="F158" s="227" t="s">
        <v>2293</v>
      </c>
      <c r="G158" s="228" t="s">
        <v>721</v>
      </c>
      <c r="H158" s="229">
        <v>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221</v>
      </c>
    </row>
    <row r="159" s="2" customFormat="1" ht="16.5" customHeight="1">
      <c r="A159" s="35"/>
      <c r="B159" s="36"/>
      <c r="C159" s="225" t="s">
        <v>291</v>
      </c>
      <c r="D159" s="225" t="s">
        <v>205</v>
      </c>
      <c r="E159" s="226" t="s">
        <v>2294</v>
      </c>
      <c r="F159" s="227" t="s">
        <v>2291</v>
      </c>
      <c r="G159" s="228" t="s">
        <v>721</v>
      </c>
      <c r="H159" s="229">
        <v>2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225</v>
      </c>
    </row>
    <row r="160" s="2" customFormat="1" ht="16.5" customHeight="1">
      <c r="A160" s="35"/>
      <c r="B160" s="36"/>
      <c r="C160" s="225" t="s">
        <v>295</v>
      </c>
      <c r="D160" s="225" t="s">
        <v>205</v>
      </c>
      <c r="E160" s="226" t="s">
        <v>2295</v>
      </c>
      <c r="F160" s="227" t="s">
        <v>2296</v>
      </c>
      <c r="G160" s="228" t="s">
        <v>721</v>
      </c>
      <c r="H160" s="229">
        <v>1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384</v>
      </c>
    </row>
    <row r="161" s="2" customFormat="1" ht="16.5" customHeight="1">
      <c r="A161" s="35"/>
      <c r="B161" s="36"/>
      <c r="C161" s="225" t="s">
        <v>299</v>
      </c>
      <c r="D161" s="225" t="s">
        <v>205</v>
      </c>
      <c r="E161" s="226" t="s">
        <v>2297</v>
      </c>
      <c r="F161" s="227" t="s">
        <v>2291</v>
      </c>
      <c r="G161" s="228" t="s">
        <v>721</v>
      </c>
      <c r="H161" s="229">
        <v>2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392</v>
      </c>
    </row>
    <row r="162" s="2" customFormat="1" ht="16.5" customHeight="1">
      <c r="A162" s="35"/>
      <c r="B162" s="36"/>
      <c r="C162" s="225" t="s">
        <v>303</v>
      </c>
      <c r="D162" s="225" t="s">
        <v>205</v>
      </c>
      <c r="E162" s="226" t="s">
        <v>2298</v>
      </c>
      <c r="F162" s="227" t="s">
        <v>2299</v>
      </c>
      <c r="G162" s="228" t="s">
        <v>721</v>
      </c>
      <c r="H162" s="229">
        <v>2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229</v>
      </c>
    </row>
    <row r="163" s="2" customFormat="1" ht="16.5" customHeight="1">
      <c r="A163" s="35"/>
      <c r="B163" s="36"/>
      <c r="C163" s="225" t="s">
        <v>307</v>
      </c>
      <c r="D163" s="225" t="s">
        <v>205</v>
      </c>
      <c r="E163" s="226" t="s">
        <v>2300</v>
      </c>
      <c r="F163" s="227" t="s">
        <v>2291</v>
      </c>
      <c r="G163" s="228" t="s">
        <v>721</v>
      </c>
      <c r="H163" s="229">
        <v>2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233</v>
      </c>
    </row>
    <row r="164" s="2" customFormat="1" ht="16.5" customHeight="1">
      <c r="A164" s="35"/>
      <c r="B164" s="36"/>
      <c r="C164" s="225" t="s">
        <v>311</v>
      </c>
      <c r="D164" s="225" t="s">
        <v>205</v>
      </c>
      <c r="E164" s="226" t="s">
        <v>2301</v>
      </c>
      <c r="F164" s="227" t="s">
        <v>2302</v>
      </c>
      <c r="G164" s="228" t="s">
        <v>721</v>
      </c>
      <c r="H164" s="229">
        <v>1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237</v>
      </c>
    </row>
    <row r="165" s="2" customFormat="1" ht="16.5" customHeight="1">
      <c r="A165" s="35"/>
      <c r="B165" s="36"/>
      <c r="C165" s="225" t="s">
        <v>316</v>
      </c>
      <c r="D165" s="225" t="s">
        <v>205</v>
      </c>
      <c r="E165" s="226" t="s">
        <v>2303</v>
      </c>
      <c r="F165" s="227" t="s">
        <v>2291</v>
      </c>
      <c r="G165" s="228" t="s">
        <v>721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242</v>
      </c>
    </row>
    <row r="166" s="2" customFormat="1" ht="16.5" customHeight="1">
      <c r="A166" s="35"/>
      <c r="B166" s="36"/>
      <c r="C166" s="225" t="s">
        <v>320</v>
      </c>
      <c r="D166" s="225" t="s">
        <v>205</v>
      </c>
      <c r="E166" s="226" t="s">
        <v>2304</v>
      </c>
      <c r="F166" s="227" t="s">
        <v>2305</v>
      </c>
      <c r="G166" s="228" t="s">
        <v>721</v>
      </c>
      <c r="H166" s="229">
        <v>2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246</v>
      </c>
    </row>
    <row r="167" s="2" customFormat="1" ht="16.5" customHeight="1">
      <c r="A167" s="35"/>
      <c r="B167" s="36"/>
      <c r="C167" s="225" t="s">
        <v>210</v>
      </c>
      <c r="D167" s="225" t="s">
        <v>205</v>
      </c>
      <c r="E167" s="226" t="s">
        <v>2306</v>
      </c>
      <c r="F167" s="227" t="s">
        <v>2291</v>
      </c>
      <c r="G167" s="228" t="s">
        <v>721</v>
      </c>
      <c r="H167" s="229">
        <v>2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250</v>
      </c>
    </row>
    <row r="168" s="2" customFormat="1" ht="24.15" customHeight="1">
      <c r="A168" s="35"/>
      <c r="B168" s="36"/>
      <c r="C168" s="225" t="s">
        <v>327</v>
      </c>
      <c r="D168" s="225" t="s">
        <v>205</v>
      </c>
      <c r="E168" s="226" t="s">
        <v>2307</v>
      </c>
      <c r="F168" s="227" t="s">
        <v>2308</v>
      </c>
      <c r="G168" s="228" t="s">
        <v>721</v>
      </c>
      <c r="H168" s="229">
        <v>2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253</v>
      </c>
    </row>
    <row r="169" s="2" customFormat="1" ht="16.5" customHeight="1">
      <c r="A169" s="35"/>
      <c r="B169" s="36"/>
      <c r="C169" s="225" t="s">
        <v>214</v>
      </c>
      <c r="D169" s="225" t="s">
        <v>205</v>
      </c>
      <c r="E169" s="226" t="s">
        <v>2309</v>
      </c>
      <c r="F169" s="227" t="s">
        <v>2291</v>
      </c>
      <c r="G169" s="228" t="s">
        <v>721</v>
      </c>
      <c r="H169" s="229">
        <v>2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451</v>
      </c>
    </row>
    <row r="170" s="2" customFormat="1" ht="16.5" customHeight="1">
      <c r="A170" s="35"/>
      <c r="B170" s="36"/>
      <c r="C170" s="225" t="s">
        <v>334</v>
      </c>
      <c r="D170" s="225" t="s">
        <v>205</v>
      </c>
      <c r="E170" s="226" t="s">
        <v>2310</v>
      </c>
      <c r="F170" s="227" t="s">
        <v>2311</v>
      </c>
      <c r="G170" s="228" t="s">
        <v>721</v>
      </c>
      <c r="H170" s="229">
        <v>2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257</v>
      </c>
    </row>
    <row r="171" s="2" customFormat="1" ht="16.5" customHeight="1">
      <c r="A171" s="35"/>
      <c r="B171" s="36"/>
      <c r="C171" s="225" t="s">
        <v>338</v>
      </c>
      <c r="D171" s="225" t="s">
        <v>205</v>
      </c>
      <c r="E171" s="226" t="s">
        <v>2312</v>
      </c>
      <c r="F171" s="227" t="s">
        <v>2291</v>
      </c>
      <c r="G171" s="228" t="s">
        <v>721</v>
      </c>
      <c r="H171" s="229">
        <v>2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261</v>
      </c>
    </row>
    <row r="172" s="2" customFormat="1" ht="16.5" customHeight="1">
      <c r="A172" s="35"/>
      <c r="B172" s="36"/>
      <c r="C172" s="225" t="s">
        <v>342</v>
      </c>
      <c r="D172" s="225" t="s">
        <v>205</v>
      </c>
      <c r="E172" s="226" t="s">
        <v>2313</v>
      </c>
      <c r="F172" s="227" t="s">
        <v>2314</v>
      </c>
      <c r="G172" s="228" t="s">
        <v>721</v>
      </c>
      <c r="H172" s="229">
        <v>1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473</v>
      </c>
    </row>
    <row r="173" s="12" customFormat="1" ht="25.92" customHeight="1">
      <c r="A173" s="12"/>
      <c r="B173" s="209"/>
      <c r="C173" s="210"/>
      <c r="D173" s="211" t="s">
        <v>75</v>
      </c>
      <c r="E173" s="212" t="s">
        <v>2168</v>
      </c>
      <c r="F173" s="212" t="s">
        <v>2315</v>
      </c>
      <c r="G173" s="210"/>
      <c r="H173" s="210"/>
      <c r="I173" s="213"/>
      <c r="J173" s="214">
        <f>BK173</f>
        <v>0</v>
      </c>
      <c r="K173" s="210"/>
      <c r="L173" s="215"/>
      <c r="M173" s="216"/>
      <c r="N173" s="217"/>
      <c r="O173" s="217"/>
      <c r="P173" s="218">
        <f>SUM(P174:P179)</f>
        <v>0</v>
      </c>
      <c r="Q173" s="217"/>
      <c r="R173" s="218">
        <f>SUM(R174:R179)</f>
        <v>0</v>
      </c>
      <c r="S173" s="217"/>
      <c r="T173" s="219">
        <f>SUM(T174:T179)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0" t="s">
        <v>83</v>
      </c>
      <c r="AT173" s="221" t="s">
        <v>75</v>
      </c>
      <c r="AU173" s="221" t="s">
        <v>76</v>
      </c>
      <c r="AY173" s="220" t="s">
        <v>203</v>
      </c>
      <c r="BK173" s="222">
        <f>SUM(BK174:BK179)</f>
        <v>0</v>
      </c>
    </row>
    <row r="174" s="2" customFormat="1" ht="16.5" customHeight="1">
      <c r="A174" s="35"/>
      <c r="B174" s="36"/>
      <c r="C174" s="225" t="s">
        <v>217</v>
      </c>
      <c r="D174" s="225" t="s">
        <v>205</v>
      </c>
      <c r="E174" s="226" t="s">
        <v>2316</v>
      </c>
      <c r="F174" s="227" t="s">
        <v>2317</v>
      </c>
      <c r="G174" s="228" t="s">
        <v>856</v>
      </c>
      <c r="H174" s="229">
        <v>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483</v>
      </c>
    </row>
    <row r="175" s="2" customFormat="1" ht="16.5" customHeight="1">
      <c r="A175" s="35"/>
      <c r="B175" s="36"/>
      <c r="C175" s="225" t="s">
        <v>349</v>
      </c>
      <c r="D175" s="225" t="s">
        <v>205</v>
      </c>
      <c r="E175" s="226" t="s">
        <v>2318</v>
      </c>
      <c r="F175" s="227" t="s">
        <v>2319</v>
      </c>
      <c r="G175" s="228" t="s">
        <v>856</v>
      </c>
      <c r="H175" s="229">
        <v>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266</v>
      </c>
    </row>
    <row r="176" s="2" customFormat="1" ht="16.5" customHeight="1">
      <c r="A176" s="35"/>
      <c r="B176" s="36"/>
      <c r="C176" s="225" t="s">
        <v>353</v>
      </c>
      <c r="D176" s="225" t="s">
        <v>205</v>
      </c>
      <c r="E176" s="226" t="s">
        <v>2320</v>
      </c>
      <c r="F176" s="227" t="s">
        <v>2321</v>
      </c>
      <c r="G176" s="228" t="s">
        <v>856</v>
      </c>
      <c r="H176" s="229">
        <v>4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270</v>
      </c>
    </row>
    <row r="177" s="2" customFormat="1" ht="16.5" customHeight="1">
      <c r="A177" s="35"/>
      <c r="B177" s="36"/>
      <c r="C177" s="225" t="s">
        <v>357</v>
      </c>
      <c r="D177" s="225" t="s">
        <v>205</v>
      </c>
      <c r="E177" s="226" t="s">
        <v>2322</v>
      </c>
      <c r="F177" s="227" t="s">
        <v>2319</v>
      </c>
      <c r="G177" s="228" t="s">
        <v>856</v>
      </c>
      <c r="H177" s="229">
        <v>4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274</v>
      </c>
    </row>
    <row r="178" s="2" customFormat="1" ht="24.15" customHeight="1">
      <c r="A178" s="35"/>
      <c r="B178" s="36"/>
      <c r="C178" s="225" t="s">
        <v>362</v>
      </c>
      <c r="D178" s="225" t="s">
        <v>205</v>
      </c>
      <c r="E178" s="226" t="s">
        <v>2323</v>
      </c>
      <c r="F178" s="227" t="s">
        <v>2324</v>
      </c>
      <c r="G178" s="228" t="s">
        <v>213</v>
      </c>
      <c r="H178" s="229">
        <v>4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520</v>
      </c>
    </row>
    <row r="179" s="2" customFormat="1" ht="24.15" customHeight="1">
      <c r="A179" s="35"/>
      <c r="B179" s="36"/>
      <c r="C179" s="225" t="s">
        <v>366</v>
      </c>
      <c r="D179" s="225" t="s">
        <v>205</v>
      </c>
      <c r="E179" s="226" t="s">
        <v>2325</v>
      </c>
      <c r="F179" s="227" t="s">
        <v>2326</v>
      </c>
      <c r="G179" s="228" t="s">
        <v>213</v>
      </c>
      <c r="H179" s="229">
        <v>2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83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531</v>
      </c>
    </row>
    <row r="180" s="12" customFormat="1" ht="25.92" customHeight="1">
      <c r="A180" s="12"/>
      <c r="B180" s="209"/>
      <c r="C180" s="210"/>
      <c r="D180" s="211" t="s">
        <v>75</v>
      </c>
      <c r="E180" s="212" t="s">
        <v>2327</v>
      </c>
      <c r="F180" s="212" t="s">
        <v>2328</v>
      </c>
      <c r="G180" s="210"/>
      <c r="H180" s="210"/>
      <c r="I180" s="213"/>
      <c r="J180" s="214">
        <f>BK180</f>
        <v>0</v>
      </c>
      <c r="K180" s="210"/>
      <c r="L180" s="215"/>
      <c r="M180" s="216"/>
      <c r="N180" s="217"/>
      <c r="O180" s="217"/>
      <c r="P180" s="218">
        <f>SUM(P181:P192)</f>
        <v>0</v>
      </c>
      <c r="Q180" s="217"/>
      <c r="R180" s="218">
        <f>SUM(R181:R192)</f>
        <v>0</v>
      </c>
      <c r="S180" s="217"/>
      <c r="T180" s="219">
        <f>SUM(T181:T192)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0" t="s">
        <v>83</v>
      </c>
      <c r="AT180" s="221" t="s">
        <v>75</v>
      </c>
      <c r="AU180" s="221" t="s">
        <v>76</v>
      </c>
      <c r="AY180" s="220" t="s">
        <v>203</v>
      </c>
      <c r="BK180" s="222">
        <f>SUM(BK181:BK192)</f>
        <v>0</v>
      </c>
    </row>
    <row r="181" s="2" customFormat="1" ht="16.5" customHeight="1">
      <c r="A181" s="35"/>
      <c r="B181" s="36"/>
      <c r="C181" s="225" t="s">
        <v>221</v>
      </c>
      <c r="D181" s="225" t="s">
        <v>205</v>
      </c>
      <c r="E181" s="226" t="s">
        <v>2329</v>
      </c>
      <c r="F181" s="227" t="s">
        <v>2330</v>
      </c>
      <c r="G181" s="228" t="s">
        <v>721</v>
      </c>
      <c r="H181" s="229">
        <v>1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540</v>
      </c>
    </row>
    <row r="182" s="2" customFormat="1" ht="16.5" customHeight="1">
      <c r="A182" s="35"/>
      <c r="B182" s="36"/>
      <c r="C182" s="225" t="s">
        <v>373</v>
      </c>
      <c r="D182" s="225" t="s">
        <v>205</v>
      </c>
      <c r="E182" s="226" t="s">
        <v>2331</v>
      </c>
      <c r="F182" s="227" t="s">
        <v>2332</v>
      </c>
      <c r="G182" s="228" t="s">
        <v>721</v>
      </c>
      <c r="H182" s="229">
        <v>1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83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549</v>
      </c>
    </row>
    <row r="183" s="2" customFormat="1" ht="16.5" customHeight="1">
      <c r="A183" s="35"/>
      <c r="B183" s="36"/>
      <c r="C183" s="225" t="s">
        <v>225</v>
      </c>
      <c r="D183" s="225" t="s">
        <v>205</v>
      </c>
      <c r="E183" s="226" t="s">
        <v>2333</v>
      </c>
      <c r="F183" s="227" t="s">
        <v>2334</v>
      </c>
      <c r="G183" s="228" t="s">
        <v>721</v>
      </c>
      <c r="H183" s="229">
        <v>1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83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560</v>
      </c>
    </row>
    <row r="184" s="2" customFormat="1" ht="16.5" customHeight="1">
      <c r="A184" s="35"/>
      <c r="B184" s="36"/>
      <c r="C184" s="225" t="s">
        <v>380</v>
      </c>
      <c r="D184" s="225" t="s">
        <v>205</v>
      </c>
      <c r="E184" s="226" t="s">
        <v>2335</v>
      </c>
      <c r="F184" s="227" t="s">
        <v>2336</v>
      </c>
      <c r="G184" s="228" t="s">
        <v>721</v>
      </c>
      <c r="H184" s="229">
        <v>1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83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568</v>
      </c>
    </row>
    <row r="185" s="2" customFormat="1" ht="16.5" customHeight="1">
      <c r="A185" s="35"/>
      <c r="B185" s="36"/>
      <c r="C185" s="225" t="s">
        <v>384</v>
      </c>
      <c r="D185" s="225" t="s">
        <v>205</v>
      </c>
      <c r="E185" s="226" t="s">
        <v>2337</v>
      </c>
      <c r="F185" s="227" t="s">
        <v>2338</v>
      </c>
      <c r="G185" s="228" t="s">
        <v>721</v>
      </c>
      <c r="H185" s="229">
        <v>3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83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576</v>
      </c>
    </row>
    <row r="186" s="2" customFormat="1" ht="16.5" customHeight="1">
      <c r="A186" s="35"/>
      <c r="B186" s="36"/>
      <c r="C186" s="225" t="s">
        <v>388</v>
      </c>
      <c r="D186" s="225" t="s">
        <v>205</v>
      </c>
      <c r="E186" s="226" t="s">
        <v>392</v>
      </c>
      <c r="F186" s="227" t="s">
        <v>2339</v>
      </c>
      <c r="G186" s="228" t="s">
        <v>721</v>
      </c>
      <c r="H186" s="229">
        <v>4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83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279</v>
      </c>
    </row>
    <row r="187" s="2" customFormat="1" ht="16.5" customHeight="1">
      <c r="A187" s="35"/>
      <c r="B187" s="36"/>
      <c r="C187" s="225" t="s">
        <v>392</v>
      </c>
      <c r="D187" s="225" t="s">
        <v>205</v>
      </c>
      <c r="E187" s="226" t="s">
        <v>396</v>
      </c>
      <c r="F187" s="227" t="s">
        <v>2340</v>
      </c>
      <c r="G187" s="228" t="s">
        <v>721</v>
      </c>
      <c r="H187" s="229">
        <v>5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83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283</v>
      </c>
    </row>
    <row r="188" s="2" customFormat="1" ht="24.15" customHeight="1">
      <c r="A188" s="35"/>
      <c r="B188" s="36"/>
      <c r="C188" s="225" t="s">
        <v>396</v>
      </c>
      <c r="D188" s="225" t="s">
        <v>205</v>
      </c>
      <c r="E188" s="226" t="s">
        <v>229</v>
      </c>
      <c r="F188" s="227" t="s">
        <v>2275</v>
      </c>
      <c r="G188" s="228" t="s">
        <v>856</v>
      </c>
      <c r="H188" s="229">
        <v>50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83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287</v>
      </c>
    </row>
    <row r="189" s="2" customFormat="1" ht="16.5" customHeight="1">
      <c r="A189" s="35"/>
      <c r="B189" s="36"/>
      <c r="C189" s="225" t="s">
        <v>229</v>
      </c>
      <c r="D189" s="225" t="s">
        <v>205</v>
      </c>
      <c r="E189" s="226" t="s">
        <v>405</v>
      </c>
      <c r="F189" s="227" t="s">
        <v>2276</v>
      </c>
      <c r="G189" s="228" t="s">
        <v>856</v>
      </c>
      <c r="H189" s="229">
        <v>80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83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290</v>
      </c>
    </row>
    <row r="190" s="2" customFormat="1" ht="16.5" customHeight="1">
      <c r="A190" s="35"/>
      <c r="B190" s="36"/>
      <c r="C190" s="225" t="s">
        <v>405</v>
      </c>
      <c r="D190" s="225" t="s">
        <v>205</v>
      </c>
      <c r="E190" s="226" t="s">
        <v>233</v>
      </c>
      <c r="F190" s="227" t="s">
        <v>2278</v>
      </c>
      <c r="G190" s="228" t="s">
        <v>721</v>
      </c>
      <c r="H190" s="229">
        <v>1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83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294</v>
      </c>
    </row>
    <row r="191" s="2" customFormat="1" ht="16.5" customHeight="1">
      <c r="A191" s="35"/>
      <c r="B191" s="36"/>
      <c r="C191" s="225" t="s">
        <v>233</v>
      </c>
      <c r="D191" s="225" t="s">
        <v>205</v>
      </c>
      <c r="E191" s="226" t="s">
        <v>412</v>
      </c>
      <c r="F191" s="227" t="s">
        <v>2279</v>
      </c>
      <c r="G191" s="228" t="s">
        <v>721</v>
      </c>
      <c r="H191" s="229">
        <v>1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209</v>
      </c>
      <c r="AT191" s="237" t="s">
        <v>205</v>
      </c>
      <c r="AU191" s="237" t="s">
        <v>83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209</v>
      </c>
      <c r="BM191" s="237" t="s">
        <v>298</v>
      </c>
    </row>
    <row r="192" s="2" customFormat="1" ht="16.5" customHeight="1">
      <c r="A192" s="35"/>
      <c r="B192" s="36"/>
      <c r="C192" s="225" t="s">
        <v>412</v>
      </c>
      <c r="D192" s="225" t="s">
        <v>205</v>
      </c>
      <c r="E192" s="226" t="s">
        <v>2341</v>
      </c>
      <c r="F192" s="227" t="s">
        <v>2280</v>
      </c>
      <c r="G192" s="228" t="s">
        <v>721</v>
      </c>
      <c r="H192" s="229">
        <v>1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83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302</v>
      </c>
    </row>
    <row r="193" s="12" customFormat="1" ht="25.92" customHeight="1">
      <c r="A193" s="12"/>
      <c r="B193" s="209"/>
      <c r="C193" s="210"/>
      <c r="D193" s="211" t="s">
        <v>75</v>
      </c>
      <c r="E193" s="212" t="s">
        <v>2342</v>
      </c>
      <c r="F193" s="212" t="s">
        <v>2343</v>
      </c>
      <c r="G193" s="210"/>
      <c r="H193" s="210"/>
      <c r="I193" s="213"/>
      <c r="J193" s="214">
        <f>BK193</f>
        <v>0</v>
      </c>
      <c r="K193" s="210"/>
      <c r="L193" s="215"/>
      <c r="M193" s="216"/>
      <c r="N193" s="217"/>
      <c r="O193" s="217"/>
      <c r="P193" s="218">
        <f>SUM(P194:P204)</f>
        <v>0</v>
      </c>
      <c r="Q193" s="217"/>
      <c r="R193" s="218">
        <f>SUM(R194:R204)</f>
        <v>0</v>
      </c>
      <c r="S193" s="217"/>
      <c r="T193" s="219">
        <f>SUM(T194:T204)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0" t="s">
        <v>83</v>
      </c>
      <c r="AT193" s="221" t="s">
        <v>75</v>
      </c>
      <c r="AU193" s="221" t="s">
        <v>76</v>
      </c>
      <c r="AY193" s="220" t="s">
        <v>203</v>
      </c>
      <c r="BK193" s="222">
        <f>SUM(BK194:BK204)</f>
        <v>0</v>
      </c>
    </row>
    <row r="194" s="2" customFormat="1" ht="16.5" customHeight="1">
      <c r="A194" s="35"/>
      <c r="B194" s="36"/>
      <c r="C194" s="225" t="s">
        <v>237</v>
      </c>
      <c r="D194" s="225" t="s">
        <v>205</v>
      </c>
      <c r="E194" s="226" t="s">
        <v>2344</v>
      </c>
      <c r="F194" s="227" t="s">
        <v>2345</v>
      </c>
      <c r="G194" s="228" t="s">
        <v>721</v>
      </c>
      <c r="H194" s="229">
        <v>1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209</v>
      </c>
      <c r="AT194" s="237" t="s">
        <v>205</v>
      </c>
      <c r="AU194" s="237" t="s">
        <v>83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209</v>
      </c>
      <c r="BM194" s="237" t="s">
        <v>306</v>
      </c>
    </row>
    <row r="195" s="2" customFormat="1" ht="16.5" customHeight="1">
      <c r="A195" s="35"/>
      <c r="B195" s="36"/>
      <c r="C195" s="225" t="s">
        <v>419</v>
      </c>
      <c r="D195" s="225" t="s">
        <v>205</v>
      </c>
      <c r="E195" s="226" t="s">
        <v>2346</v>
      </c>
      <c r="F195" s="227" t="s">
        <v>2347</v>
      </c>
      <c r="G195" s="228" t="s">
        <v>721</v>
      </c>
      <c r="H195" s="229">
        <v>1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209</v>
      </c>
      <c r="AT195" s="237" t="s">
        <v>205</v>
      </c>
      <c r="AU195" s="237" t="s">
        <v>83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209</v>
      </c>
      <c r="BM195" s="237" t="s">
        <v>654</v>
      </c>
    </row>
    <row r="196" s="2" customFormat="1" ht="16.5" customHeight="1">
      <c r="A196" s="35"/>
      <c r="B196" s="36"/>
      <c r="C196" s="225" t="s">
        <v>242</v>
      </c>
      <c r="D196" s="225" t="s">
        <v>205</v>
      </c>
      <c r="E196" s="226" t="s">
        <v>2348</v>
      </c>
      <c r="F196" s="227" t="s">
        <v>2334</v>
      </c>
      <c r="G196" s="228" t="s">
        <v>721</v>
      </c>
      <c r="H196" s="229">
        <v>4</v>
      </c>
      <c r="I196" s="230"/>
      <c r="J196" s="231">
        <f>ROUND(I196*H196,2)</f>
        <v>0</v>
      </c>
      <c r="K196" s="232"/>
      <c r="L196" s="41"/>
      <c r="M196" s="233" t="s">
        <v>1</v>
      </c>
      <c r="N196" s="234" t="s">
        <v>41</v>
      </c>
      <c r="O196" s="88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37" t="s">
        <v>209</v>
      </c>
      <c r="AT196" s="237" t="s">
        <v>205</v>
      </c>
      <c r="AU196" s="237" t="s">
        <v>83</v>
      </c>
      <c r="AY196" s="14" t="s">
        <v>203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4" t="s">
        <v>83</v>
      </c>
      <c r="BK196" s="238">
        <f>ROUND(I196*H196,2)</f>
        <v>0</v>
      </c>
      <c r="BL196" s="14" t="s">
        <v>209</v>
      </c>
      <c r="BM196" s="237" t="s">
        <v>663</v>
      </c>
    </row>
    <row r="197" s="2" customFormat="1" ht="16.5" customHeight="1">
      <c r="A197" s="35"/>
      <c r="B197" s="36"/>
      <c r="C197" s="225" t="s">
        <v>426</v>
      </c>
      <c r="D197" s="225" t="s">
        <v>205</v>
      </c>
      <c r="E197" s="226" t="s">
        <v>2349</v>
      </c>
      <c r="F197" s="227" t="s">
        <v>2338</v>
      </c>
      <c r="G197" s="228" t="s">
        <v>721</v>
      </c>
      <c r="H197" s="229">
        <v>2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209</v>
      </c>
      <c r="AT197" s="237" t="s">
        <v>205</v>
      </c>
      <c r="AU197" s="237" t="s">
        <v>83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209</v>
      </c>
      <c r="BM197" s="237" t="s">
        <v>671</v>
      </c>
    </row>
    <row r="198" s="2" customFormat="1" ht="16.5" customHeight="1">
      <c r="A198" s="35"/>
      <c r="B198" s="36"/>
      <c r="C198" s="225" t="s">
        <v>246</v>
      </c>
      <c r="D198" s="225" t="s">
        <v>205</v>
      </c>
      <c r="E198" s="226" t="s">
        <v>433</v>
      </c>
      <c r="F198" s="227" t="s">
        <v>2339</v>
      </c>
      <c r="G198" s="228" t="s">
        <v>721</v>
      </c>
      <c r="H198" s="229">
        <v>5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209</v>
      </c>
      <c r="AT198" s="237" t="s">
        <v>205</v>
      </c>
      <c r="AU198" s="237" t="s">
        <v>83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209</v>
      </c>
      <c r="BM198" s="237" t="s">
        <v>679</v>
      </c>
    </row>
    <row r="199" s="2" customFormat="1" ht="16.5" customHeight="1">
      <c r="A199" s="35"/>
      <c r="B199" s="36"/>
      <c r="C199" s="225" t="s">
        <v>433</v>
      </c>
      <c r="D199" s="225" t="s">
        <v>205</v>
      </c>
      <c r="E199" s="226" t="s">
        <v>250</v>
      </c>
      <c r="F199" s="227" t="s">
        <v>2340</v>
      </c>
      <c r="G199" s="228" t="s">
        <v>721</v>
      </c>
      <c r="H199" s="229">
        <v>6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209</v>
      </c>
      <c r="AT199" s="237" t="s">
        <v>205</v>
      </c>
      <c r="AU199" s="237" t="s">
        <v>83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209</v>
      </c>
      <c r="BM199" s="237" t="s">
        <v>310</v>
      </c>
    </row>
    <row r="200" s="2" customFormat="1" ht="24.15" customHeight="1">
      <c r="A200" s="35"/>
      <c r="B200" s="36"/>
      <c r="C200" s="225" t="s">
        <v>250</v>
      </c>
      <c r="D200" s="225" t="s">
        <v>205</v>
      </c>
      <c r="E200" s="226" t="s">
        <v>440</v>
      </c>
      <c r="F200" s="227" t="s">
        <v>2275</v>
      </c>
      <c r="G200" s="228" t="s">
        <v>856</v>
      </c>
      <c r="H200" s="229">
        <v>70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209</v>
      </c>
      <c r="AT200" s="237" t="s">
        <v>205</v>
      </c>
      <c r="AU200" s="237" t="s">
        <v>83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209</v>
      </c>
      <c r="BM200" s="237" t="s">
        <v>315</v>
      </c>
    </row>
    <row r="201" s="2" customFormat="1" ht="16.5" customHeight="1">
      <c r="A201" s="35"/>
      <c r="B201" s="36"/>
      <c r="C201" s="225" t="s">
        <v>440</v>
      </c>
      <c r="D201" s="225" t="s">
        <v>205</v>
      </c>
      <c r="E201" s="226" t="s">
        <v>253</v>
      </c>
      <c r="F201" s="227" t="s">
        <v>2276</v>
      </c>
      <c r="G201" s="228" t="s">
        <v>856</v>
      </c>
      <c r="H201" s="229">
        <v>150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209</v>
      </c>
      <c r="AT201" s="237" t="s">
        <v>205</v>
      </c>
      <c r="AU201" s="237" t="s">
        <v>83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209</v>
      </c>
      <c r="BM201" s="237" t="s">
        <v>703</v>
      </c>
    </row>
    <row r="202" s="2" customFormat="1" ht="16.5" customHeight="1">
      <c r="A202" s="35"/>
      <c r="B202" s="36"/>
      <c r="C202" s="225" t="s">
        <v>253</v>
      </c>
      <c r="D202" s="225" t="s">
        <v>205</v>
      </c>
      <c r="E202" s="226" t="s">
        <v>447</v>
      </c>
      <c r="F202" s="227" t="s">
        <v>2278</v>
      </c>
      <c r="G202" s="228" t="s">
        <v>721</v>
      </c>
      <c r="H202" s="229">
        <v>1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209</v>
      </c>
      <c r="AT202" s="237" t="s">
        <v>205</v>
      </c>
      <c r="AU202" s="237" t="s">
        <v>83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209</v>
      </c>
      <c r="BM202" s="237" t="s">
        <v>712</v>
      </c>
    </row>
    <row r="203" s="2" customFormat="1" ht="16.5" customHeight="1">
      <c r="A203" s="35"/>
      <c r="B203" s="36"/>
      <c r="C203" s="225" t="s">
        <v>447</v>
      </c>
      <c r="D203" s="225" t="s">
        <v>205</v>
      </c>
      <c r="E203" s="226" t="s">
        <v>451</v>
      </c>
      <c r="F203" s="227" t="s">
        <v>2279</v>
      </c>
      <c r="G203" s="228" t="s">
        <v>721</v>
      </c>
      <c r="H203" s="229">
        <v>1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209</v>
      </c>
      <c r="AT203" s="237" t="s">
        <v>205</v>
      </c>
      <c r="AU203" s="237" t="s">
        <v>83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209</v>
      </c>
      <c r="BM203" s="237" t="s">
        <v>724</v>
      </c>
    </row>
    <row r="204" s="2" customFormat="1" ht="16.5" customHeight="1">
      <c r="A204" s="35"/>
      <c r="B204" s="36"/>
      <c r="C204" s="225" t="s">
        <v>451</v>
      </c>
      <c r="D204" s="225" t="s">
        <v>205</v>
      </c>
      <c r="E204" s="226" t="s">
        <v>2350</v>
      </c>
      <c r="F204" s="227" t="s">
        <v>2280</v>
      </c>
      <c r="G204" s="228" t="s">
        <v>721</v>
      </c>
      <c r="H204" s="229">
        <v>1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209</v>
      </c>
      <c r="AT204" s="237" t="s">
        <v>205</v>
      </c>
      <c r="AU204" s="237" t="s">
        <v>83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209</v>
      </c>
      <c r="BM204" s="237" t="s">
        <v>731</v>
      </c>
    </row>
    <row r="205" s="12" customFormat="1" ht="25.92" customHeight="1">
      <c r="A205" s="12"/>
      <c r="B205" s="209"/>
      <c r="C205" s="210"/>
      <c r="D205" s="211" t="s">
        <v>75</v>
      </c>
      <c r="E205" s="212" t="s">
        <v>2351</v>
      </c>
      <c r="F205" s="212" t="s">
        <v>2352</v>
      </c>
      <c r="G205" s="210"/>
      <c r="H205" s="210"/>
      <c r="I205" s="213"/>
      <c r="J205" s="214">
        <f>BK205</f>
        <v>0</v>
      </c>
      <c r="K205" s="210"/>
      <c r="L205" s="215"/>
      <c r="M205" s="216"/>
      <c r="N205" s="217"/>
      <c r="O205" s="217"/>
      <c r="P205" s="218">
        <f>SUM(P206:P216)</f>
        <v>0</v>
      </c>
      <c r="Q205" s="217"/>
      <c r="R205" s="218">
        <f>SUM(R206:R216)</f>
        <v>0</v>
      </c>
      <c r="S205" s="217"/>
      <c r="T205" s="219">
        <f>SUM(T206:T216)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20" t="s">
        <v>83</v>
      </c>
      <c r="AT205" s="221" t="s">
        <v>75</v>
      </c>
      <c r="AU205" s="221" t="s">
        <v>76</v>
      </c>
      <c r="AY205" s="220" t="s">
        <v>203</v>
      </c>
      <c r="BK205" s="222">
        <f>SUM(BK206:BK216)</f>
        <v>0</v>
      </c>
    </row>
    <row r="206" s="2" customFormat="1" ht="16.5" customHeight="1">
      <c r="A206" s="35"/>
      <c r="B206" s="36"/>
      <c r="C206" s="225" t="s">
        <v>455</v>
      </c>
      <c r="D206" s="225" t="s">
        <v>205</v>
      </c>
      <c r="E206" s="226" t="s">
        <v>2353</v>
      </c>
      <c r="F206" s="227" t="s">
        <v>2345</v>
      </c>
      <c r="G206" s="228" t="s">
        <v>721</v>
      </c>
      <c r="H206" s="229">
        <v>1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</v>
      </c>
      <c r="R206" s="235">
        <f>Q206*H206</f>
        <v>0</v>
      </c>
      <c r="S206" s="235">
        <v>0</v>
      </c>
      <c r="T206" s="23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209</v>
      </c>
      <c r="AT206" s="237" t="s">
        <v>205</v>
      </c>
      <c r="AU206" s="237" t="s">
        <v>83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209</v>
      </c>
      <c r="BM206" s="237" t="s">
        <v>739</v>
      </c>
    </row>
    <row r="207" s="2" customFormat="1" ht="16.5" customHeight="1">
      <c r="A207" s="35"/>
      <c r="B207" s="36"/>
      <c r="C207" s="225" t="s">
        <v>257</v>
      </c>
      <c r="D207" s="225" t="s">
        <v>205</v>
      </c>
      <c r="E207" s="226" t="s">
        <v>2354</v>
      </c>
      <c r="F207" s="227" t="s">
        <v>2355</v>
      </c>
      <c r="G207" s="228" t="s">
        <v>721</v>
      </c>
      <c r="H207" s="229">
        <v>1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209</v>
      </c>
      <c r="AT207" s="237" t="s">
        <v>205</v>
      </c>
      <c r="AU207" s="237" t="s">
        <v>83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209</v>
      </c>
      <c r="BM207" s="237" t="s">
        <v>747</v>
      </c>
    </row>
    <row r="208" s="2" customFormat="1" ht="16.5" customHeight="1">
      <c r="A208" s="35"/>
      <c r="B208" s="36"/>
      <c r="C208" s="225" t="s">
        <v>462</v>
      </c>
      <c r="D208" s="225" t="s">
        <v>205</v>
      </c>
      <c r="E208" s="226" t="s">
        <v>2356</v>
      </c>
      <c r="F208" s="227" t="s">
        <v>2334</v>
      </c>
      <c r="G208" s="228" t="s">
        <v>721</v>
      </c>
      <c r="H208" s="229">
        <v>4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209</v>
      </c>
      <c r="AT208" s="237" t="s">
        <v>205</v>
      </c>
      <c r="AU208" s="237" t="s">
        <v>83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209</v>
      </c>
      <c r="BM208" s="237" t="s">
        <v>755</v>
      </c>
    </row>
    <row r="209" s="2" customFormat="1" ht="16.5" customHeight="1">
      <c r="A209" s="35"/>
      <c r="B209" s="36"/>
      <c r="C209" s="225" t="s">
        <v>261</v>
      </c>
      <c r="D209" s="225" t="s">
        <v>205</v>
      </c>
      <c r="E209" s="226" t="s">
        <v>2357</v>
      </c>
      <c r="F209" s="227" t="s">
        <v>2338</v>
      </c>
      <c r="G209" s="228" t="s">
        <v>721</v>
      </c>
      <c r="H209" s="229">
        <v>2</v>
      </c>
      <c r="I209" s="230"/>
      <c r="J209" s="231">
        <f>ROUND(I209*H209,2)</f>
        <v>0</v>
      </c>
      <c r="K209" s="232"/>
      <c r="L209" s="41"/>
      <c r="M209" s="233" t="s">
        <v>1</v>
      </c>
      <c r="N209" s="234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209</v>
      </c>
      <c r="AT209" s="237" t="s">
        <v>205</v>
      </c>
      <c r="AU209" s="237" t="s">
        <v>83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209</v>
      </c>
      <c r="BM209" s="237" t="s">
        <v>763</v>
      </c>
    </row>
    <row r="210" s="2" customFormat="1" ht="16.5" customHeight="1">
      <c r="A210" s="35"/>
      <c r="B210" s="36"/>
      <c r="C210" s="225" t="s">
        <v>469</v>
      </c>
      <c r="D210" s="225" t="s">
        <v>205</v>
      </c>
      <c r="E210" s="226" t="s">
        <v>473</v>
      </c>
      <c r="F210" s="227" t="s">
        <v>2339</v>
      </c>
      <c r="G210" s="228" t="s">
        <v>721</v>
      </c>
      <c r="H210" s="229">
        <v>5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209</v>
      </c>
      <c r="AT210" s="237" t="s">
        <v>205</v>
      </c>
      <c r="AU210" s="237" t="s">
        <v>83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209</v>
      </c>
      <c r="BM210" s="237" t="s">
        <v>772</v>
      </c>
    </row>
    <row r="211" s="2" customFormat="1" ht="16.5" customHeight="1">
      <c r="A211" s="35"/>
      <c r="B211" s="36"/>
      <c r="C211" s="225" t="s">
        <v>473</v>
      </c>
      <c r="D211" s="225" t="s">
        <v>205</v>
      </c>
      <c r="E211" s="226" t="s">
        <v>479</v>
      </c>
      <c r="F211" s="227" t="s">
        <v>2340</v>
      </c>
      <c r="G211" s="228" t="s">
        <v>721</v>
      </c>
      <c r="H211" s="229">
        <v>6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209</v>
      </c>
      <c r="AT211" s="237" t="s">
        <v>205</v>
      </c>
      <c r="AU211" s="237" t="s">
        <v>83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209</v>
      </c>
      <c r="BM211" s="237" t="s">
        <v>780</v>
      </c>
    </row>
    <row r="212" s="2" customFormat="1" ht="24.15" customHeight="1">
      <c r="A212" s="35"/>
      <c r="B212" s="36"/>
      <c r="C212" s="225" t="s">
        <v>479</v>
      </c>
      <c r="D212" s="225" t="s">
        <v>205</v>
      </c>
      <c r="E212" s="226" t="s">
        <v>483</v>
      </c>
      <c r="F212" s="227" t="s">
        <v>2275</v>
      </c>
      <c r="G212" s="228" t="s">
        <v>856</v>
      </c>
      <c r="H212" s="229">
        <v>100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209</v>
      </c>
      <c r="AT212" s="237" t="s">
        <v>205</v>
      </c>
      <c r="AU212" s="237" t="s">
        <v>83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209</v>
      </c>
      <c r="BM212" s="237" t="s">
        <v>788</v>
      </c>
    </row>
    <row r="213" s="2" customFormat="1" ht="16.5" customHeight="1">
      <c r="A213" s="35"/>
      <c r="B213" s="36"/>
      <c r="C213" s="225" t="s">
        <v>483</v>
      </c>
      <c r="D213" s="225" t="s">
        <v>205</v>
      </c>
      <c r="E213" s="226" t="s">
        <v>487</v>
      </c>
      <c r="F213" s="227" t="s">
        <v>2276</v>
      </c>
      <c r="G213" s="228" t="s">
        <v>856</v>
      </c>
      <c r="H213" s="229">
        <v>150</v>
      </c>
      <c r="I213" s="230"/>
      <c r="J213" s="231">
        <f>ROUND(I213*H213,2)</f>
        <v>0</v>
      </c>
      <c r="K213" s="232"/>
      <c r="L213" s="41"/>
      <c r="M213" s="233" t="s">
        <v>1</v>
      </c>
      <c r="N213" s="234" t="s">
        <v>41</v>
      </c>
      <c r="O213" s="88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209</v>
      </c>
      <c r="AT213" s="237" t="s">
        <v>205</v>
      </c>
      <c r="AU213" s="237" t="s">
        <v>83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209</v>
      </c>
      <c r="BM213" s="237" t="s">
        <v>796</v>
      </c>
    </row>
    <row r="214" s="2" customFormat="1" ht="16.5" customHeight="1">
      <c r="A214" s="35"/>
      <c r="B214" s="36"/>
      <c r="C214" s="225" t="s">
        <v>487</v>
      </c>
      <c r="D214" s="225" t="s">
        <v>205</v>
      </c>
      <c r="E214" s="226" t="s">
        <v>266</v>
      </c>
      <c r="F214" s="227" t="s">
        <v>2278</v>
      </c>
      <c r="G214" s="228" t="s">
        <v>721</v>
      </c>
      <c r="H214" s="229">
        <v>1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209</v>
      </c>
      <c r="AT214" s="237" t="s">
        <v>205</v>
      </c>
      <c r="AU214" s="237" t="s">
        <v>83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209</v>
      </c>
      <c r="BM214" s="237" t="s">
        <v>804</v>
      </c>
    </row>
    <row r="215" s="2" customFormat="1" ht="16.5" customHeight="1">
      <c r="A215" s="35"/>
      <c r="B215" s="36"/>
      <c r="C215" s="225" t="s">
        <v>266</v>
      </c>
      <c r="D215" s="225" t="s">
        <v>205</v>
      </c>
      <c r="E215" s="226" t="s">
        <v>494</v>
      </c>
      <c r="F215" s="227" t="s">
        <v>2279</v>
      </c>
      <c r="G215" s="228" t="s">
        <v>721</v>
      </c>
      <c r="H215" s="229">
        <v>1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209</v>
      </c>
      <c r="AT215" s="237" t="s">
        <v>205</v>
      </c>
      <c r="AU215" s="237" t="s">
        <v>83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209</v>
      </c>
      <c r="BM215" s="237" t="s">
        <v>812</v>
      </c>
    </row>
    <row r="216" s="2" customFormat="1" ht="16.5" customHeight="1">
      <c r="A216" s="35"/>
      <c r="B216" s="36"/>
      <c r="C216" s="225" t="s">
        <v>494</v>
      </c>
      <c r="D216" s="225" t="s">
        <v>205</v>
      </c>
      <c r="E216" s="226" t="s">
        <v>2358</v>
      </c>
      <c r="F216" s="227" t="s">
        <v>2280</v>
      </c>
      <c r="G216" s="228" t="s">
        <v>721</v>
      </c>
      <c r="H216" s="229">
        <v>1</v>
      </c>
      <c r="I216" s="230"/>
      <c r="J216" s="231">
        <f>ROUND(I216*H216,2)</f>
        <v>0</v>
      </c>
      <c r="K216" s="232"/>
      <c r="L216" s="41"/>
      <c r="M216" s="233" t="s">
        <v>1</v>
      </c>
      <c r="N216" s="234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209</v>
      </c>
      <c r="AT216" s="237" t="s">
        <v>205</v>
      </c>
      <c r="AU216" s="237" t="s">
        <v>83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209</v>
      </c>
      <c r="BM216" s="237" t="s">
        <v>820</v>
      </c>
    </row>
    <row r="217" s="12" customFormat="1" ht="25.92" customHeight="1">
      <c r="A217" s="12"/>
      <c r="B217" s="209"/>
      <c r="C217" s="210"/>
      <c r="D217" s="211" t="s">
        <v>75</v>
      </c>
      <c r="E217" s="212" t="s">
        <v>2359</v>
      </c>
      <c r="F217" s="212" t="s">
        <v>2360</v>
      </c>
      <c r="G217" s="210"/>
      <c r="H217" s="210"/>
      <c r="I217" s="213"/>
      <c r="J217" s="214">
        <f>BK217</f>
        <v>0</v>
      </c>
      <c r="K217" s="210"/>
      <c r="L217" s="215"/>
      <c r="M217" s="216"/>
      <c r="N217" s="217"/>
      <c r="O217" s="217"/>
      <c r="P217" s="218">
        <f>SUM(P218:P228)</f>
        <v>0</v>
      </c>
      <c r="Q217" s="217"/>
      <c r="R217" s="218">
        <f>SUM(R218:R228)</f>
        <v>0</v>
      </c>
      <c r="S217" s="217"/>
      <c r="T217" s="219">
        <f>SUM(T218:T228)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20" t="s">
        <v>83</v>
      </c>
      <c r="AT217" s="221" t="s">
        <v>75</v>
      </c>
      <c r="AU217" s="221" t="s">
        <v>76</v>
      </c>
      <c r="AY217" s="220" t="s">
        <v>203</v>
      </c>
      <c r="BK217" s="222">
        <f>SUM(BK218:BK228)</f>
        <v>0</v>
      </c>
    </row>
    <row r="218" s="2" customFormat="1" ht="16.5" customHeight="1">
      <c r="A218" s="35"/>
      <c r="B218" s="36"/>
      <c r="C218" s="225" t="s">
        <v>270</v>
      </c>
      <c r="D218" s="225" t="s">
        <v>205</v>
      </c>
      <c r="E218" s="226" t="s">
        <v>2361</v>
      </c>
      <c r="F218" s="227" t="s">
        <v>2362</v>
      </c>
      <c r="G218" s="228" t="s">
        <v>721</v>
      </c>
      <c r="H218" s="229">
        <v>1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209</v>
      </c>
      <c r="AT218" s="237" t="s">
        <v>205</v>
      </c>
      <c r="AU218" s="237" t="s">
        <v>83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209</v>
      </c>
      <c r="BM218" s="237" t="s">
        <v>828</v>
      </c>
    </row>
    <row r="219" s="2" customFormat="1" ht="16.5" customHeight="1">
      <c r="A219" s="35"/>
      <c r="B219" s="36"/>
      <c r="C219" s="225" t="s">
        <v>507</v>
      </c>
      <c r="D219" s="225" t="s">
        <v>205</v>
      </c>
      <c r="E219" s="226" t="s">
        <v>2363</v>
      </c>
      <c r="F219" s="227" t="s">
        <v>2347</v>
      </c>
      <c r="G219" s="228" t="s">
        <v>721</v>
      </c>
      <c r="H219" s="229">
        <v>1</v>
      </c>
      <c r="I219" s="230"/>
      <c r="J219" s="231">
        <f>ROUND(I219*H219,2)</f>
        <v>0</v>
      </c>
      <c r="K219" s="232"/>
      <c r="L219" s="41"/>
      <c r="M219" s="233" t="s">
        <v>1</v>
      </c>
      <c r="N219" s="234" t="s">
        <v>41</v>
      </c>
      <c r="O219" s="88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209</v>
      </c>
      <c r="AT219" s="237" t="s">
        <v>205</v>
      </c>
      <c r="AU219" s="237" t="s">
        <v>83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209</v>
      </c>
      <c r="BM219" s="237" t="s">
        <v>836</v>
      </c>
    </row>
    <row r="220" s="2" customFormat="1" ht="16.5" customHeight="1">
      <c r="A220" s="35"/>
      <c r="B220" s="36"/>
      <c r="C220" s="225" t="s">
        <v>274</v>
      </c>
      <c r="D220" s="225" t="s">
        <v>205</v>
      </c>
      <c r="E220" s="226" t="s">
        <v>2364</v>
      </c>
      <c r="F220" s="227" t="s">
        <v>2334</v>
      </c>
      <c r="G220" s="228" t="s">
        <v>721</v>
      </c>
      <c r="H220" s="229">
        <v>1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209</v>
      </c>
      <c r="AT220" s="237" t="s">
        <v>205</v>
      </c>
      <c r="AU220" s="237" t="s">
        <v>83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209</v>
      </c>
      <c r="BM220" s="237" t="s">
        <v>844</v>
      </c>
    </row>
    <row r="221" s="2" customFormat="1" ht="16.5" customHeight="1">
      <c r="A221" s="35"/>
      <c r="B221" s="36"/>
      <c r="C221" s="225" t="s">
        <v>515</v>
      </c>
      <c r="D221" s="225" t="s">
        <v>205</v>
      </c>
      <c r="E221" s="226" t="s">
        <v>2365</v>
      </c>
      <c r="F221" s="227" t="s">
        <v>2338</v>
      </c>
      <c r="G221" s="228" t="s">
        <v>721</v>
      </c>
      <c r="H221" s="229">
        <v>3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209</v>
      </c>
      <c r="AT221" s="237" t="s">
        <v>205</v>
      </c>
      <c r="AU221" s="237" t="s">
        <v>83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209</v>
      </c>
      <c r="BM221" s="237" t="s">
        <v>853</v>
      </c>
    </row>
    <row r="222" s="2" customFormat="1" ht="16.5" customHeight="1">
      <c r="A222" s="35"/>
      <c r="B222" s="36"/>
      <c r="C222" s="225" t="s">
        <v>520</v>
      </c>
      <c r="D222" s="225" t="s">
        <v>205</v>
      </c>
      <c r="E222" s="226" t="s">
        <v>527</v>
      </c>
      <c r="F222" s="227" t="s">
        <v>2339</v>
      </c>
      <c r="G222" s="228" t="s">
        <v>721</v>
      </c>
      <c r="H222" s="229">
        <v>3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209</v>
      </c>
      <c r="AT222" s="237" t="s">
        <v>205</v>
      </c>
      <c r="AU222" s="237" t="s">
        <v>83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209</v>
      </c>
      <c r="BM222" s="237" t="s">
        <v>862</v>
      </c>
    </row>
    <row r="223" s="2" customFormat="1" ht="16.5" customHeight="1">
      <c r="A223" s="35"/>
      <c r="B223" s="36"/>
      <c r="C223" s="225" t="s">
        <v>527</v>
      </c>
      <c r="D223" s="225" t="s">
        <v>205</v>
      </c>
      <c r="E223" s="226" t="s">
        <v>531</v>
      </c>
      <c r="F223" s="227" t="s">
        <v>2340</v>
      </c>
      <c r="G223" s="228" t="s">
        <v>721</v>
      </c>
      <c r="H223" s="229">
        <v>4</v>
      </c>
      <c r="I223" s="230"/>
      <c r="J223" s="231">
        <f>ROUND(I223*H223,2)</f>
        <v>0</v>
      </c>
      <c r="K223" s="232"/>
      <c r="L223" s="41"/>
      <c r="M223" s="233" t="s">
        <v>1</v>
      </c>
      <c r="N223" s="234" t="s">
        <v>41</v>
      </c>
      <c r="O223" s="88"/>
      <c r="P223" s="235">
        <f>O223*H223</f>
        <v>0</v>
      </c>
      <c r="Q223" s="235">
        <v>0</v>
      </c>
      <c r="R223" s="235">
        <f>Q223*H223</f>
        <v>0</v>
      </c>
      <c r="S223" s="235">
        <v>0</v>
      </c>
      <c r="T223" s="236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37" t="s">
        <v>209</v>
      </c>
      <c r="AT223" s="237" t="s">
        <v>205</v>
      </c>
      <c r="AU223" s="237" t="s">
        <v>83</v>
      </c>
      <c r="AY223" s="14" t="s">
        <v>203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4" t="s">
        <v>83</v>
      </c>
      <c r="BK223" s="238">
        <f>ROUND(I223*H223,2)</f>
        <v>0</v>
      </c>
      <c r="BL223" s="14" t="s">
        <v>209</v>
      </c>
      <c r="BM223" s="237" t="s">
        <v>870</v>
      </c>
    </row>
    <row r="224" s="2" customFormat="1" ht="24.15" customHeight="1">
      <c r="A224" s="35"/>
      <c r="B224" s="36"/>
      <c r="C224" s="225" t="s">
        <v>531</v>
      </c>
      <c r="D224" s="225" t="s">
        <v>205</v>
      </c>
      <c r="E224" s="226" t="s">
        <v>535</v>
      </c>
      <c r="F224" s="227" t="s">
        <v>2275</v>
      </c>
      <c r="G224" s="228" t="s">
        <v>856</v>
      </c>
      <c r="H224" s="229">
        <v>70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209</v>
      </c>
      <c r="AT224" s="237" t="s">
        <v>205</v>
      </c>
      <c r="AU224" s="237" t="s">
        <v>83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209</v>
      </c>
      <c r="BM224" s="237" t="s">
        <v>878</v>
      </c>
    </row>
    <row r="225" s="2" customFormat="1" ht="16.5" customHeight="1">
      <c r="A225" s="35"/>
      <c r="B225" s="36"/>
      <c r="C225" s="225" t="s">
        <v>535</v>
      </c>
      <c r="D225" s="225" t="s">
        <v>205</v>
      </c>
      <c r="E225" s="226" t="s">
        <v>540</v>
      </c>
      <c r="F225" s="227" t="s">
        <v>2276</v>
      </c>
      <c r="G225" s="228" t="s">
        <v>856</v>
      </c>
      <c r="H225" s="229">
        <v>110</v>
      </c>
      <c r="I225" s="230"/>
      <c r="J225" s="231">
        <f>ROUND(I225*H225,2)</f>
        <v>0</v>
      </c>
      <c r="K225" s="232"/>
      <c r="L225" s="41"/>
      <c r="M225" s="233" t="s">
        <v>1</v>
      </c>
      <c r="N225" s="234" t="s">
        <v>41</v>
      </c>
      <c r="O225" s="88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209</v>
      </c>
      <c r="AT225" s="237" t="s">
        <v>205</v>
      </c>
      <c r="AU225" s="237" t="s">
        <v>83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209</v>
      </c>
      <c r="BM225" s="237" t="s">
        <v>890</v>
      </c>
    </row>
    <row r="226" s="2" customFormat="1" ht="16.5" customHeight="1">
      <c r="A226" s="35"/>
      <c r="B226" s="36"/>
      <c r="C226" s="225" t="s">
        <v>540</v>
      </c>
      <c r="D226" s="225" t="s">
        <v>205</v>
      </c>
      <c r="E226" s="226" t="s">
        <v>545</v>
      </c>
      <c r="F226" s="227" t="s">
        <v>2278</v>
      </c>
      <c r="G226" s="228" t="s">
        <v>721</v>
      </c>
      <c r="H226" s="229">
        <v>1</v>
      </c>
      <c r="I226" s="230"/>
      <c r="J226" s="231">
        <f>ROUND(I226*H226,2)</f>
        <v>0</v>
      </c>
      <c r="K226" s="232"/>
      <c r="L226" s="41"/>
      <c r="M226" s="233" t="s">
        <v>1</v>
      </c>
      <c r="N226" s="234" t="s">
        <v>41</v>
      </c>
      <c r="O226" s="88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37" t="s">
        <v>209</v>
      </c>
      <c r="AT226" s="237" t="s">
        <v>205</v>
      </c>
      <c r="AU226" s="237" t="s">
        <v>83</v>
      </c>
      <c r="AY226" s="14" t="s">
        <v>203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4" t="s">
        <v>83</v>
      </c>
      <c r="BK226" s="238">
        <f>ROUND(I226*H226,2)</f>
        <v>0</v>
      </c>
      <c r="BL226" s="14" t="s">
        <v>209</v>
      </c>
      <c r="BM226" s="237" t="s">
        <v>319</v>
      </c>
    </row>
    <row r="227" s="2" customFormat="1" ht="16.5" customHeight="1">
      <c r="A227" s="35"/>
      <c r="B227" s="36"/>
      <c r="C227" s="225" t="s">
        <v>545</v>
      </c>
      <c r="D227" s="225" t="s">
        <v>205</v>
      </c>
      <c r="E227" s="226" t="s">
        <v>549</v>
      </c>
      <c r="F227" s="227" t="s">
        <v>2279</v>
      </c>
      <c r="G227" s="228" t="s">
        <v>721</v>
      </c>
      <c r="H227" s="229">
        <v>1</v>
      </c>
      <c r="I227" s="230"/>
      <c r="J227" s="231">
        <f>ROUND(I227*H227,2)</f>
        <v>0</v>
      </c>
      <c r="K227" s="232"/>
      <c r="L227" s="41"/>
      <c r="M227" s="233" t="s">
        <v>1</v>
      </c>
      <c r="N227" s="234" t="s">
        <v>41</v>
      </c>
      <c r="O227" s="88"/>
      <c r="P227" s="235">
        <f>O227*H227</f>
        <v>0</v>
      </c>
      <c r="Q227" s="235">
        <v>0</v>
      </c>
      <c r="R227" s="235">
        <f>Q227*H227</f>
        <v>0</v>
      </c>
      <c r="S227" s="235">
        <v>0</v>
      </c>
      <c r="T227" s="236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37" t="s">
        <v>209</v>
      </c>
      <c r="AT227" s="237" t="s">
        <v>205</v>
      </c>
      <c r="AU227" s="237" t="s">
        <v>83</v>
      </c>
      <c r="AY227" s="14" t="s">
        <v>203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4" t="s">
        <v>83</v>
      </c>
      <c r="BK227" s="238">
        <f>ROUND(I227*H227,2)</f>
        <v>0</v>
      </c>
      <c r="BL227" s="14" t="s">
        <v>209</v>
      </c>
      <c r="BM227" s="237" t="s">
        <v>323</v>
      </c>
    </row>
    <row r="228" s="2" customFormat="1" ht="16.5" customHeight="1">
      <c r="A228" s="35"/>
      <c r="B228" s="36"/>
      <c r="C228" s="225" t="s">
        <v>549</v>
      </c>
      <c r="D228" s="225" t="s">
        <v>205</v>
      </c>
      <c r="E228" s="226" t="s">
        <v>2366</v>
      </c>
      <c r="F228" s="227" t="s">
        <v>2280</v>
      </c>
      <c r="G228" s="228" t="s">
        <v>721</v>
      </c>
      <c r="H228" s="229">
        <v>1</v>
      </c>
      <c r="I228" s="230"/>
      <c r="J228" s="231">
        <f>ROUND(I228*H228,2)</f>
        <v>0</v>
      </c>
      <c r="K228" s="232"/>
      <c r="L228" s="41"/>
      <c r="M228" s="233" t="s">
        <v>1</v>
      </c>
      <c r="N228" s="234" t="s">
        <v>41</v>
      </c>
      <c r="O228" s="88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209</v>
      </c>
      <c r="AT228" s="237" t="s">
        <v>205</v>
      </c>
      <c r="AU228" s="237" t="s">
        <v>83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209</v>
      </c>
      <c r="BM228" s="237" t="s">
        <v>913</v>
      </c>
    </row>
    <row r="229" s="12" customFormat="1" ht="25.92" customHeight="1">
      <c r="A229" s="12"/>
      <c r="B229" s="209"/>
      <c r="C229" s="210"/>
      <c r="D229" s="211" t="s">
        <v>75</v>
      </c>
      <c r="E229" s="212" t="s">
        <v>2367</v>
      </c>
      <c r="F229" s="212" t="s">
        <v>2368</v>
      </c>
      <c r="G229" s="210"/>
      <c r="H229" s="210"/>
      <c r="I229" s="213"/>
      <c r="J229" s="214">
        <f>BK229</f>
        <v>0</v>
      </c>
      <c r="K229" s="210"/>
      <c r="L229" s="215"/>
      <c r="M229" s="216"/>
      <c r="N229" s="217"/>
      <c r="O229" s="217"/>
      <c r="P229" s="218">
        <f>SUM(P230:P244)</f>
        <v>0</v>
      </c>
      <c r="Q229" s="217"/>
      <c r="R229" s="218">
        <f>SUM(R230:R244)</f>
        <v>0</v>
      </c>
      <c r="S229" s="217"/>
      <c r="T229" s="219">
        <f>SUM(T230:T244)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20" t="s">
        <v>83</v>
      </c>
      <c r="AT229" s="221" t="s">
        <v>75</v>
      </c>
      <c r="AU229" s="221" t="s">
        <v>76</v>
      </c>
      <c r="AY229" s="220" t="s">
        <v>203</v>
      </c>
      <c r="BK229" s="222">
        <f>SUM(BK230:BK244)</f>
        <v>0</v>
      </c>
    </row>
    <row r="230" s="2" customFormat="1" ht="16.5" customHeight="1">
      <c r="A230" s="35"/>
      <c r="B230" s="36"/>
      <c r="C230" s="225" t="s">
        <v>555</v>
      </c>
      <c r="D230" s="225" t="s">
        <v>205</v>
      </c>
      <c r="E230" s="226" t="s">
        <v>560</v>
      </c>
      <c r="F230" s="227" t="s">
        <v>2369</v>
      </c>
      <c r="G230" s="228" t="s">
        <v>721</v>
      </c>
      <c r="H230" s="229">
        <v>4</v>
      </c>
      <c r="I230" s="230"/>
      <c r="J230" s="231">
        <f>ROUND(I230*H230,2)</f>
        <v>0</v>
      </c>
      <c r="K230" s="232"/>
      <c r="L230" s="41"/>
      <c r="M230" s="233" t="s">
        <v>1</v>
      </c>
      <c r="N230" s="234" t="s">
        <v>41</v>
      </c>
      <c r="O230" s="88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209</v>
      </c>
      <c r="AT230" s="237" t="s">
        <v>205</v>
      </c>
      <c r="AU230" s="237" t="s">
        <v>83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209</v>
      </c>
      <c r="BM230" s="237" t="s">
        <v>929</v>
      </c>
    </row>
    <row r="231" s="2" customFormat="1">
      <c r="A231" s="35"/>
      <c r="B231" s="36"/>
      <c r="C231" s="37"/>
      <c r="D231" s="239" t="s">
        <v>403</v>
      </c>
      <c r="E231" s="37"/>
      <c r="F231" s="240" t="s">
        <v>2370</v>
      </c>
      <c r="G231" s="37"/>
      <c r="H231" s="37"/>
      <c r="I231" s="241"/>
      <c r="J231" s="37"/>
      <c r="K231" s="37"/>
      <c r="L231" s="41"/>
      <c r="M231" s="242"/>
      <c r="N231" s="243"/>
      <c r="O231" s="88"/>
      <c r="P231" s="88"/>
      <c r="Q231" s="88"/>
      <c r="R231" s="88"/>
      <c r="S231" s="88"/>
      <c r="T231" s="89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T231" s="14" t="s">
        <v>403</v>
      </c>
      <c r="AU231" s="14" t="s">
        <v>83</v>
      </c>
    </row>
    <row r="232" s="2" customFormat="1" ht="16.5" customHeight="1">
      <c r="A232" s="35"/>
      <c r="B232" s="36"/>
      <c r="C232" s="225" t="s">
        <v>560</v>
      </c>
      <c r="D232" s="225" t="s">
        <v>205</v>
      </c>
      <c r="E232" s="226" t="s">
        <v>564</v>
      </c>
      <c r="F232" s="227" t="s">
        <v>2371</v>
      </c>
      <c r="G232" s="228" t="s">
        <v>887</v>
      </c>
      <c r="H232" s="229">
        <v>38</v>
      </c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209</v>
      </c>
      <c r="AT232" s="237" t="s">
        <v>205</v>
      </c>
      <c r="AU232" s="237" t="s">
        <v>83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209</v>
      </c>
      <c r="BM232" s="237" t="s">
        <v>937</v>
      </c>
    </row>
    <row r="233" s="2" customFormat="1">
      <c r="A233" s="35"/>
      <c r="B233" s="36"/>
      <c r="C233" s="37"/>
      <c r="D233" s="239" t="s">
        <v>403</v>
      </c>
      <c r="E233" s="37"/>
      <c r="F233" s="240" t="s">
        <v>2370</v>
      </c>
      <c r="G233" s="37"/>
      <c r="H233" s="37"/>
      <c r="I233" s="241"/>
      <c r="J233" s="37"/>
      <c r="K233" s="37"/>
      <c r="L233" s="41"/>
      <c r="M233" s="242"/>
      <c r="N233" s="243"/>
      <c r="O233" s="88"/>
      <c r="P233" s="88"/>
      <c r="Q233" s="88"/>
      <c r="R233" s="88"/>
      <c r="S233" s="88"/>
      <c r="T233" s="89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T233" s="14" t="s">
        <v>403</v>
      </c>
      <c r="AU233" s="14" t="s">
        <v>83</v>
      </c>
    </row>
    <row r="234" s="2" customFormat="1" ht="21.75" customHeight="1">
      <c r="A234" s="35"/>
      <c r="B234" s="36"/>
      <c r="C234" s="225" t="s">
        <v>564</v>
      </c>
      <c r="D234" s="225" t="s">
        <v>205</v>
      </c>
      <c r="E234" s="226" t="s">
        <v>568</v>
      </c>
      <c r="F234" s="227" t="s">
        <v>2372</v>
      </c>
      <c r="G234" s="228" t="s">
        <v>887</v>
      </c>
      <c r="H234" s="229">
        <v>80</v>
      </c>
      <c r="I234" s="230"/>
      <c r="J234" s="231">
        <f>ROUND(I234*H234,2)</f>
        <v>0</v>
      </c>
      <c r="K234" s="232"/>
      <c r="L234" s="41"/>
      <c r="M234" s="233" t="s">
        <v>1</v>
      </c>
      <c r="N234" s="234" t="s">
        <v>41</v>
      </c>
      <c r="O234" s="88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209</v>
      </c>
      <c r="AT234" s="237" t="s">
        <v>205</v>
      </c>
      <c r="AU234" s="237" t="s">
        <v>83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209</v>
      </c>
      <c r="BM234" s="237" t="s">
        <v>326</v>
      </c>
    </row>
    <row r="235" s="2" customFormat="1">
      <c r="A235" s="35"/>
      <c r="B235" s="36"/>
      <c r="C235" s="37"/>
      <c r="D235" s="239" t="s">
        <v>403</v>
      </c>
      <c r="E235" s="37"/>
      <c r="F235" s="240" t="s">
        <v>2370</v>
      </c>
      <c r="G235" s="37"/>
      <c r="H235" s="37"/>
      <c r="I235" s="241"/>
      <c r="J235" s="37"/>
      <c r="K235" s="37"/>
      <c r="L235" s="41"/>
      <c r="M235" s="242"/>
      <c r="N235" s="243"/>
      <c r="O235" s="88"/>
      <c r="P235" s="88"/>
      <c r="Q235" s="88"/>
      <c r="R235" s="88"/>
      <c r="S235" s="88"/>
      <c r="T235" s="89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T235" s="14" t="s">
        <v>403</v>
      </c>
      <c r="AU235" s="14" t="s">
        <v>83</v>
      </c>
    </row>
    <row r="236" s="2" customFormat="1" ht="16.5" customHeight="1">
      <c r="A236" s="35"/>
      <c r="B236" s="36"/>
      <c r="C236" s="225" t="s">
        <v>568</v>
      </c>
      <c r="D236" s="225" t="s">
        <v>205</v>
      </c>
      <c r="E236" s="226" t="s">
        <v>572</v>
      </c>
      <c r="F236" s="227" t="s">
        <v>2373</v>
      </c>
      <c r="G236" s="228" t="s">
        <v>887</v>
      </c>
      <c r="H236" s="229">
        <v>30</v>
      </c>
      <c r="I236" s="230"/>
      <c r="J236" s="231">
        <f>ROUND(I236*H236,2)</f>
        <v>0</v>
      </c>
      <c r="K236" s="232"/>
      <c r="L236" s="41"/>
      <c r="M236" s="233" t="s">
        <v>1</v>
      </c>
      <c r="N236" s="234" t="s">
        <v>41</v>
      </c>
      <c r="O236" s="88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37" t="s">
        <v>209</v>
      </c>
      <c r="AT236" s="237" t="s">
        <v>205</v>
      </c>
      <c r="AU236" s="237" t="s">
        <v>83</v>
      </c>
      <c r="AY236" s="14" t="s">
        <v>203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4" t="s">
        <v>83</v>
      </c>
      <c r="BK236" s="238">
        <f>ROUND(I236*H236,2)</f>
        <v>0</v>
      </c>
      <c r="BL236" s="14" t="s">
        <v>209</v>
      </c>
      <c r="BM236" s="237" t="s">
        <v>952</v>
      </c>
    </row>
    <row r="237" s="2" customFormat="1">
      <c r="A237" s="35"/>
      <c r="B237" s="36"/>
      <c r="C237" s="37"/>
      <c r="D237" s="239" t="s">
        <v>403</v>
      </c>
      <c r="E237" s="37"/>
      <c r="F237" s="240" t="s">
        <v>2370</v>
      </c>
      <c r="G237" s="37"/>
      <c r="H237" s="37"/>
      <c r="I237" s="241"/>
      <c r="J237" s="37"/>
      <c r="K237" s="37"/>
      <c r="L237" s="41"/>
      <c r="M237" s="242"/>
      <c r="N237" s="243"/>
      <c r="O237" s="88"/>
      <c r="P237" s="88"/>
      <c r="Q237" s="88"/>
      <c r="R237" s="88"/>
      <c r="S237" s="88"/>
      <c r="T237" s="89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T237" s="14" t="s">
        <v>403</v>
      </c>
      <c r="AU237" s="14" t="s">
        <v>83</v>
      </c>
    </row>
    <row r="238" s="2" customFormat="1" ht="16.5" customHeight="1">
      <c r="A238" s="35"/>
      <c r="B238" s="36"/>
      <c r="C238" s="225" t="s">
        <v>572</v>
      </c>
      <c r="D238" s="225" t="s">
        <v>205</v>
      </c>
      <c r="E238" s="226" t="s">
        <v>576</v>
      </c>
      <c r="F238" s="227" t="s">
        <v>2374</v>
      </c>
      <c r="G238" s="228" t="s">
        <v>887</v>
      </c>
      <c r="H238" s="229">
        <v>50</v>
      </c>
      <c r="I238" s="230"/>
      <c r="J238" s="231">
        <f>ROUND(I238*H238,2)</f>
        <v>0</v>
      </c>
      <c r="K238" s="232"/>
      <c r="L238" s="41"/>
      <c r="M238" s="233" t="s">
        <v>1</v>
      </c>
      <c r="N238" s="234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209</v>
      </c>
      <c r="AT238" s="237" t="s">
        <v>205</v>
      </c>
      <c r="AU238" s="237" t="s">
        <v>83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209</v>
      </c>
      <c r="BM238" s="237" t="s">
        <v>960</v>
      </c>
    </row>
    <row r="239" s="2" customFormat="1">
      <c r="A239" s="35"/>
      <c r="B239" s="36"/>
      <c r="C239" s="37"/>
      <c r="D239" s="239" t="s">
        <v>403</v>
      </c>
      <c r="E239" s="37"/>
      <c r="F239" s="240" t="s">
        <v>2370</v>
      </c>
      <c r="G239" s="37"/>
      <c r="H239" s="37"/>
      <c r="I239" s="241"/>
      <c r="J239" s="37"/>
      <c r="K239" s="37"/>
      <c r="L239" s="41"/>
      <c r="M239" s="242"/>
      <c r="N239" s="243"/>
      <c r="O239" s="88"/>
      <c r="P239" s="88"/>
      <c r="Q239" s="88"/>
      <c r="R239" s="88"/>
      <c r="S239" s="88"/>
      <c r="T239" s="89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T239" s="14" t="s">
        <v>403</v>
      </c>
      <c r="AU239" s="14" t="s">
        <v>83</v>
      </c>
    </row>
    <row r="240" s="2" customFormat="1" ht="16.5" customHeight="1">
      <c r="A240" s="35"/>
      <c r="B240" s="36"/>
      <c r="C240" s="225" t="s">
        <v>576</v>
      </c>
      <c r="D240" s="225" t="s">
        <v>205</v>
      </c>
      <c r="E240" s="226" t="s">
        <v>580</v>
      </c>
      <c r="F240" s="227" t="s">
        <v>2375</v>
      </c>
      <c r="G240" s="228" t="s">
        <v>721</v>
      </c>
      <c r="H240" s="229">
        <v>35</v>
      </c>
      <c r="I240" s="230"/>
      <c r="J240" s="231">
        <f>ROUND(I240*H240,2)</f>
        <v>0</v>
      </c>
      <c r="K240" s="232"/>
      <c r="L240" s="41"/>
      <c r="M240" s="233" t="s">
        <v>1</v>
      </c>
      <c r="N240" s="234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209</v>
      </c>
      <c r="AT240" s="237" t="s">
        <v>205</v>
      </c>
      <c r="AU240" s="237" t="s">
        <v>83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209</v>
      </c>
      <c r="BM240" s="237" t="s">
        <v>330</v>
      </c>
    </row>
    <row r="241" s="2" customFormat="1">
      <c r="A241" s="35"/>
      <c r="B241" s="36"/>
      <c r="C241" s="37"/>
      <c r="D241" s="239" t="s">
        <v>403</v>
      </c>
      <c r="E241" s="37"/>
      <c r="F241" s="240" t="s">
        <v>2370</v>
      </c>
      <c r="G241" s="37"/>
      <c r="H241" s="37"/>
      <c r="I241" s="241"/>
      <c r="J241" s="37"/>
      <c r="K241" s="37"/>
      <c r="L241" s="41"/>
      <c r="M241" s="242"/>
      <c r="N241" s="243"/>
      <c r="O241" s="88"/>
      <c r="P241" s="88"/>
      <c r="Q241" s="88"/>
      <c r="R241" s="88"/>
      <c r="S241" s="88"/>
      <c r="T241" s="89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T241" s="14" t="s">
        <v>403</v>
      </c>
      <c r="AU241" s="14" t="s">
        <v>83</v>
      </c>
    </row>
    <row r="242" s="2" customFormat="1" ht="16.5" customHeight="1">
      <c r="A242" s="35"/>
      <c r="B242" s="36"/>
      <c r="C242" s="225" t="s">
        <v>580</v>
      </c>
      <c r="D242" s="225" t="s">
        <v>205</v>
      </c>
      <c r="E242" s="226" t="s">
        <v>279</v>
      </c>
      <c r="F242" s="227" t="s">
        <v>2376</v>
      </c>
      <c r="G242" s="228" t="s">
        <v>721</v>
      </c>
      <c r="H242" s="229">
        <v>32</v>
      </c>
      <c r="I242" s="230"/>
      <c r="J242" s="231">
        <f>ROUND(I242*H242,2)</f>
        <v>0</v>
      </c>
      <c r="K242" s="232"/>
      <c r="L242" s="41"/>
      <c r="M242" s="233" t="s">
        <v>1</v>
      </c>
      <c r="N242" s="234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209</v>
      </c>
      <c r="AT242" s="237" t="s">
        <v>205</v>
      </c>
      <c r="AU242" s="237" t="s">
        <v>83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209</v>
      </c>
      <c r="BM242" s="237" t="s">
        <v>333</v>
      </c>
    </row>
    <row r="243" s="2" customFormat="1">
      <c r="A243" s="35"/>
      <c r="B243" s="36"/>
      <c r="C243" s="37"/>
      <c r="D243" s="239" t="s">
        <v>403</v>
      </c>
      <c r="E243" s="37"/>
      <c r="F243" s="240" t="s">
        <v>2377</v>
      </c>
      <c r="G243" s="37"/>
      <c r="H243" s="37"/>
      <c r="I243" s="241"/>
      <c r="J243" s="37"/>
      <c r="K243" s="37"/>
      <c r="L243" s="41"/>
      <c r="M243" s="242"/>
      <c r="N243" s="243"/>
      <c r="O243" s="88"/>
      <c r="P243" s="88"/>
      <c r="Q243" s="88"/>
      <c r="R243" s="88"/>
      <c r="S243" s="88"/>
      <c r="T243" s="89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T243" s="14" t="s">
        <v>403</v>
      </c>
      <c r="AU243" s="14" t="s">
        <v>83</v>
      </c>
    </row>
    <row r="244" s="2" customFormat="1" ht="16.5" customHeight="1">
      <c r="A244" s="35"/>
      <c r="B244" s="36"/>
      <c r="C244" s="225" t="s">
        <v>279</v>
      </c>
      <c r="D244" s="225" t="s">
        <v>205</v>
      </c>
      <c r="E244" s="226" t="s">
        <v>590</v>
      </c>
      <c r="F244" s="227" t="s">
        <v>2378</v>
      </c>
      <c r="G244" s="228" t="s">
        <v>2379</v>
      </c>
      <c r="H244" s="229">
        <v>1.5800000000000001</v>
      </c>
      <c r="I244" s="230"/>
      <c r="J244" s="231">
        <f>ROUND(I244*H244,2)</f>
        <v>0</v>
      </c>
      <c r="K244" s="232"/>
      <c r="L244" s="41"/>
      <c r="M244" s="233" t="s">
        <v>1</v>
      </c>
      <c r="N244" s="234" t="s">
        <v>41</v>
      </c>
      <c r="O244" s="88"/>
      <c r="P244" s="235">
        <f>O244*H244</f>
        <v>0</v>
      </c>
      <c r="Q244" s="235">
        <v>0</v>
      </c>
      <c r="R244" s="235">
        <f>Q244*H244</f>
        <v>0</v>
      </c>
      <c r="S244" s="235">
        <v>0</v>
      </c>
      <c r="T244" s="236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37" t="s">
        <v>209</v>
      </c>
      <c r="AT244" s="237" t="s">
        <v>205</v>
      </c>
      <c r="AU244" s="237" t="s">
        <v>83</v>
      </c>
      <c r="AY244" s="14" t="s">
        <v>203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4" t="s">
        <v>83</v>
      </c>
      <c r="BK244" s="238">
        <f>ROUND(I244*H244,2)</f>
        <v>0</v>
      </c>
      <c r="BL244" s="14" t="s">
        <v>209</v>
      </c>
      <c r="BM244" s="237" t="s">
        <v>982</v>
      </c>
    </row>
    <row r="245" s="12" customFormat="1" ht="25.92" customHeight="1">
      <c r="A245" s="12"/>
      <c r="B245" s="209"/>
      <c r="C245" s="210"/>
      <c r="D245" s="211" t="s">
        <v>75</v>
      </c>
      <c r="E245" s="212" t="s">
        <v>2380</v>
      </c>
      <c r="F245" s="212" t="s">
        <v>2381</v>
      </c>
      <c r="G245" s="210"/>
      <c r="H245" s="210"/>
      <c r="I245" s="213"/>
      <c r="J245" s="214">
        <f>BK245</f>
        <v>0</v>
      </c>
      <c r="K245" s="210"/>
      <c r="L245" s="215"/>
      <c r="M245" s="216"/>
      <c r="N245" s="217"/>
      <c r="O245" s="217"/>
      <c r="P245" s="218">
        <f>SUM(P246:P257)</f>
        <v>0</v>
      </c>
      <c r="Q245" s="217"/>
      <c r="R245" s="218">
        <f>SUM(R246:R257)</f>
        <v>0</v>
      </c>
      <c r="S245" s="217"/>
      <c r="T245" s="219">
        <f>SUM(T246:T257)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0" t="s">
        <v>83</v>
      </c>
      <c r="AT245" s="221" t="s">
        <v>75</v>
      </c>
      <c r="AU245" s="221" t="s">
        <v>76</v>
      </c>
      <c r="AY245" s="220" t="s">
        <v>203</v>
      </c>
      <c r="BK245" s="222">
        <f>SUM(BK246:BK257)</f>
        <v>0</v>
      </c>
    </row>
    <row r="246" s="2" customFormat="1" ht="16.5" customHeight="1">
      <c r="A246" s="35"/>
      <c r="B246" s="36"/>
      <c r="C246" s="225" t="s">
        <v>590</v>
      </c>
      <c r="D246" s="225" t="s">
        <v>205</v>
      </c>
      <c r="E246" s="226" t="s">
        <v>283</v>
      </c>
      <c r="F246" s="227" t="s">
        <v>2382</v>
      </c>
      <c r="G246" s="228" t="s">
        <v>721</v>
      </c>
      <c r="H246" s="229">
        <v>1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209</v>
      </c>
      <c r="AT246" s="237" t="s">
        <v>205</v>
      </c>
      <c r="AU246" s="237" t="s">
        <v>83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209</v>
      </c>
      <c r="BM246" s="237" t="s">
        <v>345</v>
      </c>
    </row>
    <row r="247" s="2" customFormat="1" ht="16.5" customHeight="1">
      <c r="A247" s="35"/>
      <c r="B247" s="36"/>
      <c r="C247" s="225" t="s">
        <v>283</v>
      </c>
      <c r="D247" s="225" t="s">
        <v>205</v>
      </c>
      <c r="E247" s="226" t="s">
        <v>599</v>
      </c>
      <c r="F247" s="227" t="s">
        <v>2383</v>
      </c>
      <c r="G247" s="228" t="s">
        <v>721</v>
      </c>
      <c r="H247" s="229">
        <v>1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209</v>
      </c>
      <c r="AT247" s="237" t="s">
        <v>205</v>
      </c>
      <c r="AU247" s="237" t="s">
        <v>83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209</v>
      </c>
      <c r="BM247" s="237" t="s">
        <v>348</v>
      </c>
    </row>
    <row r="248" s="2" customFormat="1" ht="16.5" customHeight="1">
      <c r="A248" s="35"/>
      <c r="B248" s="36"/>
      <c r="C248" s="225" t="s">
        <v>599</v>
      </c>
      <c r="D248" s="225" t="s">
        <v>205</v>
      </c>
      <c r="E248" s="226" t="s">
        <v>287</v>
      </c>
      <c r="F248" s="227" t="s">
        <v>2384</v>
      </c>
      <c r="G248" s="228" t="s">
        <v>721</v>
      </c>
      <c r="H248" s="229">
        <v>21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209</v>
      </c>
      <c r="AT248" s="237" t="s">
        <v>205</v>
      </c>
      <c r="AU248" s="237" t="s">
        <v>83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209</v>
      </c>
      <c r="BM248" s="237" t="s">
        <v>352</v>
      </c>
    </row>
    <row r="249" s="2" customFormat="1" ht="16.5" customHeight="1">
      <c r="A249" s="35"/>
      <c r="B249" s="36"/>
      <c r="C249" s="225" t="s">
        <v>287</v>
      </c>
      <c r="D249" s="225" t="s">
        <v>205</v>
      </c>
      <c r="E249" s="226" t="s">
        <v>608</v>
      </c>
      <c r="F249" s="227" t="s">
        <v>2385</v>
      </c>
      <c r="G249" s="228" t="s">
        <v>721</v>
      </c>
      <c r="H249" s="229">
        <v>1</v>
      </c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209</v>
      </c>
      <c r="AT249" s="237" t="s">
        <v>205</v>
      </c>
      <c r="AU249" s="237" t="s">
        <v>83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209</v>
      </c>
      <c r="BM249" s="237" t="s">
        <v>356</v>
      </c>
    </row>
    <row r="250" s="2" customFormat="1" ht="16.5" customHeight="1">
      <c r="A250" s="35"/>
      <c r="B250" s="36"/>
      <c r="C250" s="225" t="s">
        <v>608</v>
      </c>
      <c r="D250" s="225" t="s">
        <v>205</v>
      </c>
      <c r="E250" s="226" t="s">
        <v>290</v>
      </c>
      <c r="F250" s="227" t="s">
        <v>2386</v>
      </c>
      <c r="G250" s="228" t="s">
        <v>721</v>
      </c>
      <c r="H250" s="229">
        <v>1</v>
      </c>
      <c r="I250" s="230"/>
      <c r="J250" s="231">
        <f>ROUND(I250*H250,2)</f>
        <v>0</v>
      </c>
      <c r="K250" s="232"/>
      <c r="L250" s="41"/>
      <c r="M250" s="233" t="s">
        <v>1</v>
      </c>
      <c r="N250" s="234" t="s">
        <v>41</v>
      </c>
      <c r="O250" s="88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37" t="s">
        <v>209</v>
      </c>
      <c r="AT250" s="237" t="s">
        <v>205</v>
      </c>
      <c r="AU250" s="237" t="s">
        <v>83</v>
      </c>
      <c r="AY250" s="14" t="s">
        <v>203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4" t="s">
        <v>83</v>
      </c>
      <c r="BK250" s="238">
        <f>ROUND(I250*H250,2)</f>
        <v>0</v>
      </c>
      <c r="BL250" s="14" t="s">
        <v>209</v>
      </c>
      <c r="BM250" s="237" t="s">
        <v>1039</v>
      </c>
    </row>
    <row r="251" s="2" customFormat="1" ht="16.5" customHeight="1">
      <c r="A251" s="35"/>
      <c r="B251" s="36"/>
      <c r="C251" s="225" t="s">
        <v>290</v>
      </c>
      <c r="D251" s="225" t="s">
        <v>205</v>
      </c>
      <c r="E251" s="226" t="s">
        <v>617</v>
      </c>
      <c r="F251" s="227" t="s">
        <v>2387</v>
      </c>
      <c r="G251" s="228" t="s">
        <v>721</v>
      </c>
      <c r="H251" s="229">
        <v>1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209</v>
      </c>
      <c r="AT251" s="237" t="s">
        <v>205</v>
      </c>
      <c r="AU251" s="237" t="s">
        <v>83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209</v>
      </c>
      <c r="BM251" s="237" t="s">
        <v>360</v>
      </c>
    </row>
    <row r="252" s="2" customFormat="1" ht="16.5" customHeight="1">
      <c r="A252" s="35"/>
      <c r="B252" s="36"/>
      <c r="C252" s="225" t="s">
        <v>617</v>
      </c>
      <c r="D252" s="225" t="s">
        <v>205</v>
      </c>
      <c r="E252" s="226" t="s">
        <v>294</v>
      </c>
      <c r="F252" s="227" t="s">
        <v>2279</v>
      </c>
      <c r="G252" s="228" t="s">
        <v>721</v>
      </c>
      <c r="H252" s="229">
        <v>1</v>
      </c>
      <c r="I252" s="230"/>
      <c r="J252" s="231">
        <f>ROUND(I252*H252,2)</f>
        <v>0</v>
      </c>
      <c r="K252" s="232"/>
      <c r="L252" s="41"/>
      <c r="M252" s="233" t="s">
        <v>1</v>
      </c>
      <c r="N252" s="234" t="s">
        <v>41</v>
      </c>
      <c r="O252" s="88"/>
      <c r="P252" s="235">
        <f>O252*H252</f>
        <v>0</v>
      </c>
      <c r="Q252" s="235">
        <v>0</v>
      </c>
      <c r="R252" s="235">
        <f>Q252*H252</f>
        <v>0</v>
      </c>
      <c r="S252" s="235">
        <v>0</v>
      </c>
      <c r="T252" s="236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37" t="s">
        <v>209</v>
      </c>
      <c r="AT252" s="237" t="s">
        <v>205</v>
      </c>
      <c r="AU252" s="237" t="s">
        <v>83</v>
      </c>
      <c r="AY252" s="14" t="s">
        <v>203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4" t="s">
        <v>83</v>
      </c>
      <c r="BK252" s="238">
        <f>ROUND(I252*H252,2)</f>
        <v>0</v>
      </c>
      <c r="BL252" s="14" t="s">
        <v>209</v>
      </c>
      <c r="BM252" s="237" t="s">
        <v>1055</v>
      </c>
    </row>
    <row r="253" s="2" customFormat="1" ht="24.15" customHeight="1">
      <c r="A253" s="35"/>
      <c r="B253" s="36"/>
      <c r="C253" s="225" t="s">
        <v>294</v>
      </c>
      <c r="D253" s="225" t="s">
        <v>205</v>
      </c>
      <c r="E253" s="226" t="s">
        <v>2388</v>
      </c>
      <c r="F253" s="227" t="s">
        <v>2389</v>
      </c>
      <c r="G253" s="228" t="s">
        <v>721</v>
      </c>
      <c r="H253" s="229">
        <v>1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209</v>
      </c>
      <c r="AT253" s="237" t="s">
        <v>205</v>
      </c>
      <c r="AU253" s="237" t="s">
        <v>83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209</v>
      </c>
      <c r="BM253" s="237" t="s">
        <v>1065</v>
      </c>
    </row>
    <row r="254" s="2" customFormat="1" ht="24.15" customHeight="1">
      <c r="A254" s="35"/>
      <c r="B254" s="36"/>
      <c r="C254" s="225" t="s">
        <v>626</v>
      </c>
      <c r="D254" s="225" t="s">
        <v>205</v>
      </c>
      <c r="E254" s="226" t="s">
        <v>2390</v>
      </c>
      <c r="F254" s="227" t="s">
        <v>2391</v>
      </c>
      <c r="G254" s="228" t="s">
        <v>721</v>
      </c>
      <c r="H254" s="229">
        <v>1</v>
      </c>
      <c r="I254" s="230"/>
      <c r="J254" s="231">
        <f>ROUND(I254*H254,2)</f>
        <v>0</v>
      </c>
      <c r="K254" s="232"/>
      <c r="L254" s="41"/>
      <c r="M254" s="233" t="s">
        <v>1</v>
      </c>
      <c r="N254" s="234" t="s">
        <v>41</v>
      </c>
      <c r="O254" s="88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37" t="s">
        <v>209</v>
      </c>
      <c r="AT254" s="237" t="s">
        <v>205</v>
      </c>
      <c r="AU254" s="237" t="s">
        <v>83</v>
      </c>
      <c r="AY254" s="14" t="s">
        <v>203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4" t="s">
        <v>83</v>
      </c>
      <c r="BK254" s="238">
        <f>ROUND(I254*H254,2)</f>
        <v>0</v>
      </c>
      <c r="BL254" s="14" t="s">
        <v>209</v>
      </c>
      <c r="BM254" s="237" t="s">
        <v>1073</v>
      </c>
    </row>
    <row r="255" s="2" customFormat="1" ht="33" customHeight="1">
      <c r="A255" s="35"/>
      <c r="B255" s="36"/>
      <c r="C255" s="225" t="s">
        <v>298</v>
      </c>
      <c r="D255" s="225" t="s">
        <v>205</v>
      </c>
      <c r="E255" s="226" t="s">
        <v>2392</v>
      </c>
      <c r="F255" s="227" t="s">
        <v>2393</v>
      </c>
      <c r="G255" s="228" t="s">
        <v>721</v>
      </c>
      <c r="H255" s="229">
        <v>1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209</v>
      </c>
      <c r="AT255" s="237" t="s">
        <v>205</v>
      </c>
      <c r="AU255" s="237" t="s">
        <v>83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209</v>
      </c>
      <c r="BM255" s="237" t="s">
        <v>1083</v>
      </c>
    </row>
    <row r="256" s="2" customFormat="1" ht="33" customHeight="1">
      <c r="A256" s="35"/>
      <c r="B256" s="36"/>
      <c r="C256" s="225" t="s">
        <v>635</v>
      </c>
      <c r="D256" s="225" t="s">
        <v>205</v>
      </c>
      <c r="E256" s="226" t="s">
        <v>2394</v>
      </c>
      <c r="F256" s="227" t="s">
        <v>2395</v>
      </c>
      <c r="G256" s="228" t="s">
        <v>721</v>
      </c>
      <c r="H256" s="229">
        <v>1</v>
      </c>
      <c r="I256" s="230"/>
      <c r="J256" s="231">
        <f>ROUND(I256*H256,2)</f>
        <v>0</v>
      </c>
      <c r="K256" s="232"/>
      <c r="L256" s="41"/>
      <c r="M256" s="233" t="s">
        <v>1</v>
      </c>
      <c r="N256" s="234" t="s">
        <v>41</v>
      </c>
      <c r="O256" s="88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37" t="s">
        <v>209</v>
      </c>
      <c r="AT256" s="237" t="s">
        <v>205</v>
      </c>
      <c r="AU256" s="237" t="s">
        <v>83</v>
      </c>
      <c r="AY256" s="14" t="s">
        <v>203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4" t="s">
        <v>83</v>
      </c>
      <c r="BK256" s="238">
        <f>ROUND(I256*H256,2)</f>
        <v>0</v>
      </c>
      <c r="BL256" s="14" t="s">
        <v>209</v>
      </c>
      <c r="BM256" s="237" t="s">
        <v>1093</v>
      </c>
    </row>
    <row r="257" s="2" customFormat="1" ht="16.5" customHeight="1">
      <c r="A257" s="35"/>
      <c r="B257" s="36"/>
      <c r="C257" s="225" t="s">
        <v>302</v>
      </c>
      <c r="D257" s="225" t="s">
        <v>205</v>
      </c>
      <c r="E257" s="226" t="s">
        <v>2396</v>
      </c>
      <c r="F257" s="227" t="s">
        <v>2280</v>
      </c>
      <c r="G257" s="228" t="s">
        <v>721</v>
      </c>
      <c r="H257" s="229">
        <v>1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209</v>
      </c>
      <c r="AT257" s="237" t="s">
        <v>205</v>
      </c>
      <c r="AU257" s="237" t="s">
        <v>83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209</v>
      </c>
      <c r="BM257" s="237" t="s">
        <v>1102</v>
      </c>
    </row>
    <row r="258" s="12" customFormat="1" ht="25.92" customHeight="1">
      <c r="A258" s="12"/>
      <c r="B258" s="209"/>
      <c r="C258" s="210"/>
      <c r="D258" s="211" t="s">
        <v>75</v>
      </c>
      <c r="E258" s="212" t="s">
        <v>2397</v>
      </c>
      <c r="F258" s="212" t="s">
        <v>2398</v>
      </c>
      <c r="G258" s="210"/>
      <c r="H258" s="210"/>
      <c r="I258" s="213"/>
      <c r="J258" s="214">
        <f>BK258</f>
        <v>0</v>
      </c>
      <c r="K258" s="210"/>
      <c r="L258" s="215"/>
      <c r="M258" s="216"/>
      <c r="N258" s="217"/>
      <c r="O258" s="217"/>
      <c r="P258" s="218">
        <f>SUM(P259:P267)</f>
        <v>0</v>
      </c>
      <c r="Q258" s="217"/>
      <c r="R258" s="218">
        <f>SUM(R259:R267)</f>
        <v>0</v>
      </c>
      <c r="S258" s="217"/>
      <c r="T258" s="219">
        <f>SUM(T259:T267)</f>
        <v>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220" t="s">
        <v>83</v>
      </c>
      <c r="AT258" s="221" t="s">
        <v>75</v>
      </c>
      <c r="AU258" s="221" t="s">
        <v>76</v>
      </c>
      <c r="AY258" s="220" t="s">
        <v>203</v>
      </c>
      <c r="BK258" s="222">
        <f>SUM(BK259:BK267)</f>
        <v>0</v>
      </c>
    </row>
    <row r="259" s="2" customFormat="1" ht="16.5" customHeight="1">
      <c r="A259" s="35"/>
      <c r="B259" s="36"/>
      <c r="C259" s="225" t="s">
        <v>643</v>
      </c>
      <c r="D259" s="225" t="s">
        <v>205</v>
      </c>
      <c r="E259" s="226" t="s">
        <v>2399</v>
      </c>
      <c r="F259" s="227" t="s">
        <v>2400</v>
      </c>
      <c r="G259" s="228" t="s">
        <v>856</v>
      </c>
      <c r="H259" s="229">
        <v>15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209</v>
      </c>
      <c r="AT259" s="237" t="s">
        <v>205</v>
      </c>
      <c r="AU259" s="237" t="s">
        <v>83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209</v>
      </c>
      <c r="BM259" s="237" t="s">
        <v>1111</v>
      </c>
    </row>
    <row r="260" s="2" customFormat="1" ht="16.5" customHeight="1">
      <c r="A260" s="35"/>
      <c r="B260" s="36"/>
      <c r="C260" s="225" t="s">
        <v>306</v>
      </c>
      <c r="D260" s="225" t="s">
        <v>205</v>
      </c>
      <c r="E260" s="226" t="s">
        <v>2401</v>
      </c>
      <c r="F260" s="227" t="s">
        <v>2319</v>
      </c>
      <c r="G260" s="228" t="s">
        <v>856</v>
      </c>
      <c r="H260" s="229">
        <v>15</v>
      </c>
      <c r="I260" s="230"/>
      <c r="J260" s="231">
        <f>ROUND(I260*H260,2)</f>
        <v>0</v>
      </c>
      <c r="K260" s="232"/>
      <c r="L260" s="41"/>
      <c r="M260" s="233" t="s">
        <v>1</v>
      </c>
      <c r="N260" s="234" t="s">
        <v>41</v>
      </c>
      <c r="O260" s="88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37" t="s">
        <v>209</v>
      </c>
      <c r="AT260" s="237" t="s">
        <v>205</v>
      </c>
      <c r="AU260" s="237" t="s">
        <v>83</v>
      </c>
      <c r="AY260" s="14" t="s">
        <v>203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4" t="s">
        <v>83</v>
      </c>
      <c r="BK260" s="238">
        <f>ROUND(I260*H260,2)</f>
        <v>0</v>
      </c>
      <c r="BL260" s="14" t="s">
        <v>209</v>
      </c>
      <c r="BM260" s="237" t="s">
        <v>1122</v>
      </c>
    </row>
    <row r="261" s="2" customFormat="1" ht="16.5" customHeight="1">
      <c r="A261" s="35"/>
      <c r="B261" s="36"/>
      <c r="C261" s="225" t="s">
        <v>650</v>
      </c>
      <c r="D261" s="225" t="s">
        <v>205</v>
      </c>
      <c r="E261" s="226" t="s">
        <v>2402</v>
      </c>
      <c r="F261" s="227" t="s">
        <v>2403</v>
      </c>
      <c r="G261" s="228" t="s">
        <v>856</v>
      </c>
      <c r="H261" s="229">
        <v>3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209</v>
      </c>
      <c r="AT261" s="237" t="s">
        <v>205</v>
      </c>
      <c r="AU261" s="237" t="s">
        <v>83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209</v>
      </c>
      <c r="BM261" s="237" t="s">
        <v>1131</v>
      </c>
    </row>
    <row r="262" s="2" customFormat="1" ht="16.5" customHeight="1">
      <c r="A262" s="35"/>
      <c r="B262" s="36"/>
      <c r="C262" s="225" t="s">
        <v>654</v>
      </c>
      <c r="D262" s="225" t="s">
        <v>205</v>
      </c>
      <c r="E262" s="226" t="s">
        <v>2404</v>
      </c>
      <c r="F262" s="227" t="s">
        <v>2319</v>
      </c>
      <c r="G262" s="228" t="s">
        <v>856</v>
      </c>
      <c r="H262" s="229">
        <v>3</v>
      </c>
      <c r="I262" s="230"/>
      <c r="J262" s="231">
        <f>ROUND(I262*H262,2)</f>
        <v>0</v>
      </c>
      <c r="K262" s="232"/>
      <c r="L262" s="41"/>
      <c r="M262" s="233" t="s">
        <v>1</v>
      </c>
      <c r="N262" s="234" t="s">
        <v>41</v>
      </c>
      <c r="O262" s="88"/>
      <c r="P262" s="235">
        <f>O262*H262</f>
        <v>0</v>
      </c>
      <c r="Q262" s="235">
        <v>0</v>
      </c>
      <c r="R262" s="235">
        <f>Q262*H262</f>
        <v>0</v>
      </c>
      <c r="S262" s="235">
        <v>0</v>
      </c>
      <c r="T262" s="236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37" t="s">
        <v>209</v>
      </c>
      <c r="AT262" s="237" t="s">
        <v>205</v>
      </c>
      <c r="AU262" s="237" t="s">
        <v>83</v>
      </c>
      <c r="AY262" s="14" t="s">
        <v>203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4" t="s">
        <v>83</v>
      </c>
      <c r="BK262" s="238">
        <f>ROUND(I262*H262,2)</f>
        <v>0</v>
      </c>
      <c r="BL262" s="14" t="s">
        <v>209</v>
      </c>
      <c r="BM262" s="237" t="s">
        <v>1139</v>
      </c>
    </row>
    <row r="263" s="2" customFormat="1" ht="16.5" customHeight="1">
      <c r="A263" s="35"/>
      <c r="B263" s="36"/>
      <c r="C263" s="225" t="s">
        <v>658</v>
      </c>
      <c r="D263" s="225" t="s">
        <v>205</v>
      </c>
      <c r="E263" s="226" t="s">
        <v>2405</v>
      </c>
      <c r="F263" s="227" t="s">
        <v>2406</v>
      </c>
      <c r="G263" s="228" t="s">
        <v>856</v>
      </c>
      <c r="H263" s="229">
        <v>1</v>
      </c>
      <c r="I263" s="230"/>
      <c r="J263" s="231">
        <f>ROUND(I263*H263,2)</f>
        <v>0</v>
      </c>
      <c r="K263" s="232"/>
      <c r="L263" s="41"/>
      <c r="M263" s="233" t="s">
        <v>1</v>
      </c>
      <c r="N263" s="234" t="s">
        <v>41</v>
      </c>
      <c r="O263" s="88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37" t="s">
        <v>209</v>
      </c>
      <c r="AT263" s="237" t="s">
        <v>205</v>
      </c>
      <c r="AU263" s="237" t="s">
        <v>83</v>
      </c>
      <c r="AY263" s="14" t="s">
        <v>203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4" t="s">
        <v>83</v>
      </c>
      <c r="BK263" s="238">
        <f>ROUND(I263*H263,2)</f>
        <v>0</v>
      </c>
      <c r="BL263" s="14" t="s">
        <v>209</v>
      </c>
      <c r="BM263" s="237" t="s">
        <v>1149</v>
      </c>
    </row>
    <row r="264" s="2" customFormat="1" ht="16.5" customHeight="1">
      <c r="A264" s="35"/>
      <c r="B264" s="36"/>
      <c r="C264" s="225" t="s">
        <v>663</v>
      </c>
      <c r="D264" s="225" t="s">
        <v>205</v>
      </c>
      <c r="E264" s="226" t="s">
        <v>2407</v>
      </c>
      <c r="F264" s="227" t="s">
        <v>2319</v>
      </c>
      <c r="G264" s="228" t="s">
        <v>856</v>
      </c>
      <c r="H264" s="229">
        <v>1</v>
      </c>
      <c r="I264" s="230"/>
      <c r="J264" s="231">
        <f>ROUND(I264*H264,2)</f>
        <v>0</v>
      </c>
      <c r="K264" s="232"/>
      <c r="L264" s="41"/>
      <c r="M264" s="233" t="s">
        <v>1</v>
      </c>
      <c r="N264" s="234" t="s">
        <v>41</v>
      </c>
      <c r="O264" s="88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37" t="s">
        <v>209</v>
      </c>
      <c r="AT264" s="237" t="s">
        <v>205</v>
      </c>
      <c r="AU264" s="237" t="s">
        <v>83</v>
      </c>
      <c r="AY264" s="14" t="s">
        <v>203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4" t="s">
        <v>83</v>
      </c>
      <c r="BK264" s="238">
        <f>ROUND(I264*H264,2)</f>
        <v>0</v>
      </c>
      <c r="BL264" s="14" t="s">
        <v>209</v>
      </c>
      <c r="BM264" s="237" t="s">
        <v>1157</v>
      </c>
    </row>
    <row r="265" s="2" customFormat="1" ht="16.5" customHeight="1">
      <c r="A265" s="35"/>
      <c r="B265" s="36"/>
      <c r="C265" s="225" t="s">
        <v>667</v>
      </c>
      <c r="D265" s="225" t="s">
        <v>205</v>
      </c>
      <c r="E265" s="226" t="s">
        <v>2408</v>
      </c>
      <c r="F265" s="227" t="s">
        <v>2409</v>
      </c>
      <c r="G265" s="228" t="s">
        <v>856</v>
      </c>
      <c r="H265" s="229">
        <v>3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209</v>
      </c>
      <c r="AT265" s="237" t="s">
        <v>205</v>
      </c>
      <c r="AU265" s="237" t="s">
        <v>83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209</v>
      </c>
      <c r="BM265" s="237" t="s">
        <v>365</v>
      </c>
    </row>
    <row r="266" s="2" customFormat="1" ht="16.5" customHeight="1">
      <c r="A266" s="35"/>
      <c r="B266" s="36"/>
      <c r="C266" s="225" t="s">
        <v>671</v>
      </c>
      <c r="D266" s="225" t="s">
        <v>205</v>
      </c>
      <c r="E266" s="226" t="s">
        <v>2410</v>
      </c>
      <c r="F266" s="227" t="s">
        <v>2411</v>
      </c>
      <c r="G266" s="228" t="s">
        <v>856</v>
      </c>
      <c r="H266" s="229">
        <v>3</v>
      </c>
      <c r="I266" s="230"/>
      <c r="J266" s="231">
        <f>ROUND(I266*H266,2)</f>
        <v>0</v>
      </c>
      <c r="K266" s="232"/>
      <c r="L266" s="41"/>
      <c r="M266" s="233" t="s">
        <v>1</v>
      </c>
      <c r="N266" s="234" t="s">
        <v>41</v>
      </c>
      <c r="O266" s="88"/>
      <c r="P266" s="235">
        <f>O266*H266</f>
        <v>0</v>
      </c>
      <c r="Q266" s="235">
        <v>0</v>
      </c>
      <c r="R266" s="235">
        <f>Q266*H266</f>
        <v>0</v>
      </c>
      <c r="S266" s="235">
        <v>0</v>
      </c>
      <c r="T266" s="236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37" t="s">
        <v>209</v>
      </c>
      <c r="AT266" s="237" t="s">
        <v>205</v>
      </c>
      <c r="AU266" s="237" t="s">
        <v>83</v>
      </c>
      <c r="AY266" s="14" t="s">
        <v>203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4" t="s">
        <v>83</v>
      </c>
      <c r="BK266" s="238">
        <f>ROUND(I266*H266,2)</f>
        <v>0</v>
      </c>
      <c r="BL266" s="14" t="s">
        <v>209</v>
      </c>
      <c r="BM266" s="237" t="s">
        <v>1173</v>
      </c>
    </row>
    <row r="267" s="2" customFormat="1" ht="24.15" customHeight="1">
      <c r="A267" s="35"/>
      <c r="B267" s="36"/>
      <c r="C267" s="225" t="s">
        <v>675</v>
      </c>
      <c r="D267" s="225" t="s">
        <v>205</v>
      </c>
      <c r="E267" s="226" t="s">
        <v>2412</v>
      </c>
      <c r="F267" s="227" t="s">
        <v>2324</v>
      </c>
      <c r="G267" s="228" t="s">
        <v>213</v>
      </c>
      <c r="H267" s="229">
        <v>90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209</v>
      </c>
      <c r="AT267" s="237" t="s">
        <v>205</v>
      </c>
      <c r="AU267" s="237" t="s">
        <v>83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209</v>
      </c>
      <c r="BM267" s="237" t="s">
        <v>1181</v>
      </c>
    </row>
    <row r="268" s="12" customFormat="1" ht="25.92" customHeight="1">
      <c r="A268" s="12"/>
      <c r="B268" s="209"/>
      <c r="C268" s="210"/>
      <c r="D268" s="211" t="s">
        <v>75</v>
      </c>
      <c r="E268" s="212" t="s">
        <v>2413</v>
      </c>
      <c r="F268" s="212" t="s">
        <v>2414</v>
      </c>
      <c r="G268" s="210"/>
      <c r="H268" s="210"/>
      <c r="I268" s="213"/>
      <c r="J268" s="214">
        <f>BK268</f>
        <v>0</v>
      </c>
      <c r="K268" s="210"/>
      <c r="L268" s="215"/>
      <c r="M268" s="216"/>
      <c r="N268" s="217"/>
      <c r="O268" s="217"/>
      <c r="P268" s="218">
        <f>P269</f>
        <v>0</v>
      </c>
      <c r="Q268" s="217"/>
      <c r="R268" s="218">
        <f>R269</f>
        <v>0</v>
      </c>
      <c r="S268" s="217"/>
      <c r="T268" s="219">
        <f>T269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20" t="s">
        <v>83</v>
      </c>
      <c r="AT268" s="221" t="s">
        <v>75</v>
      </c>
      <c r="AU268" s="221" t="s">
        <v>76</v>
      </c>
      <c r="AY268" s="220" t="s">
        <v>203</v>
      </c>
      <c r="BK268" s="222">
        <f>BK269</f>
        <v>0</v>
      </c>
    </row>
    <row r="269" s="2" customFormat="1" ht="37.8" customHeight="1">
      <c r="A269" s="35"/>
      <c r="B269" s="36"/>
      <c r="C269" s="225" t="s">
        <v>679</v>
      </c>
      <c r="D269" s="225" t="s">
        <v>205</v>
      </c>
      <c r="E269" s="226" t="s">
        <v>683</v>
      </c>
      <c r="F269" s="227" t="s">
        <v>2415</v>
      </c>
      <c r="G269" s="228" t="s">
        <v>2030</v>
      </c>
      <c r="H269" s="229">
        <v>50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209</v>
      </c>
      <c r="AT269" s="237" t="s">
        <v>205</v>
      </c>
      <c r="AU269" s="237" t="s">
        <v>83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209</v>
      </c>
      <c r="BM269" s="237" t="s">
        <v>1189</v>
      </c>
    </row>
    <row r="270" s="12" customFormat="1" ht="25.92" customHeight="1">
      <c r="A270" s="12"/>
      <c r="B270" s="209"/>
      <c r="C270" s="210"/>
      <c r="D270" s="211" t="s">
        <v>75</v>
      </c>
      <c r="E270" s="212" t="s">
        <v>2416</v>
      </c>
      <c r="F270" s="212" t="s">
        <v>2417</v>
      </c>
      <c r="G270" s="210"/>
      <c r="H270" s="210"/>
      <c r="I270" s="213"/>
      <c r="J270" s="214">
        <f>BK270</f>
        <v>0</v>
      </c>
      <c r="K270" s="210"/>
      <c r="L270" s="215"/>
      <c r="M270" s="216"/>
      <c r="N270" s="217"/>
      <c r="O270" s="217"/>
      <c r="P270" s="218">
        <f>SUM(P271:P277)</f>
        <v>0</v>
      </c>
      <c r="Q270" s="217"/>
      <c r="R270" s="218">
        <f>SUM(R271:R277)</f>
        <v>0</v>
      </c>
      <c r="S270" s="217"/>
      <c r="T270" s="219">
        <f>SUM(T271:T277)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20" t="s">
        <v>83</v>
      </c>
      <c r="AT270" s="221" t="s">
        <v>75</v>
      </c>
      <c r="AU270" s="221" t="s">
        <v>76</v>
      </c>
      <c r="AY270" s="220" t="s">
        <v>203</v>
      </c>
      <c r="BK270" s="222">
        <f>SUM(BK271:BK277)</f>
        <v>0</v>
      </c>
    </row>
    <row r="271" s="2" customFormat="1" ht="16.5" customHeight="1">
      <c r="A271" s="35"/>
      <c r="B271" s="36"/>
      <c r="C271" s="225" t="s">
        <v>683</v>
      </c>
      <c r="D271" s="225" t="s">
        <v>205</v>
      </c>
      <c r="E271" s="226" t="s">
        <v>310</v>
      </c>
      <c r="F271" s="227" t="s">
        <v>2418</v>
      </c>
      <c r="G271" s="228" t="s">
        <v>887</v>
      </c>
      <c r="H271" s="229">
        <v>20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209</v>
      </c>
      <c r="AT271" s="237" t="s">
        <v>205</v>
      </c>
      <c r="AU271" s="237" t="s">
        <v>83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209</v>
      </c>
      <c r="BM271" s="237" t="s">
        <v>369</v>
      </c>
    </row>
    <row r="272" s="2" customFormat="1" ht="16.5" customHeight="1">
      <c r="A272" s="35"/>
      <c r="B272" s="36"/>
      <c r="C272" s="225" t="s">
        <v>310</v>
      </c>
      <c r="D272" s="225" t="s">
        <v>205</v>
      </c>
      <c r="E272" s="226" t="s">
        <v>690</v>
      </c>
      <c r="F272" s="227" t="s">
        <v>2419</v>
      </c>
      <c r="G272" s="228" t="s">
        <v>887</v>
      </c>
      <c r="H272" s="229">
        <v>10</v>
      </c>
      <c r="I272" s="230"/>
      <c r="J272" s="231">
        <f>ROUND(I272*H272,2)</f>
        <v>0</v>
      </c>
      <c r="K272" s="232"/>
      <c r="L272" s="41"/>
      <c r="M272" s="233" t="s">
        <v>1</v>
      </c>
      <c r="N272" s="234" t="s">
        <v>41</v>
      </c>
      <c r="O272" s="88"/>
      <c r="P272" s="235">
        <f>O272*H272</f>
        <v>0</v>
      </c>
      <c r="Q272" s="235">
        <v>0</v>
      </c>
      <c r="R272" s="235">
        <f>Q272*H272</f>
        <v>0</v>
      </c>
      <c r="S272" s="235">
        <v>0</v>
      </c>
      <c r="T272" s="236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37" t="s">
        <v>209</v>
      </c>
      <c r="AT272" s="237" t="s">
        <v>205</v>
      </c>
      <c r="AU272" s="237" t="s">
        <v>83</v>
      </c>
      <c r="AY272" s="14" t="s">
        <v>203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4" t="s">
        <v>83</v>
      </c>
      <c r="BK272" s="238">
        <f>ROUND(I272*H272,2)</f>
        <v>0</v>
      </c>
      <c r="BL272" s="14" t="s">
        <v>209</v>
      </c>
      <c r="BM272" s="237" t="s">
        <v>372</v>
      </c>
    </row>
    <row r="273" s="2" customFormat="1" ht="16.5" customHeight="1">
      <c r="A273" s="35"/>
      <c r="B273" s="36"/>
      <c r="C273" s="225" t="s">
        <v>690</v>
      </c>
      <c r="D273" s="225" t="s">
        <v>205</v>
      </c>
      <c r="E273" s="226" t="s">
        <v>315</v>
      </c>
      <c r="F273" s="227" t="s">
        <v>2420</v>
      </c>
      <c r="G273" s="228" t="s">
        <v>887</v>
      </c>
      <c r="H273" s="229">
        <v>50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209</v>
      </c>
      <c r="AT273" s="237" t="s">
        <v>205</v>
      </c>
      <c r="AU273" s="237" t="s">
        <v>83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209</v>
      </c>
      <c r="BM273" s="237" t="s">
        <v>376</v>
      </c>
    </row>
    <row r="274" s="2" customFormat="1" ht="16.5" customHeight="1">
      <c r="A274" s="35"/>
      <c r="B274" s="36"/>
      <c r="C274" s="225" t="s">
        <v>315</v>
      </c>
      <c r="D274" s="225" t="s">
        <v>205</v>
      </c>
      <c r="E274" s="226" t="s">
        <v>698</v>
      </c>
      <c r="F274" s="227" t="s">
        <v>2421</v>
      </c>
      <c r="G274" s="228" t="s">
        <v>887</v>
      </c>
      <c r="H274" s="229">
        <v>50</v>
      </c>
      <c r="I274" s="230"/>
      <c r="J274" s="231">
        <f>ROUND(I274*H274,2)</f>
        <v>0</v>
      </c>
      <c r="K274" s="232"/>
      <c r="L274" s="41"/>
      <c r="M274" s="233" t="s">
        <v>1</v>
      </c>
      <c r="N274" s="234" t="s">
        <v>41</v>
      </c>
      <c r="O274" s="88"/>
      <c r="P274" s="235">
        <f>O274*H274</f>
        <v>0</v>
      </c>
      <c r="Q274" s="235">
        <v>0</v>
      </c>
      <c r="R274" s="235">
        <f>Q274*H274</f>
        <v>0</v>
      </c>
      <c r="S274" s="235">
        <v>0</v>
      </c>
      <c r="T274" s="236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37" t="s">
        <v>209</v>
      </c>
      <c r="AT274" s="237" t="s">
        <v>205</v>
      </c>
      <c r="AU274" s="237" t="s">
        <v>83</v>
      </c>
      <c r="AY274" s="14" t="s">
        <v>203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4" t="s">
        <v>83</v>
      </c>
      <c r="BK274" s="238">
        <f>ROUND(I274*H274,2)</f>
        <v>0</v>
      </c>
      <c r="BL274" s="14" t="s">
        <v>209</v>
      </c>
      <c r="BM274" s="237" t="s">
        <v>1522</v>
      </c>
    </row>
    <row r="275" s="2" customFormat="1" ht="16.5" customHeight="1">
      <c r="A275" s="35"/>
      <c r="B275" s="36"/>
      <c r="C275" s="225" t="s">
        <v>698</v>
      </c>
      <c r="D275" s="225" t="s">
        <v>205</v>
      </c>
      <c r="E275" s="226" t="s">
        <v>703</v>
      </c>
      <c r="F275" s="227" t="s">
        <v>2422</v>
      </c>
      <c r="G275" s="228" t="s">
        <v>241</v>
      </c>
      <c r="H275" s="229">
        <v>1.387</v>
      </c>
      <c r="I275" s="230"/>
      <c r="J275" s="231">
        <f>ROUND(I275*H275,2)</f>
        <v>0</v>
      </c>
      <c r="K275" s="232"/>
      <c r="L275" s="41"/>
      <c r="M275" s="233" t="s">
        <v>1</v>
      </c>
      <c r="N275" s="234" t="s">
        <v>41</v>
      </c>
      <c r="O275" s="88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209</v>
      </c>
      <c r="AT275" s="237" t="s">
        <v>205</v>
      </c>
      <c r="AU275" s="237" t="s">
        <v>83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209</v>
      </c>
      <c r="BM275" s="237" t="s">
        <v>379</v>
      </c>
    </row>
    <row r="276" s="2" customFormat="1" ht="16.5" customHeight="1">
      <c r="A276" s="35"/>
      <c r="B276" s="36"/>
      <c r="C276" s="225" t="s">
        <v>703</v>
      </c>
      <c r="D276" s="225" t="s">
        <v>205</v>
      </c>
      <c r="E276" s="226" t="s">
        <v>708</v>
      </c>
      <c r="F276" s="227" t="s">
        <v>2423</v>
      </c>
      <c r="G276" s="228" t="s">
        <v>241</v>
      </c>
      <c r="H276" s="229">
        <v>2</v>
      </c>
      <c r="I276" s="230"/>
      <c r="J276" s="231">
        <f>ROUND(I276*H276,2)</f>
        <v>0</v>
      </c>
      <c r="K276" s="232"/>
      <c r="L276" s="41"/>
      <c r="M276" s="233" t="s">
        <v>1</v>
      </c>
      <c r="N276" s="234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209</v>
      </c>
      <c r="AT276" s="237" t="s">
        <v>205</v>
      </c>
      <c r="AU276" s="237" t="s">
        <v>83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209</v>
      </c>
      <c r="BM276" s="237" t="s">
        <v>1527</v>
      </c>
    </row>
    <row r="277" s="2" customFormat="1" ht="21.75" customHeight="1">
      <c r="A277" s="35"/>
      <c r="B277" s="36"/>
      <c r="C277" s="225" t="s">
        <v>708</v>
      </c>
      <c r="D277" s="225" t="s">
        <v>205</v>
      </c>
      <c r="E277" s="226" t="s">
        <v>712</v>
      </c>
      <c r="F277" s="227" t="s">
        <v>2424</v>
      </c>
      <c r="G277" s="228" t="s">
        <v>721</v>
      </c>
      <c r="H277" s="229">
        <v>1</v>
      </c>
      <c r="I277" s="230"/>
      <c r="J277" s="231">
        <f>ROUND(I277*H277,2)</f>
        <v>0</v>
      </c>
      <c r="K277" s="232"/>
      <c r="L277" s="41"/>
      <c r="M277" s="233" t="s">
        <v>1</v>
      </c>
      <c r="N277" s="234" t="s">
        <v>41</v>
      </c>
      <c r="O277" s="88"/>
      <c r="P277" s="235">
        <f>O277*H277</f>
        <v>0</v>
      </c>
      <c r="Q277" s="235">
        <v>0</v>
      </c>
      <c r="R277" s="235">
        <f>Q277*H277</f>
        <v>0</v>
      </c>
      <c r="S277" s="235">
        <v>0</v>
      </c>
      <c r="T277" s="236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209</v>
      </c>
      <c r="AT277" s="237" t="s">
        <v>205</v>
      </c>
      <c r="AU277" s="237" t="s">
        <v>83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209</v>
      </c>
      <c r="BM277" s="237" t="s">
        <v>1530</v>
      </c>
    </row>
    <row r="278" s="12" customFormat="1" ht="25.92" customHeight="1">
      <c r="A278" s="12"/>
      <c r="B278" s="209"/>
      <c r="C278" s="210"/>
      <c r="D278" s="211" t="s">
        <v>75</v>
      </c>
      <c r="E278" s="212" t="s">
        <v>2425</v>
      </c>
      <c r="F278" s="212" t="s">
        <v>2426</v>
      </c>
      <c r="G278" s="210"/>
      <c r="H278" s="210"/>
      <c r="I278" s="213"/>
      <c r="J278" s="214">
        <f>BK278</f>
        <v>0</v>
      </c>
      <c r="K278" s="210"/>
      <c r="L278" s="215"/>
      <c r="M278" s="216"/>
      <c r="N278" s="217"/>
      <c r="O278" s="217"/>
      <c r="P278" s="218">
        <f>P279</f>
        <v>0</v>
      </c>
      <c r="Q278" s="217"/>
      <c r="R278" s="218">
        <f>R279</f>
        <v>0</v>
      </c>
      <c r="S278" s="217"/>
      <c r="T278" s="219">
        <f>T279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20" t="s">
        <v>83</v>
      </c>
      <c r="AT278" s="221" t="s">
        <v>75</v>
      </c>
      <c r="AU278" s="221" t="s">
        <v>76</v>
      </c>
      <c r="AY278" s="220" t="s">
        <v>203</v>
      </c>
      <c r="BK278" s="222">
        <f>BK279</f>
        <v>0</v>
      </c>
    </row>
    <row r="279" s="2" customFormat="1" ht="44.25" customHeight="1">
      <c r="A279" s="35"/>
      <c r="B279" s="36"/>
      <c r="C279" s="225" t="s">
        <v>712</v>
      </c>
      <c r="D279" s="225" t="s">
        <v>205</v>
      </c>
      <c r="E279" s="226" t="s">
        <v>718</v>
      </c>
      <c r="F279" s="227" t="s">
        <v>2427</v>
      </c>
      <c r="G279" s="228" t="s">
        <v>2030</v>
      </c>
      <c r="H279" s="229">
        <v>120</v>
      </c>
      <c r="I279" s="230"/>
      <c r="J279" s="231">
        <f>ROUND(I279*H279,2)</f>
        <v>0</v>
      </c>
      <c r="K279" s="232"/>
      <c r="L279" s="41"/>
      <c r="M279" s="256" t="s">
        <v>1</v>
      </c>
      <c r="N279" s="257" t="s">
        <v>41</v>
      </c>
      <c r="O279" s="258"/>
      <c r="P279" s="259">
        <f>O279*H279</f>
        <v>0</v>
      </c>
      <c r="Q279" s="259">
        <v>0</v>
      </c>
      <c r="R279" s="259">
        <f>Q279*H279</f>
        <v>0</v>
      </c>
      <c r="S279" s="259">
        <v>0</v>
      </c>
      <c r="T279" s="260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209</v>
      </c>
      <c r="AT279" s="237" t="s">
        <v>205</v>
      </c>
      <c r="AU279" s="237" t="s">
        <v>83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209</v>
      </c>
      <c r="BM279" s="237" t="s">
        <v>1533</v>
      </c>
    </row>
    <row r="280" s="2" customFormat="1" ht="6.96" customHeight="1">
      <c r="A280" s="35"/>
      <c r="B280" s="63"/>
      <c r="C280" s="64"/>
      <c r="D280" s="64"/>
      <c r="E280" s="64"/>
      <c r="F280" s="64"/>
      <c r="G280" s="64"/>
      <c r="H280" s="64"/>
      <c r="I280" s="64"/>
      <c r="J280" s="64"/>
      <c r="K280" s="64"/>
      <c r="L280" s="41"/>
      <c r="M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</row>
  </sheetData>
  <sheetProtection sheet="1" autoFilter="0" formatColumns="0" formatRows="0" objects="1" scenarios="1" spinCount="100000" saltValue="iidGzYxvxJqYft39brKm8W8D6Lt+FHN7JPsB0I0LFXer2LtKEA3mU+oz4CyuZ9xrvFtCaGSQ1tyOJkvLczYoJQ==" hashValue="j0hQcMoVfOE/+eqYyt2bnAb+EOb0dJCSc+m38fDqy92gQXUgX1/RDShFnRKFaqddohMlGQnVzUai+XRj0lLzHg==" algorithmName="SHA-512" password="99DC"/>
  <autoFilter ref="C133:K2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137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161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ROUND(J149,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ROUND((SUM(BE149:BE658)),  2)</f>
        <v>0</v>
      </c>
      <c r="G35" s="35"/>
      <c r="H35" s="35"/>
      <c r="I35" s="162">
        <v>0.20999999999999999</v>
      </c>
      <c r="J35" s="161">
        <f>ROUND(((SUM(BE149:BE658))*I35),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ROUND((SUM(BF149:BF658)),  2)</f>
        <v>0</v>
      </c>
      <c r="G36" s="35"/>
      <c r="H36" s="35"/>
      <c r="I36" s="162">
        <v>0.12</v>
      </c>
      <c r="J36" s="161">
        <f>ROUND(((SUM(BF149:BF658))*I36),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ROUND((SUM(BG149:BG658)),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ROUND((SUM(BH149:BH658)),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ROUND((SUM(BI149:BI658)),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D.1.1 - Architektonicko-stavební řešení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J149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J150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1219</v>
      </c>
      <c r="E100" s="194"/>
      <c r="F100" s="194"/>
      <c r="G100" s="194"/>
      <c r="H100" s="194"/>
      <c r="I100" s="194"/>
      <c r="J100" s="195">
        <f>J151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169</v>
      </c>
      <c r="E101" s="194"/>
      <c r="F101" s="194"/>
      <c r="G101" s="194"/>
      <c r="H101" s="194"/>
      <c r="I101" s="194"/>
      <c r="J101" s="195">
        <f>J155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170</v>
      </c>
      <c r="E102" s="194"/>
      <c r="F102" s="194"/>
      <c r="G102" s="194"/>
      <c r="H102" s="194"/>
      <c r="I102" s="194"/>
      <c r="J102" s="195">
        <f>J172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171</v>
      </c>
      <c r="E103" s="194"/>
      <c r="F103" s="194"/>
      <c r="G103" s="194"/>
      <c r="H103" s="194"/>
      <c r="I103" s="194"/>
      <c r="J103" s="195">
        <f>J178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2"/>
      <c r="C104" s="130"/>
      <c r="D104" s="193" t="s">
        <v>172</v>
      </c>
      <c r="E104" s="194"/>
      <c r="F104" s="194"/>
      <c r="G104" s="194"/>
      <c r="H104" s="194"/>
      <c r="I104" s="194"/>
      <c r="J104" s="195">
        <f>J239</f>
        <v>0</v>
      </c>
      <c r="K104" s="130"/>
      <c r="L104" s="19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2"/>
      <c r="C105" s="130"/>
      <c r="D105" s="193" t="s">
        <v>173</v>
      </c>
      <c r="E105" s="194"/>
      <c r="F105" s="194"/>
      <c r="G105" s="194"/>
      <c r="H105" s="194"/>
      <c r="I105" s="194"/>
      <c r="J105" s="195">
        <f>J300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2"/>
      <c r="C106" s="130"/>
      <c r="D106" s="193" t="s">
        <v>174</v>
      </c>
      <c r="E106" s="194"/>
      <c r="F106" s="194"/>
      <c r="G106" s="194"/>
      <c r="H106" s="194"/>
      <c r="I106" s="194"/>
      <c r="J106" s="195">
        <f>J306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86"/>
      <c r="C107" s="187"/>
      <c r="D107" s="188" t="s">
        <v>175</v>
      </c>
      <c r="E107" s="189"/>
      <c r="F107" s="189"/>
      <c r="G107" s="189"/>
      <c r="H107" s="189"/>
      <c r="I107" s="189"/>
      <c r="J107" s="190">
        <f>J308</f>
        <v>0</v>
      </c>
      <c r="K107" s="187"/>
      <c r="L107" s="19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2"/>
      <c r="C108" s="130"/>
      <c r="D108" s="193" t="s">
        <v>176</v>
      </c>
      <c r="E108" s="194"/>
      <c r="F108" s="194"/>
      <c r="G108" s="194"/>
      <c r="H108" s="194"/>
      <c r="I108" s="194"/>
      <c r="J108" s="195">
        <f>J309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177</v>
      </c>
      <c r="E109" s="194"/>
      <c r="F109" s="194"/>
      <c r="G109" s="194"/>
      <c r="H109" s="194"/>
      <c r="I109" s="194"/>
      <c r="J109" s="195">
        <f>J321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2"/>
      <c r="C110" s="130"/>
      <c r="D110" s="193" t="s">
        <v>178</v>
      </c>
      <c r="E110" s="194"/>
      <c r="F110" s="194"/>
      <c r="G110" s="194"/>
      <c r="H110" s="194"/>
      <c r="I110" s="194"/>
      <c r="J110" s="195">
        <f>J331</f>
        <v>0</v>
      </c>
      <c r="K110" s="130"/>
      <c r="L110" s="19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2"/>
      <c r="C111" s="130"/>
      <c r="D111" s="193" t="s">
        <v>179</v>
      </c>
      <c r="E111" s="194"/>
      <c r="F111" s="194"/>
      <c r="G111" s="194"/>
      <c r="H111" s="194"/>
      <c r="I111" s="194"/>
      <c r="J111" s="195">
        <f>J342</f>
        <v>0</v>
      </c>
      <c r="K111" s="130"/>
      <c r="L111" s="19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2"/>
      <c r="C112" s="130"/>
      <c r="D112" s="193" t="s">
        <v>180</v>
      </c>
      <c r="E112" s="194"/>
      <c r="F112" s="194"/>
      <c r="G112" s="194"/>
      <c r="H112" s="194"/>
      <c r="I112" s="194"/>
      <c r="J112" s="195">
        <f>J376</f>
        <v>0</v>
      </c>
      <c r="K112" s="130"/>
      <c r="L112" s="19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2"/>
      <c r="C113" s="130"/>
      <c r="D113" s="193" t="s">
        <v>181</v>
      </c>
      <c r="E113" s="194"/>
      <c r="F113" s="194"/>
      <c r="G113" s="194"/>
      <c r="H113" s="194"/>
      <c r="I113" s="194"/>
      <c r="J113" s="195">
        <f>J438</f>
        <v>0</v>
      </c>
      <c r="K113" s="130"/>
      <c r="L113" s="19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2"/>
      <c r="C114" s="130"/>
      <c r="D114" s="193" t="s">
        <v>182</v>
      </c>
      <c r="E114" s="194"/>
      <c r="F114" s="194"/>
      <c r="G114" s="194"/>
      <c r="H114" s="194"/>
      <c r="I114" s="194"/>
      <c r="J114" s="195">
        <f>J546</f>
        <v>0</v>
      </c>
      <c r="K114" s="130"/>
      <c r="L114" s="19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2"/>
      <c r="C115" s="130"/>
      <c r="D115" s="193" t="s">
        <v>2429</v>
      </c>
      <c r="E115" s="194"/>
      <c r="F115" s="194"/>
      <c r="G115" s="194"/>
      <c r="H115" s="194"/>
      <c r="I115" s="194"/>
      <c r="J115" s="195">
        <f>J557</f>
        <v>0</v>
      </c>
      <c r="K115" s="130"/>
      <c r="L115" s="19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2"/>
      <c r="C116" s="130"/>
      <c r="D116" s="193" t="s">
        <v>183</v>
      </c>
      <c r="E116" s="194"/>
      <c r="F116" s="194"/>
      <c r="G116" s="194"/>
      <c r="H116" s="194"/>
      <c r="I116" s="194"/>
      <c r="J116" s="195">
        <f>J567</f>
        <v>0</v>
      </c>
      <c r="K116" s="130"/>
      <c r="L116" s="19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2"/>
      <c r="C117" s="130"/>
      <c r="D117" s="193" t="s">
        <v>184</v>
      </c>
      <c r="E117" s="194"/>
      <c r="F117" s="194"/>
      <c r="G117" s="194"/>
      <c r="H117" s="194"/>
      <c r="I117" s="194"/>
      <c r="J117" s="195">
        <f>J576</f>
        <v>0</v>
      </c>
      <c r="K117" s="130"/>
      <c r="L117" s="19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2"/>
      <c r="C118" s="130"/>
      <c r="D118" s="193" t="s">
        <v>2430</v>
      </c>
      <c r="E118" s="194"/>
      <c r="F118" s="194"/>
      <c r="G118" s="194"/>
      <c r="H118" s="194"/>
      <c r="I118" s="194"/>
      <c r="J118" s="195">
        <f>J591</f>
        <v>0</v>
      </c>
      <c r="K118" s="130"/>
      <c r="L118" s="19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2"/>
      <c r="C119" s="130"/>
      <c r="D119" s="193" t="s">
        <v>185</v>
      </c>
      <c r="E119" s="194"/>
      <c r="F119" s="194"/>
      <c r="G119" s="194"/>
      <c r="H119" s="194"/>
      <c r="I119" s="194"/>
      <c r="J119" s="195">
        <f>J596</f>
        <v>0</v>
      </c>
      <c r="K119" s="130"/>
      <c r="L119" s="196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92"/>
      <c r="C120" s="130"/>
      <c r="D120" s="193" t="s">
        <v>186</v>
      </c>
      <c r="E120" s="194"/>
      <c r="F120" s="194"/>
      <c r="G120" s="194"/>
      <c r="H120" s="194"/>
      <c r="I120" s="194"/>
      <c r="J120" s="195">
        <f>J605</f>
        <v>0</v>
      </c>
      <c r="K120" s="130"/>
      <c r="L120" s="196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2"/>
      <c r="C121" s="130"/>
      <c r="D121" s="193" t="s">
        <v>187</v>
      </c>
      <c r="E121" s="194"/>
      <c r="F121" s="194"/>
      <c r="G121" s="194"/>
      <c r="H121" s="194"/>
      <c r="I121" s="194"/>
      <c r="J121" s="195">
        <f>J624</f>
        <v>0</v>
      </c>
      <c r="K121" s="130"/>
      <c r="L121" s="196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9" customFormat="1" ht="24.96" customHeight="1">
      <c r="A122" s="9"/>
      <c r="B122" s="186"/>
      <c r="C122" s="187"/>
      <c r="D122" s="188" t="s">
        <v>2431</v>
      </c>
      <c r="E122" s="189"/>
      <c r="F122" s="189"/>
      <c r="G122" s="189"/>
      <c r="H122" s="189"/>
      <c r="I122" s="189"/>
      <c r="J122" s="190">
        <f>J628</f>
        <v>0</v>
      </c>
      <c r="K122" s="187"/>
      <c r="L122" s="191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</row>
    <row r="123" s="9" customFormat="1" ht="24.96" customHeight="1">
      <c r="A123" s="9"/>
      <c r="B123" s="186"/>
      <c r="C123" s="187"/>
      <c r="D123" s="188" t="s">
        <v>2432</v>
      </c>
      <c r="E123" s="189"/>
      <c r="F123" s="189"/>
      <c r="G123" s="189"/>
      <c r="H123" s="189"/>
      <c r="I123" s="189"/>
      <c r="J123" s="190">
        <f>J629</f>
        <v>0</v>
      </c>
      <c r="K123" s="187"/>
      <c r="L123" s="191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</row>
    <row r="124" s="9" customFormat="1" ht="24.96" customHeight="1">
      <c r="A124" s="9"/>
      <c r="B124" s="186"/>
      <c r="C124" s="187"/>
      <c r="D124" s="188" t="s">
        <v>2433</v>
      </c>
      <c r="E124" s="189"/>
      <c r="F124" s="189"/>
      <c r="G124" s="189"/>
      <c r="H124" s="189"/>
      <c r="I124" s="189"/>
      <c r="J124" s="190">
        <f>J636</f>
        <v>0</v>
      </c>
      <c r="K124" s="187"/>
      <c r="L124" s="191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</row>
    <row r="125" s="9" customFormat="1" ht="24.96" customHeight="1">
      <c r="A125" s="9"/>
      <c r="B125" s="186"/>
      <c r="C125" s="187"/>
      <c r="D125" s="188" t="s">
        <v>2434</v>
      </c>
      <c r="E125" s="189"/>
      <c r="F125" s="189"/>
      <c r="G125" s="189"/>
      <c r="H125" s="189"/>
      <c r="I125" s="189"/>
      <c r="J125" s="190">
        <f>J639</f>
        <v>0</v>
      </c>
      <c r="K125" s="187"/>
      <c r="L125" s="191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</row>
    <row r="126" s="10" customFormat="1" ht="19.92" customHeight="1">
      <c r="A126" s="10"/>
      <c r="B126" s="192"/>
      <c r="C126" s="130"/>
      <c r="D126" s="193" t="s">
        <v>2435</v>
      </c>
      <c r="E126" s="194"/>
      <c r="F126" s="194"/>
      <c r="G126" s="194"/>
      <c r="H126" s="194"/>
      <c r="I126" s="194"/>
      <c r="J126" s="195">
        <f>J640</f>
        <v>0</v>
      </c>
      <c r="K126" s="130"/>
      <c r="L126" s="196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s="10" customFormat="1" ht="14.88" customHeight="1">
      <c r="A127" s="10"/>
      <c r="B127" s="192"/>
      <c r="C127" s="130"/>
      <c r="D127" s="193" t="s">
        <v>2436</v>
      </c>
      <c r="E127" s="194"/>
      <c r="F127" s="194"/>
      <c r="G127" s="194"/>
      <c r="H127" s="194"/>
      <c r="I127" s="194"/>
      <c r="J127" s="195">
        <f>J656</f>
        <v>0</v>
      </c>
      <c r="K127" s="130"/>
      <c r="L127" s="196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</row>
    <row r="128" s="2" customFormat="1" ht="21.84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6.96" customHeight="1">
      <c r="A129" s="35"/>
      <c r="B129" s="63"/>
      <c r="C129" s="64"/>
      <c r="D129" s="64"/>
      <c r="E129" s="64"/>
      <c r="F129" s="64"/>
      <c r="G129" s="64"/>
      <c r="H129" s="64"/>
      <c r="I129" s="64"/>
      <c r="J129" s="64"/>
      <c r="K129" s="64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3" s="2" customFormat="1" ht="6.96" customHeight="1">
      <c r="A133" s="35"/>
      <c r="B133" s="65"/>
      <c r="C133" s="66"/>
      <c r="D133" s="66"/>
      <c r="E133" s="66"/>
      <c r="F133" s="66"/>
      <c r="G133" s="66"/>
      <c r="H133" s="66"/>
      <c r="I133" s="66"/>
      <c r="J133" s="66"/>
      <c r="K133" s="66"/>
      <c r="L133" s="60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24.96" customHeight="1">
      <c r="A134" s="35"/>
      <c r="B134" s="36"/>
      <c r="C134" s="20" t="s">
        <v>188</v>
      </c>
      <c r="D134" s="37"/>
      <c r="E134" s="37"/>
      <c r="F134" s="37"/>
      <c r="G134" s="37"/>
      <c r="H134" s="37"/>
      <c r="I134" s="37"/>
      <c r="J134" s="37"/>
      <c r="K134" s="37"/>
      <c r="L134" s="60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6.96" customHeight="1">
      <c r="A135" s="35"/>
      <c r="B135" s="36"/>
      <c r="C135" s="37"/>
      <c r="D135" s="37"/>
      <c r="E135" s="37"/>
      <c r="F135" s="37"/>
      <c r="G135" s="37"/>
      <c r="H135" s="37"/>
      <c r="I135" s="37"/>
      <c r="J135" s="37"/>
      <c r="K135" s="37"/>
      <c r="L135" s="60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2" customHeight="1">
      <c r="A136" s="35"/>
      <c r="B136" s="36"/>
      <c r="C136" s="29" t="s">
        <v>16</v>
      </c>
      <c r="D136" s="37"/>
      <c r="E136" s="37"/>
      <c r="F136" s="37"/>
      <c r="G136" s="37"/>
      <c r="H136" s="37"/>
      <c r="I136" s="37"/>
      <c r="J136" s="37"/>
      <c r="K136" s="37"/>
      <c r="L136" s="60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2" customFormat="1" ht="16.5" customHeight="1">
      <c r="A137" s="35"/>
      <c r="B137" s="36"/>
      <c r="C137" s="37"/>
      <c r="D137" s="37"/>
      <c r="E137" s="181" t="str">
        <f>E7</f>
        <v>Objekty OU, část D a DM</v>
      </c>
      <c r="F137" s="29"/>
      <c r="G137" s="29"/>
      <c r="H137" s="29"/>
      <c r="I137" s="37"/>
      <c r="J137" s="37"/>
      <c r="K137" s="37"/>
      <c r="L137" s="60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="1" customFormat="1" ht="12" customHeight="1">
      <c r="B138" s="18"/>
      <c r="C138" s="29" t="s">
        <v>158</v>
      </c>
      <c r="D138" s="19"/>
      <c r="E138" s="19"/>
      <c r="F138" s="19"/>
      <c r="G138" s="19"/>
      <c r="H138" s="19"/>
      <c r="I138" s="19"/>
      <c r="J138" s="19"/>
      <c r="K138" s="19"/>
      <c r="L138" s="17"/>
    </row>
    <row r="139" s="2" customFormat="1" ht="16.5" customHeight="1">
      <c r="A139" s="35"/>
      <c r="B139" s="36"/>
      <c r="C139" s="37"/>
      <c r="D139" s="37"/>
      <c r="E139" s="181" t="s">
        <v>2428</v>
      </c>
      <c r="F139" s="37"/>
      <c r="G139" s="37"/>
      <c r="H139" s="37"/>
      <c r="I139" s="37"/>
      <c r="J139" s="37"/>
      <c r="K139" s="37"/>
      <c r="L139" s="60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  <row r="140" s="2" customFormat="1" ht="12" customHeight="1">
      <c r="A140" s="35"/>
      <c r="B140" s="36"/>
      <c r="C140" s="29" t="s">
        <v>160</v>
      </c>
      <c r="D140" s="37"/>
      <c r="E140" s="37"/>
      <c r="F140" s="37"/>
      <c r="G140" s="37"/>
      <c r="H140" s="37"/>
      <c r="I140" s="37"/>
      <c r="J140" s="37"/>
      <c r="K140" s="37"/>
      <c r="L140" s="60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  <row r="141" s="2" customFormat="1" ht="16.5" customHeight="1">
      <c r="A141" s="35"/>
      <c r="B141" s="36"/>
      <c r="C141" s="37"/>
      <c r="D141" s="37"/>
      <c r="E141" s="73" t="str">
        <f>E11</f>
        <v>D.1.1 - Architektonicko-stavební řešení</v>
      </c>
      <c r="F141" s="37"/>
      <c r="G141" s="37"/>
      <c r="H141" s="37"/>
      <c r="I141" s="37"/>
      <c r="J141" s="37"/>
      <c r="K141" s="37"/>
      <c r="L141" s="60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  <row r="142" s="2" customFormat="1" ht="6.96" customHeight="1">
      <c r="A142" s="35"/>
      <c r="B142" s="36"/>
      <c r="C142" s="37"/>
      <c r="D142" s="37"/>
      <c r="E142" s="37"/>
      <c r="F142" s="37"/>
      <c r="G142" s="37"/>
      <c r="H142" s="37"/>
      <c r="I142" s="37"/>
      <c r="J142" s="37"/>
      <c r="K142" s="37"/>
      <c r="L142" s="60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  <row r="143" s="2" customFormat="1" ht="12" customHeight="1">
      <c r="A143" s="35"/>
      <c r="B143" s="36"/>
      <c r="C143" s="29" t="s">
        <v>20</v>
      </c>
      <c r="D143" s="37"/>
      <c r="E143" s="37"/>
      <c r="F143" s="24" t="str">
        <f>F14</f>
        <v xml:space="preserve"> </v>
      </c>
      <c r="G143" s="37"/>
      <c r="H143" s="37"/>
      <c r="I143" s="29" t="s">
        <v>22</v>
      </c>
      <c r="J143" s="76" t="str">
        <f>IF(J14="","",J14)</f>
        <v>31. 8. 2018</v>
      </c>
      <c r="K143" s="37"/>
      <c r="L143" s="60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</row>
    <row r="144" s="2" customFormat="1" ht="6.96" customHeight="1">
      <c r="A144" s="35"/>
      <c r="B144" s="36"/>
      <c r="C144" s="37"/>
      <c r="D144" s="37"/>
      <c r="E144" s="37"/>
      <c r="F144" s="37"/>
      <c r="G144" s="37"/>
      <c r="H144" s="37"/>
      <c r="I144" s="37"/>
      <c r="J144" s="37"/>
      <c r="K144" s="37"/>
      <c r="L144" s="60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</row>
    <row r="145" s="2" customFormat="1" ht="15.15" customHeight="1">
      <c r="A145" s="35"/>
      <c r="B145" s="36"/>
      <c r="C145" s="29" t="s">
        <v>24</v>
      </c>
      <c r="D145" s="37"/>
      <c r="E145" s="37"/>
      <c r="F145" s="24" t="str">
        <f>E17</f>
        <v>Ostravská univerzita</v>
      </c>
      <c r="G145" s="37"/>
      <c r="H145" s="37"/>
      <c r="I145" s="29" t="s">
        <v>30</v>
      </c>
      <c r="J145" s="33" t="str">
        <f>E23</f>
        <v>Marpo s.r.o.</v>
      </c>
      <c r="K145" s="37"/>
      <c r="L145" s="60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</row>
    <row r="146" s="2" customFormat="1" ht="15.15" customHeight="1">
      <c r="A146" s="35"/>
      <c r="B146" s="36"/>
      <c r="C146" s="29" t="s">
        <v>28</v>
      </c>
      <c r="D146" s="37"/>
      <c r="E146" s="37"/>
      <c r="F146" s="24" t="str">
        <f>IF(E20="","",E20)</f>
        <v>Vyplň údaj</v>
      </c>
      <c r="G146" s="37"/>
      <c r="H146" s="37"/>
      <c r="I146" s="29" t="s">
        <v>33</v>
      </c>
      <c r="J146" s="33" t="str">
        <f>E26</f>
        <v xml:space="preserve"> </v>
      </c>
      <c r="K146" s="37"/>
      <c r="L146" s="60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</row>
    <row r="147" s="2" customFormat="1" ht="10.32" customHeight="1">
      <c r="A147" s="35"/>
      <c r="B147" s="36"/>
      <c r="C147" s="37"/>
      <c r="D147" s="37"/>
      <c r="E147" s="37"/>
      <c r="F147" s="37"/>
      <c r="G147" s="37"/>
      <c r="H147" s="37"/>
      <c r="I147" s="37"/>
      <c r="J147" s="37"/>
      <c r="K147" s="37"/>
      <c r="L147" s="60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</row>
    <row r="148" s="11" customFormat="1" ht="29.28" customHeight="1">
      <c r="A148" s="197"/>
      <c r="B148" s="198"/>
      <c r="C148" s="199" t="s">
        <v>189</v>
      </c>
      <c r="D148" s="200" t="s">
        <v>61</v>
      </c>
      <c r="E148" s="200" t="s">
        <v>57</v>
      </c>
      <c r="F148" s="200" t="s">
        <v>58</v>
      </c>
      <c r="G148" s="200" t="s">
        <v>190</v>
      </c>
      <c r="H148" s="200" t="s">
        <v>191</v>
      </c>
      <c r="I148" s="200" t="s">
        <v>192</v>
      </c>
      <c r="J148" s="201" t="s">
        <v>165</v>
      </c>
      <c r="K148" s="202" t="s">
        <v>193</v>
      </c>
      <c r="L148" s="203"/>
      <c r="M148" s="97" t="s">
        <v>1</v>
      </c>
      <c r="N148" s="98" t="s">
        <v>40</v>
      </c>
      <c r="O148" s="98" t="s">
        <v>194</v>
      </c>
      <c r="P148" s="98" t="s">
        <v>195</v>
      </c>
      <c r="Q148" s="98" t="s">
        <v>196</v>
      </c>
      <c r="R148" s="98" t="s">
        <v>197</v>
      </c>
      <c r="S148" s="98" t="s">
        <v>198</v>
      </c>
      <c r="T148" s="99" t="s">
        <v>199</v>
      </c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</row>
    <row r="149" s="2" customFormat="1" ht="22.8" customHeight="1">
      <c r="A149" s="35"/>
      <c r="B149" s="36"/>
      <c r="C149" s="104" t="s">
        <v>200</v>
      </c>
      <c r="D149" s="37"/>
      <c r="E149" s="37"/>
      <c r="F149" s="37"/>
      <c r="G149" s="37"/>
      <c r="H149" s="37"/>
      <c r="I149" s="37"/>
      <c r="J149" s="204">
        <f>BK149</f>
        <v>0</v>
      </c>
      <c r="K149" s="37"/>
      <c r="L149" s="41"/>
      <c r="M149" s="100"/>
      <c r="N149" s="205"/>
      <c r="O149" s="101"/>
      <c r="P149" s="206">
        <f>P150+P308+P628+P629+P636+P639</f>
        <v>0</v>
      </c>
      <c r="Q149" s="101"/>
      <c r="R149" s="206">
        <f>R150+R308+R628+R629+R636+R639</f>
        <v>3166.1090459199995</v>
      </c>
      <c r="S149" s="101"/>
      <c r="T149" s="207">
        <f>T150+T308+T628+T629+T636+T639</f>
        <v>3241.1517906099998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T149" s="14" t="s">
        <v>75</v>
      </c>
      <c r="AU149" s="14" t="s">
        <v>167</v>
      </c>
      <c r="BK149" s="208">
        <f>BK150+BK308+BK628+BK629+BK636+BK639</f>
        <v>0</v>
      </c>
    </row>
    <row r="150" s="12" customFormat="1" ht="25.92" customHeight="1">
      <c r="A150" s="12"/>
      <c r="B150" s="209"/>
      <c r="C150" s="210"/>
      <c r="D150" s="211" t="s">
        <v>75</v>
      </c>
      <c r="E150" s="212" t="s">
        <v>201</v>
      </c>
      <c r="F150" s="212" t="s">
        <v>202</v>
      </c>
      <c r="G150" s="210"/>
      <c r="H150" s="210"/>
      <c r="I150" s="213"/>
      <c r="J150" s="214">
        <f>BK150</f>
        <v>0</v>
      </c>
      <c r="K150" s="210"/>
      <c r="L150" s="215"/>
      <c r="M150" s="216"/>
      <c r="N150" s="217"/>
      <c r="O150" s="217"/>
      <c r="P150" s="218">
        <f>P151+P155+P172+P178+P239+P300+P306</f>
        <v>0</v>
      </c>
      <c r="Q150" s="217"/>
      <c r="R150" s="218">
        <f>R151+R155+R172+R178+R239+R300+R306</f>
        <v>3031.2117020199994</v>
      </c>
      <c r="S150" s="217"/>
      <c r="T150" s="219">
        <f>T151+T155+T172+T178+T239+T300+T306</f>
        <v>3169.5546029999996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0" t="s">
        <v>83</v>
      </c>
      <c r="AT150" s="221" t="s">
        <v>75</v>
      </c>
      <c r="AU150" s="221" t="s">
        <v>76</v>
      </c>
      <c r="AY150" s="220" t="s">
        <v>203</v>
      </c>
      <c r="BK150" s="222">
        <f>BK151+BK155+BK172+BK178+BK239+BK300+BK306</f>
        <v>0</v>
      </c>
    </row>
    <row r="151" s="12" customFormat="1" ht="22.8" customHeight="1">
      <c r="A151" s="12"/>
      <c r="B151" s="209"/>
      <c r="C151" s="210"/>
      <c r="D151" s="211" t="s">
        <v>75</v>
      </c>
      <c r="E151" s="223" t="s">
        <v>85</v>
      </c>
      <c r="F151" s="223" t="s">
        <v>1220</v>
      </c>
      <c r="G151" s="210"/>
      <c r="H151" s="210"/>
      <c r="I151" s="213"/>
      <c r="J151" s="224">
        <f>BK151</f>
        <v>0</v>
      </c>
      <c r="K151" s="210"/>
      <c r="L151" s="215"/>
      <c r="M151" s="216"/>
      <c r="N151" s="217"/>
      <c r="O151" s="217"/>
      <c r="P151" s="218">
        <f>SUM(P152:P154)</f>
        <v>0</v>
      </c>
      <c r="Q151" s="217"/>
      <c r="R151" s="218">
        <f>SUM(R152:R154)</f>
        <v>613.09555230000001</v>
      </c>
      <c r="S151" s="217"/>
      <c r="T151" s="219">
        <f>SUM(T152:T154)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0" t="s">
        <v>83</v>
      </c>
      <c r="AT151" s="221" t="s">
        <v>75</v>
      </c>
      <c r="AU151" s="221" t="s">
        <v>83</v>
      </c>
      <c r="AY151" s="220" t="s">
        <v>203</v>
      </c>
      <c r="BK151" s="222">
        <f>SUM(BK152:BK154)</f>
        <v>0</v>
      </c>
    </row>
    <row r="152" s="2" customFormat="1" ht="24.15" customHeight="1">
      <c r="A152" s="35"/>
      <c r="B152" s="36"/>
      <c r="C152" s="225" t="s">
        <v>83</v>
      </c>
      <c r="D152" s="225" t="s">
        <v>205</v>
      </c>
      <c r="E152" s="226" t="s">
        <v>2437</v>
      </c>
      <c r="F152" s="227" t="s">
        <v>2438</v>
      </c>
      <c r="G152" s="228" t="s">
        <v>208</v>
      </c>
      <c r="H152" s="229">
        <v>203.17500000000001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2.1600000000000001</v>
      </c>
      <c r="R152" s="235">
        <f>Q152*H152</f>
        <v>438.85800000000006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299</v>
      </c>
    </row>
    <row r="153" s="2" customFormat="1" ht="24.15" customHeight="1">
      <c r="A153" s="35"/>
      <c r="B153" s="36"/>
      <c r="C153" s="225" t="s">
        <v>85</v>
      </c>
      <c r="D153" s="225" t="s">
        <v>205</v>
      </c>
      <c r="E153" s="226" t="s">
        <v>2439</v>
      </c>
      <c r="F153" s="227" t="s">
        <v>2440</v>
      </c>
      <c r="G153" s="228" t="s">
        <v>208</v>
      </c>
      <c r="H153" s="229">
        <v>67.724999999999994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2.5018699999999998</v>
      </c>
      <c r="R153" s="235">
        <f>Q153*H153</f>
        <v>169.43914574999997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307</v>
      </c>
    </row>
    <row r="154" s="2" customFormat="1" ht="16.5" customHeight="1">
      <c r="A154" s="35"/>
      <c r="B154" s="36"/>
      <c r="C154" s="225" t="s">
        <v>108</v>
      </c>
      <c r="D154" s="225" t="s">
        <v>205</v>
      </c>
      <c r="E154" s="226" t="s">
        <v>2441</v>
      </c>
      <c r="F154" s="227" t="s">
        <v>2442</v>
      </c>
      <c r="G154" s="228" t="s">
        <v>241</v>
      </c>
      <c r="H154" s="229">
        <v>4.5149999999999997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1.06277</v>
      </c>
      <c r="R154" s="235">
        <f>Q154*H154</f>
        <v>4.7984065499999993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316</v>
      </c>
    </row>
    <row r="155" s="12" customFormat="1" ht="22.8" customHeight="1">
      <c r="A155" s="12"/>
      <c r="B155" s="209"/>
      <c r="C155" s="210"/>
      <c r="D155" s="211" t="s">
        <v>75</v>
      </c>
      <c r="E155" s="223" t="s">
        <v>108</v>
      </c>
      <c r="F155" s="223" t="s">
        <v>204</v>
      </c>
      <c r="G155" s="210"/>
      <c r="H155" s="210"/>
      <c r="I155" s="213"/>
      <c r="J155" s="224">
        <f>BK155</f>
        <v>0</v>
      </c>
      <c r="K155" s="210"/>
      <c r="L155" s="215"/>
      <c r="M155" s="216"/>
      <c r="N155" s="217"/>
      <c r="O155" s="217"/>
      <c r="P155" s="218">
        <f>SUM(P156:P171)</f>
        <v>0</v>
      </c>
      <c r="Q155" s="217"/>
      <c r="R155" s="218">
        <f>SUM(R156:R171)</f>
        <v>616.75154050999993</v>
      </c>
      <c r="S155" s="217"/>
      <c r="T155" s="219">
        <f>SUM(T156:T171)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0" t="s">
        <v>83</v>
      </c>
      <c r="AT155" s="221" t="s">
        <v>75</v>
      </c>
      <c r="AU155" s="221" t="s">
        <v>83</v>
      </c>
      <c r="AY155" s="220" t="s">
        <v>203</v>
      </c>
      <c r="BK155" s="222">
        <f>SUM(BK156:BK171)</f>
        <v>0</v>
      </c>
    </row>
    <row r="156" s="2" customFormat="1" ht="24.15" customHeight="1">
      <c r="A156" s="35"/>
      <c r="B156" s="36"/>
      <c r="C156" s="225" t="s">
        <v>209</v>
      </c>
      <c r="D156" s="225" t="s">
        <v>205</v>
      </c>
      <c r="E156" s="226" t="s">
        <v>206</v>
      </c>
      <c r="F156" s="227" t="s">
        <v>207</v>
      </c>
      <c r="G156" s="228" t="s">
        <v>208</v>
      </c>
      <c r="H156" s="229">
        <v>15.904999999999999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1.6627000000000001</v>
      </c>
      <c r="R156" s="235">
        <f>Q156*H156</f>
        <v>26.4452435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210</v>
      </c>
    </row>
    <row r="157" s="2" customFormat="1" ht="24.15" customHeight="1">
      <c r="A157" s="35"/>
      <c r="B157" s="36"/>
      <c r="C157" s="225" t="s">
        <v>222</v>
      </c>
      <c r="D157" s="225" t="s">
        <v>205</v>
      </c>
      <c r="E157" s="226" t="s">
        <v>211</v>
      </c>
      <c r="F157" s="227" t="s">
        <v>212</v>
      </c>
      <c r="G157" s="228" t="s">
        <v>213</v>
      </c>
      <c r="H157" s="229">
        <v>73.799999999999997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0.22897999999999999</v>
      </c>
      <c r="R157" s="235">
        <f>Q157*H157</f>
        <v>16.898723999999998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214</v>
      </c>
    </row>
    <row r="158" s="2" customFormat="1" ht="37.8" customHeight="1">
      <c r="A158" s="35"/>
      <c r="B158" s="36"/>
      <c r="C158" s="225" t="s">
        <v>226</v>
      </c>
      <c r="D158" s="225" t="s">
        <v>205</v>
      </c>
      <c r="E158" s="226" t="s">
        <v>215</v>
      </c>
      <c r="F158" s="227" t="s">
        <v>216</v>
      </c>
      <c r="G158" s="228" t="s">
        <v>213</v>
      </c>
      <c r="H158" s="229">
        <v>177.59999999999999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217</v>
      </c>
    </row>
    <row r="159" s="2" customFormat="1" ht="24.15" customHeight="1">
      <c r="A159" s="35"/>
      <c r="B159" s="36"/>
      <c r="C159" s="225" t="s">
        <v>230</v>
      </c>
      <c r="D159" s="225" t="s">
        <v>205</v>
      </c>
      <c r="E159" s="226" t="s">
        <v>2443</v>
      </c>
      <c r="F159" s="227" t="s">
        <v>2444</v>
      </c>
      <c r="G159" s="228" t="s">
        <v>208</v>
      </c>
      <c r="H159" s="229">
        <v>10.916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1.9844999999999999</v>
      </c>
      <c r="R159" s="235">
        <f>Q159*H159</f>
        <v>21.662801999999999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353</v>
      </c>
    </row>
    <row r="160" s="2" customFormat="1" ht="24.15" customHeight="1">
      <c r="A160" s="35"/>
      <c r="B160" s="36"/>
      <c r="C160" s="225" t="s">
        <v>234</v>
      </c>
      <c r="D160" s="225" t="s">
        <v>205</v>
      </c>
      <c r="E160" s="226" t="s">
        <v>2445</v>
      </c>
      <c r="F160" s="227" t="s">
        <v>2446</v>
      </c>
      <c r="G160" s="228" t="s">
        <v>213</v>
      </c>
      <c r="H160" s="229">
        <v>6.6660000000000004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0.25795000000000001</v>
      </c>
      <c r="R160" s="235">
        <f>Q160*H160</f>
        <v>1.7194947000000003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362</v>
      </c>
    </row>
    <row r="161" s="2" customFormat="1" ht="21.75" customHeight="1">
      <c r="A161" s="35"/>
      <c r="B161" s="36"/>
      <c r="C161" s="225" t="s">
        <v>238</v>
      </c>
      <c r="D161" s="225" t="s">
        <v>205</v>
      </c>
      <c r="E161" s="226" t="s">
        <v>223</v>
      </c>
      <c r="F161" s="227" t="s">
        <v>224</v>
      </c>
      <c r="G161" s="228" t="s">
        <v>220</v>
      </c>
      <c r="H161" s="229">
        <v>14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0.022780000000000002</v>
      </c>
      <c r="R161" s="235">
        <f>Q161*H161</f>
        <v>0.31892000000000004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85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225</v>
      </c>
    </row>
    <row r="162" s="2" customFormat="1" ht="21.75" customHeight="1">
      <c r="A162" s="35"/>
      <c r="B162" s="36"/>
      <c r="C162" s="225" t="s">
        <v>243</v>
      </c>
      <c r="D162" s="225" t="s">
        <v>205</v>
      </c>
      <c r="E162" s="226" t="s">
        <v>227</v>
      </c>
      <c r="F162" s="227" t="s">
        <v>228</v>
      </c>
      <c r="G162" s="228" t="s">
        <v>220</v>
      </c>
      <c r="H162" s="229">
        <v>1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0.040550000000000003</v>
      </c>
      <c r="R162" s="235">
        <f>Q162*H162</f>
        <v>0.040550000000000003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85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229</v>
      </c>
    </row>
    <row r="163" s="2" customFormat="1" ht="21.75" customHeight="1">
      <c r="A163" s="35"/>
      <c r="B163" s="36"/>
      <c r="C163" s="225" t="s">
        <v>247</v>
      </c>
      <c r="D163" s="225" t="s">
        <v>205</v>
      </c>
      <c r="E163" s="226" t="s">
        <v>231</v>
      </c>
      <c r="F163" s="227" t="s">
        <v>232</v>
      </c>
      <c r="G163" s="228" t="s">
        <v>220</v>
      </c>
      <c r="H163" s="229">
        <v>1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0.026929999999999999</v>
      </c>
      <c r="R163" s="235">
        <f>Q163*H163</f>
        <v>0.026929999999999999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233</v>
      </c>
    </row>
    <row r="164" s="2" customFormat="1" ht="21.75" customHeight="1">
      <c r="A164" s="35"/>
      <c r="B164" s="36"/>
      <c r="C164" s="225" t="s">
        <v>8</v>
      </c>
      <c r="D164" s="225" t="s">
        <v>205</v>
      </c>
      <c r="E164" s="226" t="s">
        <v>235</v>
      </c>
      <c r="F164" s="227" t="s">
        <v>236</v>
      </c>
      <c r="G164" s="228" t="s">
        <v>220</v>
      </c>
      <c r="H164" s="229">
        <v>4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0.04555</v>
      </c>
      <c r="R164" s="235">
        <f>Q164*H164</f>
        <v>0.1822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85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237</v>
      </c>
    </row>
    <row r="165" s="2" customFormat="1" ht="24.15" customHeight="1">
      <c r="A165" s="35"/>
      <c r="B165" s="36"/>
      <c r="C165" s="225" t="s">
        <v>254</v>
      </c>
      <c r="D165" s="225" t="s">
        <v>205</v>
      </c>
      <c r="E165" s="226" t="s">
        <v>239</v>
      </c>
      <c r="F165" s="227" t="s">
        <v>240</v>
      </c>
      <c r="G165" s="228" t="s">
        <v>241</v>
      </c>
      <c r="H165" s="229">
        <v>0.10199999999999999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1.0900000000000001</v>
      </c>
      <c r="R165" s="235">
        <f>Q165*H165</f>
        <v>0.11118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242</v>
      </c>
    </row>
    <row r="166" s="2" customFormat="1" ht="21.75" customHeight="1">
      <c r="A166" s="35"/>
      <c r="B166" s="36"/>
      <c r="C166" s="225" t="s">
        <v>258</v>
      </c>
      <c r="D166" s="225" t="s">
        <v>205</v>
      </c>
      <c r="E166" s="226" t="s">
        <v>244</v>
      </c>
      <c r="F166" s="227" t="s">
        <v>245</v>
      </c>
      <c r="G166" s="228" t="s">
        <v>213</v>
      </c>
      <c r="H166" s="229">
        <v>5397.973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0.028570000000000002</v>
      </c>
      <c r="R166" s="235">
        <f>Q166*H166</f>
        <v>154.22008861000001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246</v>
      </c>
    </row>
    <row r="167" s="2" customFormat="1" ht="24.15" customHeight="1">
      <c r="A167" s="35"/>
      <c r="B167" s="36"/>
      <c r="C167" s="225" t="s">
        <v>263</v>
      </c>
      <c r="D167" s="225" t="s">
        <v>205</v>
      </c>
      <c r="E167" s="226" t="s">
        <v>248</v>
      </c>
      <c r="F167" s="227" t="s">
        <v>249</v>
      </c>
      <c r="G167" s="228" t="s">
        <v>213</v>
      </c>
      <c r="H167" s="229">
        <v>2698.9859999999999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0.04795</v>
      </c>
      <c r="R167" s="235">
        <f>Q167*H167</f>
        <v>129.4163787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85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250</v>
      </c>
    </row>
    <row r="168" s="2" customFormat="1" ht="24.15" customHeight="1">
      <c r="A168" s="35"/>
      <c r="B168" s="36"/>
      <c r="C168" s="225" t="s">
        <v>267</v>
      </c>
      <c r="D168" s="225" t="s">
        <v>205</v>
      </c>
      <c r="E168" s="226" t="s">
        <v>251</v>
      </c>
      <c r="F168" s="227" t="s">
        <v>252</v>
      </c>
      <c r="G168" s="228" t="s">
        <v>213</v>
      </c>
      <c r="H168" s="229">
        <v>414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0.11396000000000001</v>
      </c>
      <c r="R168" s="235">
        <f>Q168*H168</f>
        <v>47.17944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253</v>
      </c>
    </row>
    <row r="169" s="2" customFormat="1" ht="24.15" customHeight="1">
      <c r="A169" s="35"/>
      <c r="B169" s="36"/>
      <c r="C169" s="225" t="s">
        <v>271</v>
      </c>
      <c r="D169" s="225" t="s">
        <v>205</v>
      </c>
      <c r="E169" s="226" t="s">
        <v>2447</v>
      </c>
      <c r="F169" s="227" t="s">
        <v>2448</v>
      </c>
      <c r="G169" s="228" t="s">
        <v>213</v>
      </c>
      <c r="H169" s="229">
        <v>28.800000000000001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0.052499999999999998</v>
      </c>
      <c r="R169" s="235">
        <f>Q169*H169</f>
        <v>1.512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451</v>
      </c>
    </row>
    <row r="170" s="2" customFormat="1" ht="16.5" customHeight="1">
      <c r="A170" s="35"/>
      <c r="B170" s="36"/>
      <c r="C170" s="225" t="s">
        <v>276</v>
      </c>
      <c r="D170" s="225" t="s">
        <v>205</v>
      </c>
      <c r="E170" s="226" t="s">
        <v>255</v>
      </c>
      <c r="F170" s="227" t="s">
        <v>256</v>
      </c>
      <c r="G170" s="228" t="s">
        <v>213</v>
      </c>
      <c r="H170" s="229">
        <v>806.65999999999997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0.25364999999999999</v>
      </c>
      <c r="R170" s="235">
        <f>Q170*H170</f>
        <v>204.60930899999997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85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257</v>
      </c>
    </row>
    <row r="171" s="2" customFormat="1" ht="16.5" customHeight="1">
      <c r="A171" s="35"/>
      <c r="B171" s="36"/>
      <c r="C171" s="225" t="s">
        <v>280</v>
      </c>
      <c r="D171" s="225" t="s">
        <v>205</v>
      </c>
      <c r="E171" s="226" t="s">
        <v>259</v>
      </c>
      <c r="F171" s="227" t="s">
        <v>260</v>
      </c>
      <c r="G171" s="228" t="s">
        <v>213</v>
      </c>
      <c r="H171" s="229">
        <v>71.599999999999994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0.17330000000000001</v>
      </c>
      <c r="R171" s="235">
        <f>Q171*H171</f>
        <v>12.40828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261</v>
      </c>
    </row>
    <row r="172" s="12" customFormat="1" ht="22.8" customHeight="1">
      <c r="A172" s="12"/>
      <c r="B172" s="209"/>
      <c r="C172" s="210"/>
      <c r="D172" s="211" t="s">
        <v>75</v>
      </c>
      <c r="E172" s="223" t="s">
        <v>209</v>
      </c>
      <c r="F172" s="223" t="s">
        <v>262</v>
      </c>
      <c r="G172" s="210"/>
      <c r="H172" s="210"/>
      <c r="I172" s="213"/>
      <c r="J172" s="224">
        <f>BK172</f>
        <v>0</v>
      </c>
      <c r="K172" s="210"/>
      <c r="L172" s="215"/>
      <c r="M172" s="216"/>
      <c r="N172" s="217"/>
      <c r="O172" s="217"/>
      <c r="P172" s="218">
        <f>SUM(P173:P177)</f>
        <v>0</v>
      </c>
      <c r="Q172" s="217"/>
      <c r="R172" s="218">
        <f>SUM(R173:R177)</f>
        <v>17.301558190000002</v>
      </c>
      <c r="S172" s="217"/>
      <c r="T172" s="219">
        <f>SUM(T173:T177)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0" t="s">
        <v>83</v>
      </c>
      <c r="AT172" s="221" t="s">
        <v>75</v>
      </c>
      <c r="AU172" s="221" t="s">
        <v>83</v>
      </c>
      <c r="AY172" s="220" t="s">
        <v>203</v>
      </c>
      <c r="BK172" s="222">
        <f>SUM(BK173:BK177)</f>
        <v>0</v>
      </c>
    </row>
    <row r="173" s="2" customFormat="1" ht="21.75" customHeight="1">
      <c r="A173" s="35"/>
      <c r="B173" s="36"/>
      <c r="C173" s="225" t="s">
        <v>284</v>
      </c>
      <c r="D173" s="225" t="s">
        <v>205</v>
      </c>
      <c r="E173" s="226" t="s">
        <v>2449</v>
      </c>
      <c r="F173" s="227" t="s">
        <v>2450</v>
      </c>
      <c r="G173" s="228" t="s">
        <v>220</v>
      </c>
      <c r="H173" s="229">
        <v>57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0.0045900000000000003</v>
      </c>
      <c r="R173" s="235">
        <f>Q173*H173</f>
        <v>0.26163000000000003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85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473</v>
      </c>
    </row>
    <row r="174" s="2" customFormat="1" ht="16.5" customHeight="1">
      <c r="A174" s="35"/>
      <c r="B174" s="36"/>
      <c r="C174" s="245" t="s">
        <v>7</v>
      </c>
      <c r="D174" s="245" t="s">
        <v>541</v>
      </c>
      <c r="E174" s="246" t="s">
        <v>2451</v>
      </c>
      <c r="F174" s="247" t="s">
        <v>2452</v>
      </c>
      <c r="G174" s="248" t="s">
        <v>220</v>
      </c>
      <c r="H174" s="249">
        <v>62.700000000000003</v>
      </c>
      <c r="I174" s="250"/>
      <c r="J174" s="251">
        <f>ROUND(I174*H174,2)</f>
        <v>0</v>
      </c>
      <c r="K174" s="252"/>
      <c r="L174" s="253"/>
      <c r="M174" s="254" t="s">
        <v>1</v>
      </c>
      <c r="N174" s="255" t="s">
        <v>41</v>
      </c>
      <c r="O174" s="88"/>
      <c r="P174" s="235">
        <f>O174*H174</f>
        <v>0</v>
      </c>
      <c r="Q174" s="235">
        <v>0.11700000000000001</v>
      </c>
      <c r="R174" s="235">
        <f>Q174*H174</f>
        <v>7.3359000000000005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234</v>
      </c>
      <c r="AT174" s="237" t="s">
        <v>541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483</v>
      </c>
    </row>
    <row r="175" s="2" customFormat="1" ht="16.5" customHeight="1">
      <c r="A175" s="35"/>
      <c r="B175" s="36"/>
      <c r="C175" s="225" t="s">
        <v>291</v>
      </c>
      <c r="D175" s="225" t="s">
        <v>205</v>
      </c>
      <c r="E175" s="226" t="s">
        <v>264</v>
      </c>
      <c r="F175" s="227" t="s">
        <v>265</v>
      </c>
      <c r="G175" s="228" t="s">
        <v>208</v>
      </c>
      <c r="H175" s="229">
        <v>2.835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2.3011599999999999</v>
      </c>
      <c r="R175" s="235">
        <f>Q175*H175</f>
        <v>6.5237885999999996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85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266</v>
      </c>
    </row>
    <row r="176" s="2" customFormat="1" ht="21.75" customHeight="1">
      <c r="A176" s="35"/>
      <c r="B176" s="36"/>
      <c r="C176" s="225" t="s">
        <v>295</v>
      </c>
      <c r="D176" s="225" t="s">
        <v>205</v>
      </c>
      <c r="E176" s="226" t="s">
        <v>268</v>
      </c>
      <c r="F176" s="227" t="s">
        <v>269</v>
      </c>
      <c r="G176" s="228" t="s">
        <v>241</v>
      </c>
      <c r="H176" s="229">
        <v>0.26700000000000002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1.06277</v>
      </c>
      <c r="R176" s="235">
        <f>Q176*H176</f>
        <v>0.28375959000000001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85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270</v>
      </c>
    </row>
    <row r="177" s="2" customFormat="1" ht="16.5" customHeight="1">
      <c r="A177" s="35"/>
      <c r="B177" s="36"/>
      <c r="C177" s="225" t="s">
        <v>299</v>
      </c>
      <c r="D177" s="225" t="s">
        <v>205</v>
      </c>
      <c r="E177" s="226" t="s">
        <v>272</v>
      </c>
      <c r="F177" s="227" t="s">
        <v>273</v>
      </c>
      <c r="G177" s="228" t="s">
        <v>220</v>
      </c>
      <c r="H177" s="229">
        <v>43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0.067360000000000003</v>
      </c>
      <c r="R177" s="235">
        <f>Q177*H177</f>
        <v>2.8964799999999999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274</v>
      </c>
    </row>
    <row r="178" s="12" customFormat="1" ht="22.8" customHeight="1">
      <c r="A178" s="12"/>
      <c r="B178" s="209"/>
      <c r="C178" s="210"/>
      <c r="D178" s="211" t="s">
        <v>75</v>
      </c>
      <c r="E178" s="223" t="s">
        <v>226</v>
      </c>
      <c r="F178" s="223" t="s">
        <v>275</v>
      </c>
      <c r="G178" s="210"/>
      <c r="H178" s="210"/>
      <c r="I178" s="213"/>
      <c r="J178" s="224">
        <f>BK178</f>
        <v>0</v>
      </c>
      <c r="K178" s="210"/>
      <c r="L178" s="215"/>
      <c r="M178" s="216"/>
      <c r="N178" s="217"/>
      <c r="O178" s="217"/>
      <c r="P178" s="218">
        <f>SUM(P179:P238)</f>
        <v>0</v>
      </c>
      <c r="Q178" s="217"/>
      <c r="R178" s="218">
        <f>SUM(R179:R238)</f>
        <v>1782.4985528199995</v>
      </c>
      <c r="S178" s="217"/>
      <c r="T178" s="219">
        <f>SUM(T179:T238)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20" t="s">
        <v>83</v>
      </c>
      <c r="AT178" s="221" t="s">
        <v>75</v>
      </c>
      <c r="AU178" s="221" t="s">
        <v>83</v>
      </c>
      <c r="AY178" s="220" t="s">
        <v>203</v>
      </c>
      <c r="BK178" s="222">
        <f>SUM(BK179:BK238)</f>
        <v>0</v>
      </c>
    </row>
    <row r="179" s="2" customFormat="1" ht="24.15" customHeight="1">
      <c r="A179" s="35"/>
      <c r="B179" s="36"/>
      <c r="C179" s="225" t="s">
        <v>303</v>
      </c>
      <c r="D179" s="225" t="s">
        <v>205</v>
      </c>
      <c r="E179" s="226" t="s">
        <v>2453</v>
      </c>
      <c r="F179" s="227" t="s">
        <v>2454</v>
      </c>
      <c r="G179" s="228" t="s">
        <v>213</v>
      </c>
      <c r="H179" s="229">
        <v>803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0.0073499999999999998</v>
      </c>
      <c r="R179" s="235">
        <f>Q179*H179</f>
        <v>5.90205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85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520</v>
      </c>
    </row>
    <row r="180" s="2" customFormat="1" ht="24.15" customHeight="1">
      <c r="A180" s="35"/>
      <c r="B180" s="36"/>
      <c r="C180" s="225" t="s">
        <v>307</v>
      </c>
      <c r="D180" s="225" t="s">
        <v>205</v>
      </c>
      <c r="E180" s="226" t="s">
        <v>2455</v>
      </c>
      <c r="F180" s="227" t="s">
        <v>2456</v>
      </c>
      <c r="G180" s="228" t="s">
        <v>213</v>
      </c>
      <c r="H180" s="229">
        <v>803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0.00025999999999999998</v>
      </c>
      <c r="R180" s="235">
        <f>Q180*H180</f>
        <v>0.20877999999999999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85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531</v>
      </c>
    </row>
    <row r="181" s="2" customFormat="1" ht="21.75" customHeight="1">
      <c r="A181" s="35"/>
      <c r="B181" s="36"/>
      <c r="C181" s="225" t="s">
        <v>311</v>
      </c>
      <c r="D181" s="225" t="s">
        <v>205</v>
      </c>
      <c r="E181" s="226" t="s">
        <v>2457</v>
      </c>
      <c r="F181" s="227" t="s">
        <v>2458</v>
      </c>
      <c r="G181" s="228" t="s">
        <v>213</v>
      </c>
      <c r="H181" s="229">
        <v>80.299999999999997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0.056000000000000001</v>
      </c>
      <c r="R181" s="235">
        <f>Q181*H181</f>
        <v>4.4968000000000004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540</v>
      </c>
    </row>
    <row r="182" s="2" customFormat="1" ht="24.15" customHeight="1">
      <c r="A182" s="35"/>
      <c r="B182" s="36"/>
      <c r="C182" s="225" t="s">
        <v>316</v>
      </c>
      <c r="D182" s="225" t="s">
        <v>205</v>
      </c>
      <c r="E182" s="226" t="s">
        <v>2459</v>
      </c>
      <c r="F182" s="227" t="s">
        <v>2460</v>
      </c>
      <c r="G182" s="228" t="s">
        <v>213</v>
      </c>
      <c r="H182" s="229">
        <v>803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0.0043800000000000002</v>
      </c>
      <c r="R182" s="235">
        <f>Q182*H182</f>
        <v>3.5171400000000004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85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549</v>
      </c>
    </row>
    <row r="183" s="2" customFormat="1" ht="24.15" customHeight="1">
      <c r="A183" s="35"/>
      <c r="B183" s="36"/>
      <c r="C183" s="225" t="s">
        <v>320</v>
      </c>
      <c r="D183" s="225" t="s">
        <v>205</v>
      </c>
      <c r="E183" s="226" t="s">
        <v>2461</v>
      </c>
      <c r="F183" s="227" t="s">
        <v>2462</v>
      </c>
      <c r="G183" s="228" t="s">
        <v>213</v>
      </c>
      <c r="H183" s="229">
        <v>803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0.0040000000000000001</v>
      </c>
      <c r="R183" s="235">
        <f>Q183*H183</f>
        <v>3.2120000000000002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85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560</v>
      </c>
    </row>
    <row r="184" s="2" customFormat="1" ht="24.15" customHeight="1">
      <c r="A184" s="35"/>
      <c r="B184" s="36"/>
      <c r="C184" s="225" t="s">
        <v>210</v>
      </c>
      <c r="D184" s="225" t="s">
        <v>205</v>
      </c>
      <c r="E184" s="226" t="s">
        <v>2463</v>
      </c>
      <c r="F184" s="227" t="s">
        <v>2464</v>
      </c>
      <c r="G184" s="228" t="s">
        <v>213</v>
      </c>
      <c r="H184" s="229">
        <v>803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0.01575</v>
      </c>
      <c r="R184" s="235">
        <f>Q184*H184</f>
        <v>12.64725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85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568</v>
      </c>
    </row>
    <row r="185" s="2" customFormat="1" ht="24.15" customHeight="1">
      <c r="A185" s="35"/>
      <c r="B185" s="36"/>
      <c r="C185" s="225" t="s">
        <v>327</v>
      </c>
      <c r="D185" s="225" t="s">
        <v>205</v>
      </c>
      <c r="E185" s="226" t="s">
        <v>2465</v>
      </c>
      <c r="F185" s="227" t="s">
        <v>2466</v>
      </c>
      <c r="G185" s="228" t="s">
        <v>213</v>
      </c>
      <c r="H185" s="229">
        <v>6424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0.0079000000000000008</v>
      </c>
      <c r="R185" s="235">
        <f>Q185*H185</f>
        <v>50.749600000000008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85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576</v>
      </c>
    </row>
    <row r="186" s="2" customFormat="1" ht="24.15" customHeight="1">
      <c r="A186" s="35"/>
      <c r="B186" s="36"/>
      <c r="C186" s="225" t="s">
        <v>214</v>
      </c>
      <c r="D186" s="225" t="s">
        <v>205</v>
      </c>
      <c r="E186" s="226" t="s">
        <v>277</v>
      </c>
      <c r="F186" s="227" t="s">
        <v>278</v>
      </c>
      <c r="G186" s="228" t="s">
        <v>213</v>
      </c>
      <c r="H186" s="229">
        <v>6236.5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0.0073499999999999998</v>
      </c>
      <c r="R186" s="235">
        <f>Q186*H186</f>
        <v>45.838274999999996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85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279</v>
      </c>
    </row>
    <row r="187" s="2" customFormat="1" ht="24.15" customHeight="1">
      <c r="A187" s="35"/>
      <c r="B187" s="36"/>
      <c r="C187" s="225" t="s">
        <v>334</v>
      </c>
      <c r="D187" s="225" t="s">
        <v>205</v>
      </c>
      <c r="E187" s="226" t="s">
        <v>281</v>
      </c>
      <c r="F187" s="227" t="s">
        <v>282</v>
      </c>
      <c r="G187" s="228" t="s">
        <v>213</v>
      </c>
      <c r="H187" s="229">
        <v>5211.759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0.00025999999999999998</v>
      </c>
      <c r="R187" s="235">
        <f>Q187*H187</f>
        <v>1.3550573399999999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85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283</v>
      </c>
    </row>
    <row r="188" s="2" customFormat="1" ht="21.75" customHeight="1">
      <c r="A188" s="35"/>
      <c r="B188" s="36"/>
      <c r="C188" s="225" t="s">
        <v>338</v>
      </c>
      <c r="D188" s="225" t="s">
        <v>205</v>
      </c>
      <c r="E188" s="226" t="s">
        <v>285</v>
      </c>
      <c r="F188" s="227" t="s">
        <v>286</v>
      </c>
      <c r="G188" s="228" t="s">
        <v>213</v>
      </c>
      <c r="H188" s="229">
        <v>623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0.056000000000000001</v>
      </c>
      <c r="R188" s="235">
        <f>Q188*H188</f>
        <v>34.887999999999998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85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287</v>
      </c>
    </row>
    <row r="189" s="2" customFormat="1" ht="24.15" customHeight="1">
      <c r="A189" s="35"/>
      <c r="B189" s="36"/>
      <c r="C189" s="225" t="s">
        <v>342</v>
      </c>
      <c r="D189" s="225" t="s">
        <v>205</v>
      </c>
      <c r="E189" s="226" t="s">
        <v>288</v>
      </c>
      <c r="F189" s="227" t="s">
        <v>289</v>
      </c>
      <c r="G189" s="228" t="s">
        <v>213</v>
      </c>
      <c r="H189" s="229">
        <v>6236.5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0.0043800000000000002</v>
      </c>
      <c r="R189" s="235">
        <f>Q189*H189</f>
        <v>27.31587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85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290</v>
      </c>
    </row>
    <row r="190" s="2" customFormat="1" ht="44.25" customHeight="1">
      <c r="A190" s="35"/>
      <c r="B190" s="36"/>
      <c r="C190" s="225" t="s">
        <v>217</v>
      </c>
      <c r="D190" s="225" t="s">
        <v>205</v>
      </c>
      <c r="E190" s="226" t="s">
        <v>292</v>
      </c>
      <c r="F190" s="227" t="s">
        <v>293</v>
      </c>
      <c r="G190" s="228" t="s">
        <v>213</v>
      </c>
      <c r="H190" s="229">
        <v>7039.5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85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294</v>
      </c>
    </row>
    <row r="191" s="2" customFormat="1" ht="24.15" customHeight="1">
      <c r="A191" s="35"/>
      <c r="B191" s="36"/>
      <c r="C191" s="225" t="s">
        <v>349</v>
      </c>
      <c r="D191" s="225" t="s">
        <v>205</v>
      </c>
      <c r="E191" s="226" t="s">
        <v>296</v>
      </c>
      <c r="F191" s="227" t="s">
        <v>297</v>
      </c>
      <c r="G191" s="228" t="s">
        <v>213</v>
      </c>
      <c r="H191" s="229">
        <v>5211.759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0.0040000000000000001</v>
      </c>
      <c r="R191" s="235">
        <f>Q191*H191</f>
        <v>20.847035999999999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209</v>
      </c>
      <c r="AT191" s="237" t="s">
        <v>205</v>
      </c>
      <c r="AU191" s="237" t="s">
        <v>85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209</v>
      </c>
      <c r="BM191" s="237" t="s">
        <v>298</v>
      </c>
    </row>
    <row r="192" s="2" customFormat="1" ht="24.15" customHeight="1">
      <c r="A192" s="35"/>
      <c r="B192" s="36"/>
      <c r="C192" s="225" t="s">
        <v>353</v>
      </c>
      <c r="D192" s="225" t="s">
        <v>205</v>
      </c>
      <c r="E192" s="226" t="s">
        <v>300</v>
      </c>
      <c r="F192" s="227" t="s">
        <v>301</v>
      </c>
      <c r="G192" s="228" t="s">
        <v>213</v>
      </c>
      <c r="H192" s="229">
        <v>7310.71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0.01575</v>
      </c>
      <c r="R192" s="235">
        <f>Q192*H192</f>
        <v>115.1436825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85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302</v>
      </c>
    </row>
    <row r="193" s="2" customFormat="1" ht="24.15" customHeight="1">
      <c r="A193" s="35"/>
      <c r="B193" s="36"/>
      <c r="C193" s="225" t="s">
        <v>357</v>
      </c>
      <c r="D193" s="225" t="s">
        <v>205</v>
      </c>
      <c r="E193" s="226" t="s">
        <v>304</v>
      </c>
      <c r="F193" s="227" t="s">
        <v>305</v>
      </c>
      <c r="G193" s="228" t="s">
        <v>213</v>
      </c>
      <c r="H193" s="229">
        <v>58485.68</v>
      </c>
      <c r="I193" s="230"/>
      <c r="J193" s="231">
        <f>ROUND(I193*H193,2)</f>
        <v>0</v>
      </c>
      <c r="K193" s="232"/>
      <c r="L193" s="41"/>
      <c r="M193" s="233" t="s">
        <v>1</v>
      </c>
      <c r="N193" s="234" t="s">
        <v>41</v>
      </c>
      <c r="O193" s="88"/>
      <c r="P193" s="235">
        <f>O193*H193</f>
        <v>0</v>
      </c>
      <c r="Q193" s="235">
        <v>0.0079000000000000008</v>
      </c>
      <c r="R193" s="235">
        <f>Q193*H193</f>
        <v>462.03687200000007</v>
      </c>
      <c r="S193" s="235">
        <v>0</v>
      </c>
      <c r="T193" s="236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209</v>
      </c>
      <c r="AT193" s="237" t="s">
        <v>205</v>
      </c>
      <c r="AU193" s="237" t="s">
        <v>85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209</v>
      </c>
      <c r="BM193" s="237" t="s">
        <v>306</v>
      </c>
    </row>
    <row r="194" s="2" customFormat="1" ht="24.15" customHeight="1">
      <c r="A194" s="35"/>
      <c r="B194" s="36"/>
      <c r="C194" s="225" t="s">
        <v>362</v>
      </c>
      <c r="D194" s="225" t="s">
        <v>205</v>
      </c>
      <c r="E194" s="226" t="s">
        <v>2467</v>
      </c>
      <c r="F194" s="227" t="s">
        <v>2468</v>
      </c>
      <c r="G194" s="228" t="s">
        <v>213</v>
      </c>
      <c r="H194" s="229">
        <v>684.47299999999996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0.033579999999999999</v>
      </c>
      <c r="R194" s="235">
        <f>Q194*H194</f>
        <v>22.984603339999996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209</v>
      </c>
      <c r="AT194" s="237" t="s">
        <v>205</v>
      </c>
      <c r="AU194" s="237" t="s">
        <v>85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209</v>
      </c>
      <c r="BM194" s="237" t="s">
        <v>654</v>
      </c>
    </row>
    <row r="195" s="2" customFormat="1" ht="24.15" customHeight="1">
      <c r="A195" s="35"/>
      <c r="B195" s="36"/>
      <c r="C195" s="225" t="s">
        <v>366</v>
      </c>
      <c r="D195" s="225" t="s">
        <v>205</v>
      </c>
      <c r="E195" s="226" t="s">
        <v>2469</v>
      </c>
      <c r="F195" s="227" t="s">
        <v>2470</v>
      </c>
      <c r="G195" s="228" t="s">
        <v>213</v>
      </c>
      <c r="H195" s="229">
        <v>1631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209</v>
      </c>
      <c r="AT195" s="237" t="s">
        <v>205</v>
      </c>
      <c r="AU195" s="237" t="s">
        <v>85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209</v>
      </c>
      <c r="BM195" s="237" t="s">
        <v>663</v>
      </c>
    </row>
    <row r="196" s="2" customFormat="1" ht="21.75" customHeight="1">
      <c r="A196" s="35"/>
      <c r="B196" s="36"/>
      <c r="C196" s="225" t="s">
        <v>221</v>
      </c>
      <c r="D196" s="225" t="s">
        <v>205</v>
      </c>
      <c r="E196" s="226" t="s">
        <v>2471</v>
      </c>
      <c r="F196" s="227" t="s">
        <v>2472</v>
      </c>
      <c r="G196" s="228" t="s">
        <v>213</v>
      </c>
      <c r="H196" s="229">
        <v>1631</v>
      </c>
      <c r="I196" s="230"/>
      <c r="J196" s="231">
        <f>ROUND(I196*H196,2)</f>
        <v>0</v>
      </c>
      <c r="K196" s="232"/>
      <c r="L196" s="41"/>
      <c r="M196" s="233" t="s">
        <v>1</v>
      </c>
      <c r="N196" s="234" t="s">
        <v>41</v>
      </c>
      <c r="O196" s="88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37" t="s">
        <v>209</v>
      </c>
      <c r="AT196" s="237" t="s">
        <v>205</v>
      </c>
      <c r="AU196" s="237" t="s">
        <v>85</v>
      </c>
      <c r="AY196" s="14" t="s">
        <v>203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4" t="s">
        <v>83</v>
      </c>
      <c r="BK196" s="238">
        <f>ROUND(I196*H196,2)</f>
        <v>0</v>
      </c>
      <c r="BL196" s="14" t="s">
        <v>209</v>
      </c>
      <c r="BM196" s="237" t="s">
        <v>671</v>
      </c>
    </row>
    <row r="197" s="2" customFormat="1" ht="33" customHeight="1">
      <c r="A197" s="35"/>
      <c r="B197" s="36"/>
      <c r="C197" s="225" t="s">
        <v>373</v>
      </c>
      <c r="D197" s="225" t="s">
        <v>205</v>
      </c>
      <c r="E197" s="226" t="s">
        <v>2473</v>
      </c>
      <c r="F197" s="227" t="s">
        <v>2474</v>
      </c>
      <c r="G197" s="228" t="s">
        <v>213</v>
      </c>
      <c r="H197" s="229">
        <v>4893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209</v>
      </c>
      <c r="AT197" s="237" t="s">
        <v>205</v>
      </c>
      <c r="AU197" s="237" t="s">
        <v>85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209</v>
      </c>
      <c r="BM197" s="237" t="s">
        <v>679</v>
      </c>
    </row>
    <row r="198" s="2" customFormat="1" ht="16.5" customHeight="1">
      <c r="A198" s="35"/>
      <c r="B198" s="36"/>
      <c r="C198" s="225" t="s">
        <v>225</v>
      </c>
      <c r="D198" s="225" t="s">
        <v>205</v>
      </c>
      <c r="E198" s="226" t="s">
        <v>308</v>
      </c>
      <c r="F198" s="227" t="s">
        <v>309</v>
      </c>
      <c r="G198" s="228" t="s">
        <v>213</v>
      </c>
      <c r="H198" s="229">
        <v>71.599999999999994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0.00084999999999999995</v>
      </c>
      <c r="R198" s="235">
        <f>Q198*H198</f>
        <v>0.06085999999999999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209</v>
      </c>
      <c r="AT198" s="237" t="s">
        <v>205</v>
      </c>
      <c r="AU198" s="237" t="s">
        <v>85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209</v>
      </c>
      <c r="BM198" s="237" t="s">
        <v>310</v>
      </c>
    </row>
    <row r="199" s="2" customFormat="1" ht="24.15" customHeight="1">
      <c r="A199" s="35"/>
      <c r="B199" s="36"/>
      <c r="C199" s="225" t="s">
        <v>380</v>
      </c>
      <c r="D199" s="225" t="s">
        <v>205</v>
      </c>
      <c r="E199" s="226" t="s">
        <v>312</v>
      </c>
      <c r="F199" s="227" t="s">
        <v>313</v>
      </c>
      <c r="G199" s="228" t="s">
        <v>314</v>
      </c>
      <c r="H199" s="229">
        <v>3042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0.0015</v>
      </c>
      <c r="R199" s="235">
        <f>Q199*H199</f>
        <v>4.5629999999999997</v>
      </c>
      <c r="S199" s="235">
        <v>0</v>
      </c>
      <c r="T199" s="236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209</v>
      </c>
      <c r="AT199" s="237" t="s">
        <v>205</v>
      </c>
      <c r="AU199" s="237" t="s">
        <v>85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209</v>
      </c>
      <c r="BM199" s="237" t="s">
        <v>315</v>
      </c>
    </row>
    <row r="200" s="2" customFormat="1" ht="16.5" customHeight="1">
      <c r="A200" s="35"/>
      <c r="B200" s="36"/>
      <c r="C200" s="225" t="s">
        <v>384</v>
      </c>
      <c r="D200" s="225" t="s">
        <v>205</v>
      </c>
      <c r="E200" s="226" t="s">
        <v>2475</v>
      </c>
      <c r="F200" s="227" t="s">
        <v>2476</v>
      </c>
      <c r="G200" s="228" t="s">
        <v>213</v>
      </c>
      <c r="H200" s="229">
        <v>2282.2579999999998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0.00025999999999999998</v>
      </c>
      <c r="R200" s="235">
        <f>Q200*H200</f>
        <v>0.59338707999999984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209</v>
      </c>
      <c r="AT200" s="237" t="s">
        <v>205</v>
      </c>
      <c r="AU200" s="237" t="s">
        <v>85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209</v>
      </c>
      <c r="BM200" s="237" t="s">
        <v>703</v>
      </c>
    </row>
    <row r="201" s="2" customFormat="1" ht="24.15" customHeight="1">
      <c r="A201" s="35"/>
      <c r="B201" s="36"/>
      <c r="C201" s="225" t="s">
        <v>388</v>
      </c>
      <c r="D201" s="225" t="s">
        <v>205</v>
      </c>
      <c r="E201" s="226" t="s">
        <v>2477</v>
      </c>
      <c r="F201" s="227" t="s">
        <v>2478</v>
      </c>
      <c r="G201" s="228" t="s">
        <v>314</v>
      </c>
      <c r="H201" s="229">
        <v>1185.2000000000001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209</v>
      </c>
      <c r="AT201" s="237" t="s">
        <v>205</v>
      </c>
      <c r="AU201" s="237" t="s">
        <v>85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209</v>
      </c>
      <c r="BM201" s="237" t="s">
        <v>712</v>
      </c>
    </row>
    <row r="202" s="2" customFormat="1" ht="16.5" customHeight="1">
      <c r="A202" s="35"/>
      <c r="B202" s="36"/>
      <c r="C202" s="245" t="s">
        <v>392</v>
      </c>
      <c r="D202" s="245" t="s">
        <v>541</v>
      </c>
      <c r="E202" s="246" t="s">
        <v>2479</v>
      </c>
      <c r="F202" s="247" t="s">
        <v>2480</v>
      </c>
      <c r="G202" s="248" t="s">
        <v>314</v>
      </c>
      <c r="H202" s="249">
        <v>1303.72</v>
      </c>
      <c r="I202" s="250"/>
      <c r="J202" s="251">
        <f>ROUND(I202*H202,2)</f>
        <v>0</v>
      </c>
      <c r="K202" s="252"/>
      <c r="L202" s="253"/>
      <c r="M202" s="254" t="s">
        <v>1</v>
      </c>
      <c r="N202" s="255" t="s">
        <v>41</v>
      </c>
      <c r="O202" s="88"/>
      <c r="P202" s="235">
        <f>O202*H202</f>
        <v>0</v>
      </c>
      <c r="Q202" s="235">
        <v>3.0000000000000001E-05</v>
      </c>
      <c r="R202" s="235">
        <f>Q202*H202</f>
        <v>0.039111600000000003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234</v>
      </c>
      <c r="AT202" s="237" t="s">
        <v>541</v>
      </c>
      <c r="AU202" s="237" t="s">
        <v>85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209</v>
      </c>
      <c r="BM202" s="237" t="s">
        <v>724</v>
      </c>
    </row>
    <row r="203" s="2" customFormat="1" ht="24.15" customHeight="1">
      <c r="A203" s="35"/>
      <c r="B203" s="36"/>
      <c r="C203" s="225" t="s">
        <v>396</v>
      </c>
      <c r="D203" s="225" t="s">
        <v>205</v>
      </c>
      <c r="E203" s="226" t="s">
        <v>2481</v>
      </c>
      <c r="F203" s="227" t="s">
        <v>2482</v>
      </c>
      <c r="G203" s="228" t="s">
        <v>314</v>
      </c>
      <c r="H203" s="229">
        <v>1185.2000000000001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209</v>
      </c>
      <c r="AT203" s="237" t="s">
        <v>205</v>
      </c>
      <c r="AU203" s="237" t="s">
        <v>85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209</v>
      </c>
      <c r="BM203" s="237" t="s">
        <v>731</v>
      </c>
    </row>
    <row r="204" s="2" customFormat="1" ht="16.5" customHeight="1">
      <c r="A204" s="35"/>
      <c r="B204" s="36"/>
      <c r="C204" s="245" t="s">
        <v>229</v>
      </c>
      <c r="D204" s="245" t="s">
        <v>541</v>
      </c>
      <c r="E204" s="246" t="s">
        <v>2483</v>
      </c>
      <c r="F204" s="247" t="s">
        <v>2484</v>
      </c>
      <c r="G204" s="248" t="s">
        <v>314</v>
      </c>
      <c r="H204" s="249">
        <v>1303.72</v>
      </c>
      <c r="I204" s="250"/>
      <c r="J204" s="251">
        <f>ROUND(I204*H204,2)</f>
        <v>0</v>
      </c>
      <c r="K204" s="252"/>
      <c r="L204" s="253"/>
      <c r="M204" s="254" t="s">
        <v>1</v>
      </c>
      <c r="N204" s="255" t="s">
        <v>41</v>
      </c>
      <c r="O204" s="88"/>
      <c r="P204" s="235">
        <f>O204*H204</f>
        <v>0</v>
      </c>
      <c r="Q204" s="235">
        <v>4.0000000000000003E-05</v>
      </c>
      <c r="R204" s="235">
        <f>Q204*H204</f>
        <v>0.052148800000000002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234</v>
      </c>
      <c r="AT204" s="237" t="s">
        <v>541</v>
      </c>
      <c r="AU204" s="237" t="s">
        <v>85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209</v>
      </c>
      <c r="BM204" s="237" t="s">
        <v>739</v>
      </c>
    </row>
    <row r="205" s="2" customFormat="1" ht="33" customHeight="1">
      <c r="A205" s="35"/>
      <c r="B205" s="36"/>
      <c r="C205" s="225" t="s">
        <v>405</v>
      </c>
      <c r="D205" s="225" t="s">
        <v>205</v>
      </c>
      <c r="E205" s="226" t="s">
        <v>2485</v>
      </c>
      <c r="F205" s="227" t="s">
        <v>2486</v>
      </c>
      <c r="G205" s="228" t="s">
        <v>213</v>
      </c>
      <c r="H205" s="229">
        <v>22</v>
      </c>
      <c r="I205" s="230"/>
      <c r="J205" s="231">
        <f>ROUND(I205*H205,2)</f>
        <v>0</v>
      </c>
      <c r="K205" s="232"/>
      <c r="L205" s="41"/>
      <c r="M205" s="233" t="s">
        <v>1</v>
      </c>
      <c r="N205" s="234" t="s">
        <v>41</v>
      </c>
      <c r="O205" s="88"/>
      <c r="P205" s="235">
        <f>O205*H205</f>
        <v>0</v>
      </c>
      <c r="Q205" s="235">
        <v>0.011599999999999999</v>
      </c>
      <c r="R205" s="235">
        <f>Q205*H205</f>
        <v>0.25519999999999998</v>
      </c>
      <c r="S205" s="235">
        <v>0</v>
      </c>
      <c r="T205" s="236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209</v>
      </c>
      <c r="AT205" s="237" t="s">
        <v>205</v>
      </c>
      <c r="AU205" s="237" t="s">
        <v>85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209</v>
      </c>
      <c r="BM205" s="237" t="s">
        <v>763</v>
      </c>
    </row>
    <row r="206" s="2" customFormat="1" ht="24.15" customHeight="1">
      <c r="A206" s="35"/>
      <c r="B206" s="36"/>
      <c r="C206" s="245" t="s">
        <v>233</v>
      </c>
      <c r="D206" s="245" t="s">
        <v>541</v>
      </c>
      <c r="E206" s="246" t="s">
        <v>2487</v>
      </c>
      <c r="F206" s="247" t="s">
        <v>2488</v>
      </c>
      <c r="G206" s="248" t="s">
        <v>213</v>
      </c>
      <c r="H206" s="249">
        <v>24.199999999999999</v>
      </c>
      <c r="I206" s="250"/>
      <c r="J206" s="251">
        <f>ROUND(I206*H206,2)</f>
        <v>0</v>
      </c>
      <c r="K206" s="252"/>
      <c r="L206" s="253"/>
      <c r="M206" s="254" t="s">
        <v>1</v>
      </c>
      <c r="N206" s="255" t="s">
        <v>41</v>
      </c>
      <c r="O206" s="88"/>
      <c r="P206" s="235">
        <f>O206*H206</f>
        <v>0</v>
      </c>
      <c r="Q206" s="235">
        <v>0.021999999999999999</v>
      </c>
      <c r="R206" s="235">
        <f>Q206*H206</f>
        <v>0.53239999999999998</v>
      </c>
      <c r="S206" s="235">
        <v>0</v>
      </c>
      <c r="T206" s="23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234</v>
      </c>
      <c r="AT206" s="237" t="s">
        <v>541</v>
      </c>
      <c r="AU206" s="237" t="s">
        <v>85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209</v>
      </c>
      <c r="BM206" s="237" t="s">
        <v>772</v>
      </c>
    </row>
    <row r="207" s="2" customFormat="1" ht="33" customHeight="1">
      <c r="A207" s="35"/>
      <c r="B207" s="36"/>
      <c r="C207" s="225" t="s">
        <v>412</v>
      </c>
      <c r="D207" s="225" t="s">
        <v>205</v>
      </c>
      <c r="E207" s="226" t="s">
        <v>2489</v>
      </c>
      <c r="F207" s="227" t="s">
        <v>2490</v>
      </c>
      <c r="G207" s="228" t="s">
        <v>314</v>
      </c>
      <c r="H207" s="229">
        <v>433.495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0.0033899999999999998</v>
      </c>
      <c r="R207" s="235">
        <f>Q207*H207</f>
        <v>1.46954805</v>
      </c>
      <c r="S207" s="235">
        <v>0</v>
      </c>
      <c r="T207" s="236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209</v>
      </c>
      <c r="AT207" s="237" t="s">
        <v>205</v>
      </c>
      <c r="AU207" s="237" t="s">
        <v>85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209</v>
      </c>
      <c r="BM207" s="237" t="s">
        <v>780</v>
      </c>
    </row>
    <row r="208" s="2" customFormat="1" ht="24.15" customHeight="1">
      <c r="A208" s="35"/>
      <c r="B208" s="36"/>
      <c r="C208" s="245" t="s">
        <v>237</v>
      </c>
      <c r="D208" s="245" t="s">
        <v>541</v>
      </c>
      <c r="E208" s="246" t="s">
        <v>2491</v>
      </c>
      <c r="F208" s="247" t="s">
        <v>2492</v>
      </c>
      <c r="G208" s="248" t="s">
        <v>213</v>
      </c>
      <c r="H208" s="249">
        <v>214.58000000000001</v>
      </c>
      <c r="I208" s="250"/>
      <c r="J208" s="251">
        <f>ROUND(I208*H208,2)</f>
        <v>0</v>
      </c>
      <c r="K208" s="252"/>
      <c r="L208" s="253"/>
      <c r="M208" s="254" t="s">
        <v>1</v>
      </c>
      <c r="N208" s="255" t="s">
        <v>41</v>
      </c>
      <c r="O208" s="88"/>
      <c r="P208" s="235">
        <f>O208*H208</f>
        <v>0</v>
      </c>
      <c r="Q208" s="235">
        <v>0.0047999999999999996</v>
      </c>
      <c r="R208" s="235">
        <f>Q208*H208</f>
        <v>1.029984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234</v>
      </c>
      <c r="AT208" s="237" t="s">
        <v>541</v>
      </c>
      <c r="AU208" s="237" t="s">
        <v>85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209</v>
      </c>
      <c r="BM208" s="237" t="s">
        <v>788</v>
      </c>
    </row>
    <row r="209" s="2" customFormat="1" ht="33" customHeight="1">
      <c r="A209" s="35"/>
      <c r="B209" s="36"/>
      <c r="C209" s="225" t="s">
        <v>419</v>
      </c>
      <c r="D209" s="225" t="s">
        <v>205</v>
      </c>
      <c r="E209" s="226" t="s">
        <v>2489</v>
      </c>
      <c r="F209" s="227" t="s">
        <v>2490</v>
      </c>
      <c r="G209" s="228" t="s">
        <v>314</v>
      </c>
      <c r="H209" s="229">
        <v>86.879999999999995</v>
      </c>
      <c r="I209" s="230"/>
      <c r="J209" s="231">
        <f>ROUND(I209*H209,2)</f>
        <v>0</v>
      </c>
      <c r="K209" s="232"/>
      <c r="L209" s="41"/>
      <c r="M209" s="233" t="s">
        <v>1</v>
      </c>
      <c r="N209" s="234" t="s">
        <v>41</v>
      </c>
      <c r="O209" s="88"/>
      <c r="P209" s="235">
        <f>O209*H209</f>
        <v>0</v>
      </c>
      <c r="Q209" s="235">
        <v>0.0033899999999999998</v>
      </c>
      <c r="R209" s="235">
        <f>Q209*H209</f>
        <v>0.29452319999999999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209</v>
      </c>
      <c r="AT209" s="237" t="s">
        <v>205</v>
      </c>
      <c r="AU209" s="237" t="s">
        <v>85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209</v>
      </c>
      <c r="BM209" s="237" t="s">
        <v>796</v>
      </c>
    </row>
    <row r="210" s="2" customFormat="1" ht="24.15" customHeight="1">
      <c r="A210" s="35"/>
      <c r="B210" s="36"/>
      <c r="C210" s="245" t="s">
        <v>242</v>
      </c>
      <c r="D210" s="245" t="s">
        <v>541</v>
      </c>
      <c r="E210" s="246" t="s">
        <v>2491</v>
      </c>
      <c r="F210" s="247" t="s">
        <v>2492</v>
      </c>
      <c r="G210" s="248" t="s">
        <v>213</v>
      </c>
      <c r="H210" s="249">
        <v>43.006</v>
      </c>
      <c r="I210" s="250"/>
      <c r="J210" s="251">
        <f>ROUND(I210*H210,2)</f>
        <v>0</v>
      </c>
      <c r="K210" s="252"/>
      <c r="L210" s="253"/>
      <c r="M210" s="254" t="s">
        <v>1</v>
      </c>
      <c r="N210" s="255" t="s">
        <v>41</v>
      </c>
      <c r="O210" s="88"/>
      <c r="P210" s="235">
        <f>O210*H210</f>
        <v>0</v>
      </c>
      <c r="Q210" s="235">
        <v>0.0047999999999999996</v>
      </c>
      <c r="R210" s="235">
        <f>Q210*H210</f>
        <v>0.2064288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234</v>
      </c>
      <c r="AT210" s="237" t="s">
        <v>541</v>
      </c>
      <c r="AU210" s="237" t="s">
        <v>85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209</v>
      </c>
      <c r="BM210" s="237" t="s">
        <v>804</v>
      </c>
    </row>
    <row r="211" s="2" customFormat="1" ht="24.15" customHeight="1">
      <c r="A211" s="35"/>
      <c r="B211" s="36"/>
      <c r="C211" s="225" t="s">
        <v>426</v>
      </c>
      <c r="D211" s="225" t="s">
        <v>205</v>
      </c>
      <c r="E211" s="226" t="s">
        <v>2493</v>
      </c>
      <c r="F211" s="227" t="s">
        <v>2494</v>
      </c>
      <c r="G211" s="228" t="s">
        <v>213</v>
      </c>
      <c r="H211" s="229">
        <v>22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8.0000000000000007E-05</v>
      </c>
      <c r="R211" s="235">
        <f>Q211*H211</f>
        <v>0.0017600000000000001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209</v>
      </c>
      <c r="AT211" s="237" t="s">
        <v>205</v>
      </c>
      <c r="AU211" s="237" t="s">
        <v>85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209</v>
      </c>
      <c r="BM211" s="237" t="s">
        <v>820</v>
      </c>
    </row>
    <row r="212" s="2" customFormat="1" ht="24.15" customHeight="1">
      <c r="A212" s="35"/>
      <c r="B212" s="36"/>
      <c r="C212" s="225" t="s">
        <v>246</v>
      </c>
      <c r="D212" s="225" t="s">
        <v>205</v>
      </c>
      <c r="E212" s="226" t="s">
        <v>2495</v>
      </c>
      <c r="F212" s="227" t="s">
        <v>2496</v>
      </c>
      <c r="G212" s="228" t="s">
        <v>213</v>
      </c>
      <c r="H212" s="229">
        <v>854.74800000000005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0.013899999999999999</v>
      </c>
      <c r="R212" s="235">
        <f>Q212*H212</f>
        <v>11.8809972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209</v>
      </c>
      <c r="AT212" s="237" t="s">
        <v>205</v>
      </c>
      <c r="AU212" s="237" t="s">
        <v>85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209</v>
      </c>
      <c r="BM212" s="237" t="s">
        <v>828</v>
      </c>
    </row>
    <row r="213" s="2" customFormat="1" ht="24.15" customHeight="1">
      <c r="A213" s="35"/>
      <c r="B213" s="36"/>
      <c r="C213" s="225" t="s">
        <v>433</v>
      </c>
      <c r="D213" s="225" t="s">
        <v>205</v>
      </c>
      <c r="E213" s="226" t="s">
        <v>2497</v>
      </c>
      <c r="F213" s="227" t="s">
        <v>2498</v>
      </c>
      <c r="G213" s="228" t="s">
        <v>213</v>
      </c>
      <c r="H213" s="229">
        <v>1025.115</v>
      </c>
      <c r="I213" s="230"/>
      <c r="J213" s="231">
        <f>ROUND(I213*H213,2)</f>
        <v>0</v>
      </c>
      <c r="K213" s="232"/>
      <c r="L213" s="41"/>
      <c r="M213" s="233" t="s">
        <v>1</v>
      </c>
      <c r="N213" s="234" t="s">
        <v>41</v>
      </c>
      <c r="O213" s="88"/>
      <c r="P213" s="235">
        <f>O213*H213</f>
        <v>0</v>
      </c>
      <c r="Q213" s="235">
        <v>0.01481</v>
      </c>
      <c r="R213" s="235">
        <f>Q213*H213</f>
        <v>15.18195315</v>
      </c>
      <c r="S213" s="235">
        <v>0</v>
      </c>
      <c r="T213" s="236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209</v>
      </c>
      <c r="AT213" s="237" t="s">
        <v>205</v>
      </c>
      <c r="AU213" s="237" t="s">
        <v>85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209</v>
      </c>
      <c r="BM213" s="237" t="s">
        <v>836</v>
      </c>
    </row>
    <row r="214" s="2" customFormat="1" ht="24.15" customHeight="1">
      <c r="A214" s="35"/>
      <c r="B214" s="36"/>
      <c r="C214" s="225" t="s">
        <v>250</v>
      </c>
      <c r="D214" s="225" t="s">
        <v>205</v>
      </c>
      <c r="E214" s="226" t="s">
        <v>2499</v>
      </c>
      <c r="F214" s="227" t="s">
        <v>2500</v>
      </c>
      <c r="G214" s="228" t="s">
        <v>213</v>
      </c>
      <c r="H214" s="229">
        <v>402.39499999999998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0.01457</v>
      </c>
      <c r="R214" s="235">
        <f>Q214*H214</f>
        <v>5.8628951499999999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209</v>
      </c>
      <c r="AT214" s="237" t="s">
        <v>205</v>
      </c>
      <c r="AU214" s="237" t="s">
        <v>85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209</v>
      </c>
      <c r="BM214" s="237" t="s">
        <v>844</v>
      </c>
    </row>
    <row r="215" s="2" customFormat="1" ht="21.75" customHeight="1">
      <c r="A215" s="35"/>
      <c r="B215" s="36"/>
      <c r="C215" s="225" t="s">
        <v>440</v>
      </c>
      <c r="D215" s="225" t="s">
        <v>205</v>
      </c>
      <c r="E215" s="226" t="s">
        <v>2501</v>
      </c>
      <c r="F215" s="227" t="s">
        <v>2502</v>
      </c>
      <c r="G215" s="228" t="s">
        <v>213</v>
      </c>
      <c r="H215" s="229">
        <v>360.57999999999998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209</v>
      </c>
      <c r="AT215" s="237" t="s">
        <v>205</v>
      </c>
      <c r="AU215" s="237" t="s">
        <v>85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209</v>
      </c>
      <c r="BM215" s="237" t="s">
        <v>853</v>
      </c>
    </row>
    <row r="216" s="2" customFormat="1" ht="24.15" customHeight="1">
      <c r="A216" s="35"/>
      <c r="B216" s="36"/>
      <c r="C216" s="225" t="s">
        <v>253</v>
      </c>
      <c r="D216" s="225" t="s">
        <v>205</v>
      </c>
      <c r="E216" s="226" t="s">
        <v>2503</v>
      </c>
      <c r="F216" s="227" t="s">
        <v>2504</v>
      </c>
      <c r="G216" s="228" t="s">
        <v>213</v>
      </c>
      <c r="H216" s="229">
        <v>360.57999999999998</v>
      </c>
      <c r="I216" s="230"/>
      <c r="J216" s="231">
        <f>ROUND(I216*H216,2)</f>
        <v>0</v>
      </c>
      <c r="K216" s="232"/>
      <c r="L216" s="41"/>
      <c r="M216" s="233" t="s">
        <v>1</v>
      </c>
      <c r="N216" s="234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209</v>
      </c>
      <c r="AT216" s="237" t="s">
        <v>205</v>
      </c>
      <c r="AU216" s="237" t="s">
        <v>85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209</v>
      </c>
      <c r="BM216" s="237" t="s">
        <v>870</v>
      </c>
    </row>
    <row r="217" s="2" customFormat="1" ht="24.15" customHeight="1">
      <c r="A217" s="35"/>
      <c r="B217" s="36"/>
      <c r="C217" s="225" t="s">
        <v>447</v>
      </c>
      <c r="D217" s="225" t="s">
        <v>205</v>
      </c>
      <c r="E217" s="226" t="s">
        <v>2505</v>
      </c>
      <c r="F217" s="227" t="s">
        <v>2506</v>
      </c>
      <c r="G217" s="228" t="s">
        <v>213</v>
      </c>
      <c r="H217" s="229">
        <v>1197.1890000000001</v>
      </c>
      <c r="I217" s="230"/>
      <c r="J217" s="231">
        <f>ROUND(I217*H217,2)</f>
        <v>0</v>
      </c>
      <c r="K217" s="232"/>
      <c r="L217" s="41"/>
      <c r="M217" s="233" t="s">
        <v>1</v>
      </c>
      <c r="N217" s="234" t="s">
        <v>41</v>
      </c>
      <c r="O217" s="88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37" t="s">
        <v>209</v>
      </c>
      <c r="AT217" s="237" t="s">
        <v>205</v>
      </c>
      <c r="AU217" s="237" t="s">
        <v>85</v>
      </c>
      <c r="AY217" s="14" t="s">
        <v>203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4" t="s">
        <v>83</v>
      </c>
      <c r="BK217" s="238">
        <f>ROUND(I217*H217,2)</f>
        <v>0</v>
      </c>
      <c r="BL217" s="14" t="s">
        <v>209</v>
      </c>
      <c r="BM217" s="237" t="s">
        <v>878</v>
      </c>
    </row>
    <row r="218" s="2" customFormat="1" ht="16.5" customHeight="1">
      <c r="A218" s="35"/>
      <c r="B218" s="36"/>
      <c r="C218" s="225" t="s">
        <v>451</v>
      </c>
      <c r="D218" s="225" t="s">
        <v>205</v>
      </c>
      <c r="E218" s="226" t="s">
        <v>2507</v>
      </c>
      <c r="F218" s="227" t="s">
        <v>2508</v>
      </c>
      <c r="G218" s="228" t="s">
        <v>213</v>
      </c>
      <c r="H218" s="229">
        <v>2413.0709999999999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209</v>
      </c>
      <c r="AT218" s="237" t="s">
        <v>205</v>
      </c>
      <c r="AU218" s="237" t="s">
        <v>85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209</v>
      </c>
      <c r="BM218" s="237" t="s">
        <v>890</v>
      </c>
    </row>
    <row r="219" s="2" customFormat="1" ht="24.15" customHeight="1">
      <c r="A219" s="35"/>
      <c r="B219" s="36"/>
      <c r="C219" s="225" t="s">
        <v>455</v>
      </c>
      <c r="D219" s="225" t="s">
        <v>205</v>
      </c>
      <c r="E219" s="226" t="s">
        <v>317</v>
      </c>
      <c r="F219" s="227" t="s">
        <v>318</v>
      </c>
      <c r="G219" s="228" t="s">
        <v>208</v>
      </c>
      <c r="H219" s="229">
        <v>1.8180000000000001</v>
      </c>
      <c r="I219" s="230"/>
      <c r="J219" s="231">
        <f>ROUND(I219*H219,2)</f>
        <v>0</v>
      </c>
      <c r="K219" s="232"/>
      <c r="L219" s="41"/>
      <c r="M219" s="233" t="s">
        <v>1</v>
      </c>
      <c r="N219" s="234" t="s">
        <v>41</v>
      </c>
      <c r="O219" s="88"/>
      <c r="P219" s="235">
        <f>O219*H219</f>
        <v>0</v>
      </c>
      <c r="Q219" s="235">
        <v>2.5018699999999998</v>
      </c>
      <c r="R219" s="235">
        <f>Q219*H219</f>
        <v>4.5483996599999994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209</v>
      </c>
      <c r="AT219" s="237" t="s">
        <v>205</v>
      </c>
      <c r="AU219" s="237" t="s">
        <v>85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209</v>
      </c>
      <c r="BM219" s="237" t="s">
        <v>319</v>
      </c>
    </row>
    <row r="220" s="2" customFormat="1" ht="24.15" customHeight="1">
      <c r="A220" s="35"/>
      <c r="B220" s="36"/>
      <c r="C220" s="225" t="s">
        <v>257</v>
      </c>
      <c r="D220" s="225" t="s">
        <v>205</v>
      </c>
      <c r="E220" s="226" t="s">
        <v>321</v>
      </c>
      <c r="F220" s="227" t="s">
        <v>322</v>
      </c>
      <c r="G220" s="228" t="s">
        <v>208</v>
      </c>
      <c r="H220" s="229">
        <v>66.734999999999999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2.5018699999999998</v>
      </c>
      <c r="R220" s="235">
        <f>Q220*H220</f>
        <v>166.96229444999997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209</v>
      </c>
      <c r="AT220" s="237" t="s">
        <v>205</v>
      </c>
      <c r="AU220" s="237" t="s">
        <v>85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209</v>
      </c>
      <c r="BM220" s="237" t="s">
        <v>323</v>
      </c>
    </row>
    <row r="221" s="2" customFormat="1" ht="24.15" customHeight="1">
      <c r="A221" s="35"/>
      <c r="B221" s="36"/>
      <c r="C221" s="225" t="s">
        <v>462</v>
      </c>
      <c r="D221" s="225" t="s">
        <v>205</v>
      </c>
      <c r="E221" s="226" t="s">
        <v>2509</v>
      </c>
      <c r="F221" s="227" t="s">
        <v>2510</v>
      </c>
      <c r="G221" s="228" t="s">
        <v>208</v>
      </c>
      <c r="H221" s="229">
        <v>54.18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2.5018699999999998</v>
      </c>
      <c r="R221" s="235">
        <f>Q221*H221</f>
        <v>135.55131659999998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209</v>
      </c>
      <c r="AT221" s="237" t="s">
        <v>205</v>
      </c>
      <c r="AU221" s="237" t="s">
        <v>85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209</v>
      </c>
      <c r="BM221" s="237" t="s">
        <v>913</v>
      </c>
    </row>
    <row r="222" s="2" customFormat="1" ht="24.15" customHeight="1">
      <c r="A222" s="35"/>
      <c r="B222" s="36"/>
      <c r="C222" s="225" t="s">
        <v>261</v>
      </c>
      <c r="D222" s="225" t="s">
        <v>205</v>
      </c>
      <c r="E222" s="226" t="s">
        <v>2511</v>
      </c>
      <c r="F222" s="227" t="s">
        <v>2512</v>
      </c>
      <c r="G222" s="228" t="s">
        <v>208</v>
      </c>
      <c r="H222" s="229">
        <v>80.924999999999997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2.5018699999999998</v>
      </c>
      <c r="R222" s="235">
        <f>Q222*H222</f>
        <v>202.46382974999997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209</v>
      </c>
      <c r="AT222" s="237" t="s">
        <v>205</v>
      </c>
      <c r="AU222" s="237" t="s">
        <v>85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209</v>
      </c>
      <c r="BM222" s="237" t="s">
        <v>2513</v>
      </c>
    </row>
    <row r="223" s="2" customFormat="1" ht="24.15" customHeight="1">
      <c r="A223" s="35"/>
      <c r="B223" s="36"/>
      <c r="C223" s="225" t="s">
        <v>469</v>
      </c>
      <c r="D223" s="225" t="s">
        <v>205</v>
      </c>
      <c r="E223" s="226" t="s">
        <v>2514</v>
      </c>
      <c r="F223" s="227" t="s">
        <v>2515</v>
      </c>
      <c r="G223" s="228" t="s">
        <v>208</v>
      </c>
      <c r="H223" s="229">
        <v>1.8180000000000001</v>
      </c>
      <c r="I223" s="230"/>
      <c r="J223" s="231">
        <f>ROUND(I223*H223,2)</f>
        <v>0</v>
      </c>
      <c r="K223" s="232"/>
      <c r="L223" s="41"/>
      <c r="M223" s="233" t="s">
        <v>1</v>
      </c>
      <c r="N223" s="234" t="s">
        <v>41</v>
      </c>
      <c r="O223" s="88"/>
      <c r="P223" s="235">
        <f>O223*H223</f>
        <v>0</v>
      </c>
      <c r="Q223" s="235">
        <v>0.040000000000000001</v>
      </c>
      <c r="R223" s="235">
        <f>Q223*H223</f>
        <v>0.072720000000000007</v>
      </c>
      <c r="S223" s="235">
        <v>0</v>
      </c>
      <c r="T223" s="236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37" t="s">
        <v>209</v>
      </c>
      <c r="AT223" s="237" t="s">
        <v>205</v>
      </c>
      <c r="AU223" s="237" t="s">
        <v>85</v>
      </c>
      <c r="AY223" s="14" t="s">
        <v>203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4" t="s">
        <v>83</v>
      </c>
      <c r="BK223" s="238">
        <f>ROUND(I223*H223,2)</f>
        <v>0</v>
      </c>
      <c r="BL223" s="14" t="s">
        <v>209</v>
      </c>
      <c r="BM223" s="237" t="s">
        <v>929</v>
      </c>
    </row>
    <row r="224" s="2" customFormat="1" ht="24.15" customHeight="1">
      <c r="A224" s="35"/>
      <c r="B224" s="36"/>
      <c r="C224" s="225" t="s">
        <v>473</v>
      </c>
      <c r="D224" s="225" t="s">
        <v>205</v>
      </c>
      <c r="E224" s="226" t="s">
        <v>2516</v>
      </c>
      <c r="F224" s="227" t="s">
        <v>2517</v>
      </c>
      <c r="G224" s="228" t="s">
        <v>208</v>
      </c>
      <c r="H224" s="229">
        <v>80.924999999999997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0.01</v>
      </c>
      <c r="R224" s="235">
        <f>Q224*H224</f>
        <v>0.80925000000000002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209</v>
      </c>
      <c r="AT224" s="237" t="s">
        <v>205</v>
      </c>
      <c r="AU224" s="237" t="s">
        <v>85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209</v>
      </c>
      <c r="BM224" s="237" t="s">
        <v>937</v>
      </c>
    </row>
    <row r="225" s="2" customFormat="1" ht="24.15" customHeight="1">
      <c r="A225" s="35"/>
      <c r="B225" s="36"/>
      <c r="C225" s="225" t="s">
        <v>479</v>
      </c>
      <c r="D225" s="225" t="s">
        <v>205</v>
      </c>
      <c r="E225" s="226" t="s">
        <v>324</v>
      </c>
      <c r="F225" s="227" t="s">
        <v>325</v>
      </c>
      <c r="G225" s="228" t="s">
        <v>208</v>
      </c>
      <c r="H225" s="229">
        <v>66.734999999999999</v>
      </c>
      <c r="I225" s="230"/>
      <c r="J225" s="231">
        <f>ROUND(I225*H225,2)</f>
        <v>0</v>
      </c>
      <c r="K225" s="232"/>
      <c r="L225" s="41"/>
      <c r="M225" s="233" t="s">
        <v>1</v>
      </c>
      <c r="N225" s="234" t="s">
        <v>41</v>
      </c>
      <c r="O225" s="88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209</v>
      </c>
      <c r="AT225" s="237" t="s">
        <v>205</v>
      </c>
      <c r="AU225" s="237" t="s">
        <v>85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209</v>
      </c>
      <c r="BM225" s="237" t="s">
        <v>326</v>
      </c>
    </row>
    <row r="226" s="2" customFormat="1" ht="24.15" customHeight="1">
      <c r="A226" s="35"/>
      <c r="B226" s="36"/>
      <c r="C226" s="225" t="s">
        <v>483</v>
      </c>
      <c r="D226" s="225" t="s">
        <v>205</v>
      </c>
      <c r="E226" s="226" t="s">
        <v>2518</v>
      </c>
      <c r="F226" s="227" t="s">
        <v>2519</v>
      </c>
      <c r="G226" s="228" t="s">
        <v>208</v>
      </c>
      <c r="H226" s="229">
        <v>54.18</v>
      </c>
      <c r="I226" s="230"/>
      <c r="J226" s="231">
        <f>ROUND(I226*H226,2)</f>
        <v>0</v>
      </c>
      <c r="K226" s="232"/>
      <c r="L226" s="41"/>
      <c r="M226" s="233" t="s">
        <v>1</v>
      </c>
      <c r="N226" s="234" t="s">
        <v>41</v>
      </c>
      <c r="O226" s="88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37" t="s">
        <v>209</v>
      </c>
      <c r="AT226" s="237" t="s">
        <v>205</v>
      </c>
      <c r="AU226" s="237" t="s">
        <v>85</v>
      </c>
      <c r="AY226" s="14" t="s">
        <v>203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4" t="s">
        <v>83</v>
      </c>
      <c r="BK226" s="238">
        <f>ROUND(I226*H226,2)</f>
        <v>0</v>
      </c>
      <c r="BL226" s="14" t="s">
        <v>209</v>
      </c>
      <c r="BM226" s="237" t="s">
        <v>952</v>
      </c>
    </row>
    <row r="227" s="2" customFormat="1" ht="24.15" customHeight="1">
      <c r="A227" s="35"/>
      <c r="B227" s="36"/>
      <c r="C227" s="225" t="s">
        <v>487</v>
      </c>
      <c r="D227" s="225" t="s">
        <v>205</v>
      </c>
      <c r="E227" s="226" t="s">
        <v>2520</v>
      </c>
      <c r="F227" s="227" t="s">
        <v>2521</v>
      </c>
      <c r="G227" s="228" t="s">
        <v>208</v>
      </c>
      <c r="H227" s="229">
        <v>80.924999999999997</v>
      </c>
      <c r="I227" s="230"/>
      <c r="J227" s="231">
        <f>ROUND(I227*H227,2)</f>
        <v>0</v>
      </c>
      <c r="K227" s="232"/>
      <c r="L227" s="41"/>
      <c r="M227" s="233" t="s">
        <v>1</v>
      </c>
      <c r="N227" s="234" t="s">
        <v>41</v>
      </c>
      <c r="O227" s="88"/>
      <c r="P227" s="235">
        <f>O227*H227</f>
        <v>0</v>
      </c>
      <c r="Q227" s="235">
        <v>0</v>
      </c>
      <c r="R227" s="235">
        <f>Q227*H227</f>
        <v>0</v>
      </c>
      <c r="S227" s="235">
        <v>0</v>
      </c>
      <c r="T227" s="236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37" t="s">
        <v>209</v>
      </c>
      <c r="AT227" s="237" t="s">
        <v>205</v>
      </c>
      <c r="AU227" s="237" t="s">
        <v>85</v>
      </c>
      <c r="AY227" s="14" t="s">
        <v>203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4" t="s">
        <v>83</v>
      </c>
      <c r="BK227" s="238">
        <f>ROUND(I227*H227,2)</f>
        <v>0</v>
      </c>
      <c r="BL227" s="14" t="s">
        <v>209</v>
      </c>
      <c r="BM227" s="237" t="s">
        <v>2522</v>
      </c>
    </row>
    <row r="228" s="2" customFormat="1" ht="24.15" customHeight="1">
      <c r="A228" s="35"/>
      <c r="B228" s="36"/>
      <c r="C228" s="225" t="s">
        <v>266</v>
      </c>
      <c r="D228" s="225" t="s">
        <v>205</v>
      </c>
      <c r="E228" s="226" t="s">
        <v>328</v>
      </c>
      <c r="F228" s="227" t="s">
        <v>329</v>
      </c>
      <c r="G228" s="228" t="s">
        <v>208</v>
      </c>
      <c r="H228" s="229">
        <v>120.91500000000001</v>
      </c>
      <c r="I228" s="230"/>
      <c r="J228" s="231">
        <f>ROUND(I228*H228,2)</f>
        <v>0</v>
      </c>
      <c r="K228" s="232"/>
      <c r="L228" s="41"/>
      <c r="M228" s="233" t="s">
        <v>1</v>
      </c>
      <c r="N228" s="234" t="s">
        <v>41</v>
      </c>
      <c r="O228" s="88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209</v>
      </c>
      <c r="AT228" s="237" t="s">
        <v>205</v>
      </c>
      <c r="AU228" s="237" t="s">
        <v>85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209</v>
      </c>
      <c r="BM228" s="237" t="s">
        <v>330</v>
      </c>
    </row>
    <row r="229" s="2" customFormat="1" ht="24.15" customHeight="1">
      <c r="A229" s="35"/>
      <c r="B229" s="36"/>
      <c r="C229" s="225" t="s">
        <v>494</v>
      </c>
      <c r="D229" s="225" t="s">
        <v>205</v>
      </c>
      <c r="E229" s="226" t="s">
        <v>331</v>
      </c>
      <c r="F229" s="227" t="s">
        <v>332</v>
      </c>
      <c r="G229" s="228" t="s">
        <v>208</v>
      </c>
      <c r="H229" s="229">
        <v>29.305</v>
      </c>
      <c r="I229" s="230"/>
      <c r="J229" s="231">
        <f>ROUND(I229*H229,2)</f>
        <v>0</v>
      </c>
      <c r="K229" s="232"/>
      <c r="L229" s="41"/>
      <c r="M229" s="233" t="s">
        <v>1</v>
      </c>
      <c r="N229" s="234" t="s">
        <v>41</v>
      </c>
      <c r="O229" s="88"/>
      <c r="P229" s="235">
        <f>O229*H229</f>
        <v>0</v>
      </c>
      <c r="Q229" s="235">
        <v>2.0600000000000001</v>
      </c>
      <c r="R229" s="235">
        <f>Q229*H229</f>
        <v>60.368299999999998</v>
      </c>
      <c r="S229" s="235">
        <v>0</v>
      </c>
      <c r="T229" s="236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37" t="s">
        <v>209</v>
      </c>
      <c r="AT229" s="237" t="s">
        <v>205</v>
      </c>
      <c r="AU229" s="237" t="s">
        <v>85</v>
      </c>
      <c r="AY229" s="14" t="s">
        <v>203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4" t="s">
        <v>83</v>
      </c>
      <c r="BK229" s="238">
        <f>ROUND(I229*H229,2)</f>
        <v>0</v>
      </c>
      <c r="BL229" s="14" t="s">
        <v>209</v>
      </c>
      <c r="BM229" s="237" t="s">
        <v>333</v>
      </c>
    </row>
    <row r="230" s="2" customFormat="1" ht="24.15" customHeight="1">
      <c r="A230" s="35"/>
      <c r="B230" s="36"/>
      <c r="C230" s="225" t="s">
        <v>270</v>
      </c>
      <c r="D230" s="225" t="s">
        <v>205</v>
      </c>
      <c r="E230" s="226" t="s">
        <v>2523</v>
      </c>
      <c r="F230" s="227" t="s">
        <v>2524</v>
      </c>
      <c r="G230" s="228" t="s">
        <v>208</v>
      </c>
      <c r="H230" s="229">
        <v>2.7280000000000002</v>
      </c>
      <c r="I230" s="230"/>
      <c r="J230" s="231">
        <f>ROUND(I230*H230,2)</f>
        <v>0</v>
      </c>
      <c r="K230" s="232"/>
      <c r="L230" s="41"/>
      <c r="M230" s="233" t="s">
        <v>1</v>
      </c>
      <c r="N230" s="234" t="s">
        <v>41</v>
      </c>
      <c r="O230" s="88"/>
      <c r="P230" s="235">
        <f>O230*H230</f>
        <v>0</v>
      </c>
      <c r="Q230" s="235">
        <v>2.0600000000000001</v>
      </c>
      <c r="R230" s="235">
        <f>Q230*H230</f>
        <v>5.6196800000000007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209</v>
      </c>
      <c r="AT230" s="237" t="s">
        <v>205</v>
      </c>
      <c r="AU230" s="237" t="s">
        <v>85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209</v>
      </c>
      <c r="BM230" s="237" t="s">
        <v>982</v>
      </c>
    </row>
    <row r="231" s="2" customFormat="1" ht="24.15" customHeight="1">
      <c r="A231" s="35"/>
      <c r="B231" s="36"/>
      <c r="C231" s="225" t="s">
        <v>507</v>
      </c>
      <c r="D231" s="225" t="s">
        <v>205</v>
      </c>
      <c r="E231" s="226" t="s">
        <v>335</v>
      </c>
      <c r="F231" s="227" t="s">
        <v>336</v>
      </c>
      <c r="G231" s="228" t="s">
        <v>208</v>
      </c>
      <c r="H231" s="229">
        <v>76.418000000000006</v>
      </c>
      <c r="I231" s="230"/>
      <c r="J231" s="231">
        <f>ROUND(I231*H231,2)</f>
        <v>0</v>
      </c>
      <c r="K231" s="232"/>
      <c r="L231" s="41"/>
      <c r="M231" s="233" t="s">
        <v>1</v>
      </c>
      <c r="N231" s="234" t="s">
        <v>41</v>
      </c>
      <c r="O231" s="88"/>
      <c r="P231" s="235">
        <f>O231*H231</f>
        <v>0</v>
      </c>
      <c r="Q231" s="235">
        <v>2.0600000000000001</v>
      </c>
      <c r="R231" s="235">
        <f>Q231*H231</f>
        <v>157.42108000000002</v>
      </c>
      <c r="S231" s="235">
        <v>0</v>
      </c>
      <c r="T231" s="236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37" t="s">
        <v>209</v>
      </c>
      <c r="AT231" s="237" t="s">
        <v>205</v>
      </c>
      <c r="AU231" s="237" t="s">
        <v>85</v>
      </c>
      <c r="AY231" s="14" t="s">
        <v>203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4" t="s">
        <v>83</v>
      </c>
      <c r="BK231" s="238">
        <f>ROUND(I231*H231,2)</f>
        <v>0</v>
      </c>
      <c r="BL231" s="14" t="s">
        <v>209</v>
      </c>
      <c r="BM231" s="237" t="s">
        <v>337</v>
      </c>
    </row>
    <row r="232" s="2" customFormat="1" ht="16.5" customHeight="1">
      <c r="A232" s="35"/>
      <c r="B232" s="36"/>
      <c r="C232" s="225" t="s">
        <v>274</v>
      </c>
      <c r="D232" s="225" t="s">
        <v>205</v>
      </c>
      <c r="E232" s="226" t="s">
        <v>339</v>
      </c>
      <c r="F232" s="227" t="s">
        <v>340</v>
      </c>
      <c r="G232" s="228" t="s">
        <v>241</v>
      </c>
      <c r="H232" s="229">
        <v>5.3949999999999996</v>
      </c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1.06277</v>
      </c>
      <c r="R232" s="235">
        <f>Q232*H232</f>
        <v>5.7336441499999999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209</v>
      </c>
      <c r="AT232" s="237" t="s">
        <v>205</v>
      </c>
      <c r="AU232" s="237" t="s">
        <v>85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209</v>
      </c>
      <c r="BM232" s="237" t="s">
        <v>341</v>
      </c>
    </row>
    <row r="233" s="2" customFormat="1" ht="24.15" customHeight="1">
      <c r="A233" s="35"/>
      <c r="B233" s="36"/>
      <c r="C233" s="225" t="s">
        <v>515</v>
      </c>
      <c r="D233" s="225" t="s">
        <v>205</v>
      </c>
      <c r="E233" s="226" t="s">
        <v>343</v>
      </c>
      <c r="F233" s="227" t="s">
        <v>344</v>
      </c>
      <c r="G233" s="228" t="s">
        <v>213</v>
      </c>
      <c r="H233" s="229">
        <v>1365.8250000000001</v>
      </c>
      <c r="I233" s="230"/>
      <c r="J233" s="231">
        <f>ROUND(I233*H233,2)</f>
        <v>0</v>
      </c>
      <c r="K233" s="232"/>
      <c r="L233" s="41"/>
      <c r="M233" s="233" t="s">
        <v>1</v>
      </c>
      <c r="N233" s="234" t="s">
        <v>41</v>
      </c>
      <c r="O233" s="88"/>
      <c r="P233" s="235">
        <f>O233*H233</f>
        <v>0</v>
      </c>
      <c r="Q233" s="235">
        <v>0.105</v>
      </c>
      <c r="R233" s="235">
        <f>Q233*H233</f>
        <v>143.41162499999999</v>
      </c>
      <c r="S233" s="235">
        <v>0</v>
      </c>
      <c r="T233" s="236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37" t="s">
        <v>209</v>
      </c>
      <c r="AT233" s="237" t="s">
        <v>205</v>
      </c>
      <c r="AU233" s="237" t="s">
        <v>85</v>
      </c>
      <c r="AY233" s="14" t="s">
        <v>203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4" t="s">
        <v>83</v>
      </c>
      <c r="BK233" s="238">
        <f>ROUND(I233*H233,2)</f>
        <v>0</v>
      </c>
      <c r="BL233" s="14" t="s">
        <v>209</v>
      </c>
      <c r="BM233" s="237" t="s">
        <v>345</v>
      </c>
    </row>
    <row r="234" s="2" customFormat="1" ht="24.15" customHeight="1">
      <c r="A234" s="35"/>
      <c r="B234" s="36"/>
      <c r="C234" s="225" t="s">
        <v>520</v>
      </c>
      <c r="D234" s="225" t="s">
        <v>205</v>
      </c>
      <c r="E234" s="226" t="s">
        <v>346</v>
      </c>
      <c r="F234" s="227" t="s">
        <v>347</v>
      </c>
      <c r="G234" s="228" t="s">
        <v>213</v>
      </c>
      <c r="H234" s="229">
        <v>619.89999999999998</v>
      </c>
      <c r="I234" s="230"/>
      <c r="J234" s="231">
        <f>ROUND(I234*H234,2)</f>
        <v>0</v>
      </c>
      <c r="K234" s="232"/>
      <c r="L234" s="41"/>
      <c r="M234" s="233" t="s">
        <v>1</v>
      </c>
      <c r="N234" s="234" t="s">
        <v>41</v>
      </c>
      <c r="O234" s="88"/>
      <c r="P234" s="235">
        <f>O234*H234</f>
        <v>0</v>
      </c>
      <c r="Q234" s="235">
        <v>0.020400000000000001</v>
      </c>
      <c r="R234" s="235">
        <f>Q234*H234</f>
        <v>12.645960000000001</v>
      </c>
      <c r="S234" s="235">
        <v>0</v>
      </c>
      <c r="T234" s="236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209</v>
      </c>
      <c r="AT234" s="237" t="s">
        <v>205</v>
      </c>
      <c r="AU234" s="237" t="s">
        <v>85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209</v>
      </c>
      <c r="BM234" s="237" t="s">
        <v>348</v>
      </c>
    </row>
    <row r="235" s="2" customFormat="1" ht="24.15" customHeight="1">
      <c r="A235" s="35"/>
      <c r="B235" s="36"/>
      <c r="C235" s="225" t="s">
        <v>527</v>
      </c>
      <c r="D235" s="225" t="s">
        <v>205</v>
      </c>
      <c r="E235" s="226" t="s">
        <v>350</v>
      </c>
      <c r="F235" s="227" t="s">
        <v>351</v>
      </c>
      <c r="G235" s="228" t="s">
        <v>213</v>
      </c>
      <c r="H235" s="229">
        <v>149.30000000000001</v>
      </c>
      <c r="I235" s="230"/>
      <c r="J235" s="231">
        <f>ROUND(I235*H235,2)</f>
        <v>0</v>
      </c>
      <c r="K235" s="232"/>
      <c r="L235" s="41"/>
      <c r="M235" s="233" t="s">
        <v>1</v>
      </c>
      <c r="N235" s="234" t="s">
        <v>41</v>
      </c>
      <c r="O235" s="88"/>
      <c r="P235" s="235">
        <f>O235*H235</f>
        <v>0</v>
      </c>
      <c r="Q235" s="235">
        <v>0.040800000000000003</v>
      </c>
      <c r="R235" s="235">
        <f>Q235*H235</f>
        <v>6.0914400000000013</v>
      </c>
      <c r="S235" s="235">
        <v>0</v>
      </c>
      <c r="T235" s="236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37" t="s">
        <v>209</v>
      </c>
      <c r="AT235" s="237" t="s">
        <v>205</v>
      </c>
      <c r="AU235" s="237" t="s">
        <v>85</v>
      </c>
      <c r="AY235" s="14" t="s">
        <v>203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4" t="s">
        <v>83</v>
      </c>
      <c r="BK235" s="238">
        <f>ROUND(I235*H235,2)</f>
        <v>0</v>
      </c>
      <c r="BL235" s="14" t="s">
        <v>209</v>
      </c>
      <c r="BM235" s="237" t="s">
        <v>352</v>
      </c>
    </row>
    <row r="236" s="2" customFormat="1" ht="24.15" customHeight="1">
      <c r="A236" s="35"/>
      <c r="B236" s="36"/>
      <c r="C236" s="225" t="s">
        <v>531</v>
      </c>
      <c r="D236" s="225" t="s">
        <v>205</v>
      </c>
      <c r="E236" s="226" t="s">
        <v>354</v>
      </c>
      <c r="F236" s="227" t="s">
        <v>355</v>
      </c>
      <c r="G236" s="228" t="s">
        <v>213</v>
      </c>
      <c r="H236" s="229">
        <v>451.5</v>
      </c>
      <c r="I236" s="230"/>
      <c r="J236" s="231">
        <f>ROUND(I236*H236,2)</f>
        <v>0</v>
      </c>
      <c r="K236" s="232"/>
      <c r="L236" s="41"/>
      <c r="M236" s="233" t="s">
        <v>1</v>
      </c>
      <c r="N236" s="234" t="s">
        <v>41</v>
      </c>
      <c r="O236" s="88"/>
      <c r="P236" s="235">
        <f>O236*H236</f>
        <v>0</v>
      </c>
      <c r="Q236" s="235">
        <v>0.061199999999999997</v>
      </c>
      <c r="R236" s="235">
        <f>Q236*H236</f>
        <v>27.631799999999998</v>
      </c>
      <c r="S236" s="235">
        <v>0</v>
      </c>
      <c r="T236" s="236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37" t="s">
        <v>209</v>
      </c>
      <c r="AT236" s="237" t="s">
        <v>205</v>
      </c>
      <c r="AU236" s="237" t="s">
        <v>85</v>
      </c>
      <c r="AY236" s="14" t="s">
        <v>203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4" t="s">
        <v>83</v>
      </c>
      <c r="BK236" s="238">
        <f>ROUND(I236*H236,2)</f>
        <v>0</v>
      </c>
      <c r="BL236" s="14" t="s">
        <v>209</v>
      </c>
      <c r="BM236" s="237" t="s">
        <v>356</v>
      </c>
    </row>
    <row r="237" s="2" customFormat="1" ht="24.15" customHeight="1">
      <c r="A237" s="35"/>
      <c r="B237" s="36"/>
      <c r="C237" s="225" t="s">
        <v>535</v>
      </c>
      <c r="D237" s="225" t="s">
        <v>205</v>
      </c>
      <c r="E237" s="226" t="s">
        <v>2525</v>
      </c>
      <c r="F237" s="227" t="s">
        <v>2526</v>
      </c>
      <c r="G237" s="228" t="s">
        <v>213</v>
      </c>
      <c r="H237" s="229">
        <v>18.899999999999999</v>
      </c>
      <c r="I237" s="230"/>
      <c r="J237" s="231">
        <f>ROUND(I237*H237,2)</f>
        <v>0</v>
      </c>
      <c r="K237" s="232"/>
      <c r="L237" s="41"/>
      <c r="M237" s="233" t="s">
        <v>1</v>
      </c>
      <c r="N237" s="234" t="s">
        <v>41</v>
      </c>
      <c r="O237" s="88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37" t="s">
        <v>209</v>
      </c>
      <c r="AT237" s="237" t="s">
        <v>205</v>
      </c>
      <c r="AU237" s="237" t="s">
        <v>85</v>
      </c>
      <c r="AY237" s="14" t="s">
        <v>203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4" t="s">
        <v>83</v>
      </c>
      <c r="BK237" s="238">
        <f>ROUND(I237*H237,2)</f>
        <v>0</v>
      </c>
      <c r="BL237" s="14" t="s">
        <v>209</v>
      </c>
      <c r="BM237" s="237" t="s">
        <v>1039</v>
      </c>
    </row>
    <row r="238" s="2" customFormat="1" ht="24.15" customHeight="1">
      <c r="A238" s="35"/>
      <c r="B238" s="36"/>
      <c r="C238" s="225" t="s">
        <v>540</v>
      </c>
      <c r="D238" s="225" t="s">
        <v>205</v>
      </c>
      <c r="E238" s="226" t="s">
        <v>358</v>
      </c>
      <c r="F238" s="227" t="s">
        <v>359</v>
      </c>
      <c r="G238" s="228" t="s">
        <v>213</v>
      </c>
      <c r="H238" s="229">
        <v>1239.5999999999999</v>
      </c>
      <c r="I238" s="230"/>
      <c r="J238" s="231">
        <f>ROUND(I238*H238,2)</f>
        <v>0</v>
      </c>
      <c r="K238" s="232"/>
      <c r="L238" s="41"/>
      <c r="M238" s="233" t="s">
        <v>1</v>
      </c>
      <c r="N238" s="234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209</v>
      </c>
      <c r="AT238" s="237" t="s">
        <v>205</v>
      </c>
      <c r="AU238" s="237" t="s">
        <v>85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209</v>
      </c>
      <c r="BM238" s="237" t="s">
        <v>360</v>
      </c>
    </row>
    <row r="239" s="12" customFormat="1" ht="22.8" customHeight="1">
      <c r="A239" s="12"/>
      <c r="B239" s="209"/>
      <c r="C239" s="210"/>
      <c r="D239" s="211" t="s">
        <v>75</v>
      </c>
      <c r="E239" s="223" t="s">
        <v>238</v>
      </c>
      <c r="F239" s="223" t="s">
        <v>361</v>
      </c>
      <c r="G239" s="210"/>
      <c r="H239" s="210"/>
      <c r="I239" s="213"/>
      <c r="J239" s="224">
        <f>BK239</f>
        <v>0</v>
      </c>
      <c r="K239" s="210"/>
      <c r="L239" s="215"/>
      <c r="M239" s="216"/>
      <c r="N239" s="217"/>
      <c r="O239" s="217"/>
      <c r="P239" s="218">
        <f>SUM(P240:P299)</f>
        <v>0</v>
      </c>
      <c r="Q239" s="217"/>
      <c r="R239" s="218">
        <f>SUM(R240:R299)</f>
        <v>1.5644982000000001</v>
      </c>
      <c r="S239" s="217"/>
      <c r="T239" s="219">
        <f>SUM(T240:T299)</f>
        <v>3169.5546029999996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20" t="s">
        <v>83</v>
      </c>
      <c r="AT239" s="221" t="s">
        <v>75</v>
      </c>
      <c r="AU239" s="221" t="s">
        <v>83</v>
      </c>
      <c r="AY239" s="220" t="s">
        <v>203</v>
      </c>
      <c r="BK239" s="222">
        <f>SUM(BK240:BK299)</f>
        <v>0</v>
      </c>
    </row>
    <row r="240" s="2" customFormat="1" ht="21.75" customHeight="1">
      <c r="A240" s="35"/>
      <c r="B240" s="36"/>
      <c r="C240" s="225" t="s">
        <v>545</v>
      </c>
      <c r="D240" s="225" t="s">
        <v>205</v>
      </c>
      <c r="E240" s="226" t="s">
        <v>2527</v>
      </c>
      <c r="F240" s="227" t="s">
        <v>2528</v>
      </c>
      <c r="G240" s="228" t="s">
        <v>213</v>
      </c>
      <c r="H240" s="229">
        <v>59.100000000000001</v>
      </c>
      <c r="I240" s="230"/>
      <c r="J240" s="231">
        <f>ROUND(I240*H240,2)</f>
        <v>0</v>
      </c>
      <c r="K240" s="232"/>
      <c r="L240" s="41"/>
      <c r="M240" s="233" t="s">
        <v>1</v>
      </c>
      <c r="N240" s="234" t="s">
        <v>41</v>
      </c>
      <c r="O240" s="88"/>
      <c r="P240" s="235">
        <f>O240*H240</f>
        <v>0</v>
      </c>
      <c r="Q240" s="235">
        <v>0.00020000000000000001</v>
      </c>
      <c r="R240" s="235">
        <f>Q240*H240</f>
        <v>0.011820000000000001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209</v>
      </c>
      <c r="AT240" s="237" t="s">
        <v>205</v>
      </c>
      <c r="AU240" s="237" t="s">
        <v>85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209</v>
      </c>
      <c r="BM240" s="237" t="s">
        <v>1055</v>
      </c>
    </row>
    <row r="241" s="2" customFormat="1" ht="24.15" customHeight="1">
      <c r="A241" s="35"/>
      <c r="B241" s="36"/>
      <c r="C241" s="225" t="s">
        <v>549</v>
      </c>
      <c r="D241" s="225" t="s">
        <v>205</v>
      </c>
      <c r="E241" s="226" t="s">
        <v>2529</v>
      </c>
      <c r="F241" s="227" t="s">
        <v>2530</v>
      </c>
      <c r="G241" s="228" t="s">
        <v>213</v>
      </c>
      <c r="H241" s="229">
        <v>59.100000000000001</v>
      </c>
      <c r="I241" s="230"/>
      <c r="J241" s="231">
        <f>ROUND(I241*H241,2)</f>
        <v>0</v>
      </c>
      <c r="K241" s="232"/>
      <c r="L241" s="41"/>
      <c r="M241" s="233" t="s">
        <v>1</v>
      </c>
      <c r="N241" s="234" t="s">
        <v>41</v>
      </c>
      <c r="O241" s="88"/>
      <c r="P241" s="235">
        <f>O241*H241</f>
        <v>0</v>
      </c>
      <c r="Q241" s="235">
        <v>0</v>
      </c>
      <c r="R241" s="235">
        <f>Q241*H241</f>
        <v>0</v>
      </c>
      <c r="S241" s="235">
        <v>0</v>
      </c>
      <c r="T241" s="236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37" t="s">
        <v>209</v>
      </c>
      <c r="AT241" s="237" t="s">
        <v>205</v>
      </c>
      <c r="AU241" s="237" t="s">
        <v>85</v>
      </c>
      <c r="AY241" s="14" t="s">
        <v>203</v>
      </c>
      <c r="BE241" s="238">
        <f>IF(N241="základní",J241,0)</f>
        <v>0</v>
      </c>
      <c r="BF241" s="238">
        <f>IF(N241="snížená",J241,0)</f>
        <v>0</v>
      </c>
      <c r="BG241" s="238">
        <f>IF(N241="zákl. přenesená",J241,0)</f>
        <v>0</v>
      </c>
      <c r="BH241" s="238">
        <f>IF(N241="sníž. přenesená",J241,0)</f>
        <v>0</v>
      </c>
      <c r="BI241" s="238">
        <f>IF(N241="nulová",J241,0)</f>
        <v>0</v>
      </c>
      <c r="BJ241" s="14" t="s">
        <v>83</v>
      </c>
      <c r="BK241" s="238">
        <f>ROUND(I241*H241,2)</f>
        <v>0</v>
      </c>
      <c r="BL241" s="14" t="s">
        <v>209</v>
      </c>
      <c r="BM241" s="237" t="s">
        <v>1065</v>
      </c>
    </row>
    <row r="242" s="2" customFormat="1" ht="24.15" customHeight="1">
      <c r="A242" s="35"/>
      <c r="B242" s="36"/>
      <c r="C242" s="225" t="s">
        <v>555</v>
      </c>
      <c r="D242" s="225" t="s">
        <v>205</v>
      </c>
      <c r="E242" s="226" t="s">
        <v>2531</v>
      </c>
      <c r="F242" s="227" t="s">
        <v>2532</v>
      </c>
      <c r="G242" s="228" t="s">
        <v>213</v>
      </c>
      <c r="H242" s="229">
        <v>59.100000000000001</v>
      </c>
      <c r="I242" s="230"/>
      <c r="J242" s="231">
        <f>ROUND(I242*H242,2)</f>
        <v>0</v>
      </c>
      <c r="K242" s="232"/>
      <c r="L242" s="41"/>
      <c r="M242" s="233" t="s">
        <v>1</v>
      </c>
      <c r="N242" s="234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209</v>
      </c>
      <c r="AT242" s="237" t="s">
        <v>205</v>
      </c>
      <c r="AU242" s="237" t="s">
        <v>85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209</v>
      </c>
      <c r="BM242" s="237" t="s">
        <v>1073</v>
      </c>
    </row>
    <row r="243" s="2" customFormat="1" ht="33" customHeight="1">
      <c r="A243" s="35"/>
      <c r="B243" s="36"/>
      <c r="C243" s="225" t="s">
        <v>560</v>
      </c>
      <c r="D243" s="225" t="s">
        <v>205</v>
      </c>
      <c r="E243" s="226" t="s">
        <v>2533</v>
      </c>
      <c r="F243" s="227" t="s">
        <v>2534</v>
      </c>
      <c r="G243" s="228" t="s">
        <v>213</v>
      </c>
      <c r="H243" s="229">
        <v>3263.998</v>
      </c>
      <c r="I243" s="230"/>
      <c r="J243" s="231">
        <f>ROUND(I243*H243,2)</f>
        <v>0</v>
      </c>
      <c r="K243" s="232"/>
      <c r="L243" s="41"/>
      <c r="M243" s="233" t="s">
        <v>1</v>
      </c>
      <c r="N243" s="234" t="s">
        <v>41</v>
      </c>
      <c r="O243" s="88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37" t="s">
        <v>209</v>
      </c>
      <c r="AT243" s="237" t="s">
        <v>205</v>
      </c>
      <c r="AU243" s="237" t="s">
        <v>85</v>
      </c>
      <c r="AY243" s="14" t="s">
        <v>203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4" t="s">
        <v>83</v>
      </c>
      <c r="BK243" s="238">
        <f>ROUND(I243*H243,2)</f>
        <v>0</v>
      </c>
      <c r="BL243" s="14" t="s">
        <v>209</v>
      </c>
      <c r="BM243" s="237" t="s">
        <v>1083</v>
      </c>
    </row>
    <row r="244" s="2" customFormat="1" ht="33" customHeight="1">
      <c r="A244" s="35"/>
      <c r="B244" s="36"/>
      <c r="C244" s="225" t="s">
        <v>564</v>
      </c>
      <c r="D244" s="225" t="s">
        <v>205</v>
      </c>
      <c r="E244" s="226" t="s">
        <v>2535</v>
      </c>
      <c r="F244" s="227" t="s">
        <v>2536</v>
      </c>
      <c r="G244" s="228" t="s">
        <v>213</v>
      </c>
      <c r="H244" s="229">
        <v>489599.70000000001</v>
      </c>
      <c r="I244" s="230"/>
      <c r="J244" s="231">
        <f>ROUND(I244*H244,2)</f>
        <v>0</v>
      </c>
      <c r="K244" s="232"/>
      <c r="L244" s="41"/>
      <c r="M244" s="233" t="s">
        <v>1</v>
      </c>
      <c r="N244" s="234" t="s">
        <v>41</v>
      </c>
      <c r="O244" s="88"/>
      <c r="P244" s="235">
        <f>O244*H244</f>
        <v>0</v>
      </c>
      <c r="Q244" s="235">
        <v>0</v>
      </c>
      <c r="R244" s="235">
        <f>Q244*H244</f>
        <v>0</v>
      </c>
      <c r="S244" s="235">
        <v>0</v>
      </c>
      <c r="T244" s="236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37" t="s">
        <v>209</v>
      </c>
      <c r="AT244" s="237" t="s">
        <v>205</v>
      </c>
      <c r="AU244" s="237" t="s">
        <v>85</v>
      </c>
      <c r="AY244" s="14" t="s">
        <v>203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4" t="s">
        <v>83</v>
      </c>
      <c r="BK244" s="238">
        <f>ROUND(I244*H244,2)</f>
        <v>0</v>
      </c>
      <c r="BL244" s="14" t="s">
        <v>209</v>
      </c>
      <c r="BM244" s="237" t="s">
        <v>1093</v>
      </c>
    </row>
    <row r="245" s="2" customFormat="1" ht="33" customHeight="1">
      <c r="A245" s="35"/>
      <c r="B245" s="36"/>
      <c r="C245" s="225" t="s">
        <v>568</v>
      </c>
      <c r="D245" s="225" t="s">
        <v>205</v>
      </c>
      <c r="E245" s="226" t="s">
        <v>2537</v>
      </c>
      <c r="F245" s="227" t="s">
        <v>2538</v>
      </c>
      <c r="G245" s="228" t="s">
        <v>213</v>
      </c>
      <c r="H245" s="229">
        <v>3263.998</v>
      </c>
      <c r="I245" s="230"/>
      <c r="J245" s="231">
        <f>ROUND(I245*H245,2)</f>
        <v>0</v>
      </c>
      <c r="K245" s="232"/>
      <c r="L245" s="41"/>
      <c r="M245" s="233" t="s">
        <v>1</v>
      </c>
      <c r="N245" s="234" t="s">
        <v>41</v>
      </c>
      <c r="O245" s="88"/>
      <c r="P245" s="235">
        <f>O245*H245</f>
        <v>0</v>
      </c>
      <c r="Q245" s="235">
        <v>0</v>
      </c>
      <c r="R245" s="235">
        <f>Q245*H245</f>
        <v>0</v>
      </c>
      <c r="S245" s="235">
        <v>0</v>
      </c>
      <c r="T245" s="236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37" t="s">
        <v>209</v>
      </c>
      <c r="AT245" s="237" t="s">
        <v>205</v>
      </c>
      <c r="AU245" s="237" t="s">
        <v>85</v>
      </c>
      <c r="AY245" s="14" t="s">
        <v>203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4" t="s">
        <v>83</v>
      </c>
      <c r="BK245" s="238">
        <f>ROUND(I245*H245,2)</f>
        <v>0</v>
      </c>
      <c r="BL245" s="14" t="s">
        <v>209</v>
      </c>
      <c r="BM245" s="237" t="s">
        <v>1102</v>
      </c>
    </row>
    <row r="246" s="2" customFormat="1" ht="24.15" customHeight="1">
      <c r="A246" s="35"/>
      <c r="B246" s="36"/>
      <c r="C246" s="225" t="s">
        <v>572</v>
      </c>
      <c r="D246" s="225" t="s">
        <v>205</v>
      </c>
      <c r="E246" s="226" t="s">
        <v>2539</v>
      </c>
      <c r="F246" s="227" t="s">
        <v>2540</v>
      </c>
      <c r="G246" s="228" t="s">
        <v>314</v>
      </c>
      <c r="H246" s="229">
        <v>1200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209</v>
      </c>
      <c r="AT246" s="237" t="s">
        <v>205</v>
      </c>
      <c r="AU246" s="237" t="s">
        <v>85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209</v>
      </c>
      <c r="BM246" s="237" t="s">
        <v>1111</v>
      </c>
    </row>
    <row r="247" s="2" customFormat="1" ht="33" customHeight="1">
      <c r="A247" s="35"/>
      <c r="B247" s="36"/>
      <c r="C247" s="225" t="s">
        <v>576</v>
      </c>
      <c r="D247" s="225" t="s">
        <v>205</v>
      </c>
      <c r="E247" s="226" t="s">
        <v>2541</v>
      </c>
      <c r="F247" s="227" t="s">
        <v>2542</v>
      </c>
      <c r="G247" s="228" t="s">
        <v>314</v>
      </c>
      <c r="H247" s="229">
        <v>180000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209</v>
      </c>
      <c r="AT247" s="237" t="s">
        <v>205</v>
      </c>
      <c r="AU247" s="237" t="s">
        <v>85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209</v>
      </c>
      <c r="BM247" s="237" t="s">
        <v>1122</v>
      </c>
    </row>
    <row r="248" s="2" customFormat="1" ht="24.15" customHeight="1">
      <c r="A248" s="35"/>
      <c r="B248" s="36"/>
      <c r="C248" s="225" t="s">
        <v>580</v>
      </c>
      <c r="D248" s="225" t="s">
        <v>205</v>
      </c>
      <c r="E248" s="226" t="s">
        <v>2543</v>
      </c>
      <c r="F248" s="227" t="s">
        <v>2544</v>
      </c>
      <c r="G248" s="228" t="s">
        <v>314</v>
      </c>
      <c r="H248" s="229">
        <v>1200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209</v>
      </c>
      <c r="AT248" s="237" t="s">
        <v>205</v>
      </c>
      <c r="AU248" s="237" t="s">
        <v>85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209</v>
      </c>
      <c r="BM248" s="237" t="s">
        <v>1131</v>
      </c>
    </row>
    <row r="249" s="2" customFormat="1" ht="16.5" customHeight="1">
      <c r="A249" s="35"/>
      <c r="B249" s="36"/>
      <c r="C249" s="225" t="s">
        <v>279</v>
      </c>
      <c r="D249" s="225" t="s">
        <v>205</v>
      </c>
      <c r="E249" s="226" t="s">
        <v>2545</v>
      </c>
      <c r="F249" s="227" t="s">
        <v>2546</v>
      </c>
      <c r="G249" s="228" t="s">
        <v>213</v>
      </c>
      <c r="H249" s="229">
        <v>3263.998</v>
      </c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209</v>
      </c>
      <c r="AT249" s="237" t="s">
        <v>205</v>
      </c>
      <c r="AU249" s="237" t="s">
        <v>85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209</v>
      </c>
      <c r="BM249" s="237" t="s">
        <v>1139</v>
      </c>
    </row>
    <row r="250" s="2" customFormat="1" ht="21.75" customHeight="1">
      <c r="A250" s="35"/>
      <c r="B250" s="36"/>
      <c r="C250" s="225" t="s">
        <v>590</v>
      </c>
      <c r="D250" s="225" t="s">
        <v>205</v>
      </c>
      <c r="E250" s="226" t="s">
        <v>2547</v>
      </c>
      <c r="F250" s="227" t="s">
        <v>2548</v>
      </c>
      <c r="G250" s="228" t="s">
        <v>213</v>
      </c>
      <c r="H250" s="229">
        <v>489599.70000000001</v>
      </c>
      <c r="I250" s="230"/>
      <c r="J250" s="231">
        <f>ROUND(I250*H250,2)</f>
        <v>0</v>
      </c>
      <c r="K250" s="232"/>
      <c r="L250" s="41"/>
      <c r="M250" s="233" t="s">
        <v>1</v>
      </c>
      <c r="N250" s="234" t="s">
        <v>41</v>
      </c>
      <c r="O250" s="88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37" t="s">
        <v>209</v>
      </c>
      <c r="AT250" s="237" t="s">
        <v>205</v>
      </c>
      <c r="AU250" s="237" t="s">
        <v>85</v>
      </c>
      <c r="AY250" s="14" t="s">
        <v>203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4" t="s">
        <v>83</v>
      </c>
      <c r="BK250" s="238">
        <f>ROUND(I250*H250,2)</f>
        <v>0</v>
      </c>
      <c r="BL250" s="14" t="s">
        <v>209</v>
      </c>
      <c r="BM250" s="237" t="s">
        <v>1149</v>
      </c>
    </row>
    <row r="251" s="2" customFormat="1" ht="21.75" customHeight="1">
      <c r="A251" s="35"/>
      <c r="B251" s="36"/>
      <c r="C251" s="225" t="s">
        <v>283</v>
      </c>
      <c r="D251" s="225" t="s">
        <v>205</v>
      </c>
      <c r="E251" s="226" t="s">
        <v>2549</v>
      </c>
      <c r="F251" s="227" t="s">
        <v>2550</v>
      </c>
      <c r="G251" s="228" t="s">
        <v>213</v>
      </c>
      <c r="H251" s="229">
        <v>3263.998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209</v>
      </c>
      <c r="AT251" s="237" t="s">
        <v>205</v>
      </c>
      <c r="AU251" s="237" t="s">
        <v>85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209</v>
      </c>
      <c r="BM251" s="237" t="s">
        <v>1157</v>
      </c>
    </row>
    <row r="252" s="2" customFormat="1" ht="33" customHeight="1">
      <c r="A252" s="35"/>
      <c r="B252" s="36"/>
      <c r="C252" s="225" t="s">
        <v>599</v>
      </c>
      <c r="D252" s="225" t="s">
        <v>205</v>
      </c>
      <c r="E252" s="226" t="s">
        <v>363</v>
      </c>
      <c r="F252" s="227" t="s">
        <v>364</v>
      </c>
      <c r="G252" s="228" t="s">
        <v>213</v>
      </c>
      <c r="H252" s="229">
        <v>3395.5</v>
      </c>
      <c r="I252" s="230"/>
      <c r="J252" s="231">
        <f>ROUND(I252*H252,2)</f>
        <v>0</v>
      </c>
      <c r="K252" s="232"/>
      <c r="L252" s="41"/>
      <c r="M252" s="233" t="s">
        <v>1</v>
      </c>
      <c r="N252" s="234" t="s">
        <v>41</v>
      </c>
      <c r="O252" s="88"/>
      <c r="P252" s="235">
        <f>O252*H252</f>
        <v>0</v>
      </c>
      <c r="Q252" s="235">
        <v>0.00012999999999999999</v>
      </c>
      <c r="R252" s="235">
        <f>Q252*H252</f>
        <v>0.44141499999999995</v>
      </c>
      <c r="S252" s="235">
        <v>0</v>
      </c>
      <c r="T252" s="236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37" t="s">
        <v>209</v>
      </c>
      <c r="AT252" s="237" t="s">
        <v>205</v>
      </c>
      <c r="AU252" s="237" t="s">
        <v>85</v>
      </c>
      <c r="AY252" s="14" t="s">
        <v>203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4" t="s">
        <v>83</v>
      </c>
      <c r="BK252" s="238">
        <f>ROUND(I252*H252,2)</f>
        <v>0</v>
      </c>
      <c r="BL252" s="14" t="s">
        <v>209</v>
      </c>
      <c r="BM252" s="237" t="s">
        <v>365</v>
      </c>
    </row>
    <row r="253" s="2" customFormat="1" ht="24.15" customHeight="1">
      <c r="A253" s="35"/>
      <c r="B253" s="36"/>
      <c r="C253" s="225" t="s">
        <v>287</v>
      </c>
      <c r="D253" s="225" t="s">
        <v>205</v>
      </c>
      <c r="E253" s="226" t="s">
        <v>367</v>
      </c>
      <c r="F253" s="227" t="s">
        <v>368</v>
      </c>
      <c r="G253" s="228" t="s">
        <v>213</v>
      </c>
      <c r="H253" s="229">
        <v>3308.5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4.0000000000000003E-05</v>
      </c>
      <c r="R253" s="235">
        <f>Q253*H253</f>
        <v>0.13234000000000001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209</v>
      </c>
      <c r="AT253" s="237" t="s">
        <v>205</v>
      </c>
      <c r="AU253" s="237" t="s">
        <v>85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209</v>
      </c>
      <c r="BM253" s="237" t="s">
        <v>369</v>
      </c>
    </row>
    <row r="254" s="2" customFormat="1" ht="21.75" customHeight="1">
      <c r="A254" s="35"/>
      <c r="B254" s="36"/>
      <c r="C254" s="225" t="s">
        <v>608</v>
      </c>
      <c r="D254" s="225" t="s">
        <v>205</v>
      </c>
      <c r="E254" s="226" t="s">
        <v>370</v>
      </c>
      <c r="F254" s="227" t="s">
        <v>371</v>
      </c>
      <c r="G254" s="228" t="s">
        <v>213</v>
      </c>
      <c r="H254" s="229">
        <v>865</v>
      </c>
      <c r="I254" s="230"/>
      <c r="J254" s="231">
        <f>ROUND(I254*H254,2)</f>
        <v>0</v>
      </c>
      <c r="K254" s="232"/>
      <c r="L254" s="41"/>
      <c r="M254" s="233" t="s">
        <v>1</v>
      </c>
      <c r="N254" s="234" t="s">
        <v>41</v>
      </c>
      <c r="O254" s="88"/>
      <c r="P254" s="235">
        <f>O254*H254</f>
        <v>0</v>
      </c>
      <c r="Q254" s="235">
        <v>0</v>
      </c>
      <c r="R254" s="235">
        <f>Q254*H254</f>
        <v>0</v>
      </c>
      <c r="S254" s="235">
        <v>0.11700000000000001</v>
      </c>
      <c r="T254" s="236">
        <f>S254*H254</f>
        <v>101.20500000000001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37" t="s">
        <v>209</v>
      </c>
      <c r="AT254" s="237" t="s">
        <v>205</v>
      </c>
      <c r="AU254" s="237" t="s">
        <v>85</v>
      </c>
      <c r="AY254" s="14" t="s">
        <v>203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4" t="s">
        <v>83</v>
      </c>
      <c r="BK254" s="238">
        <f>ROUND(I254*H254,2)</f>
        <v>0</v>
      </c>
      <c r="BL254" s="14" t="s">
        <v>209</v>
      </c>
      <c r="BM254" s="237" t="s">
        <v>372</v>
      </c>
    </row>
    <row r="255" s="2" customFormat="1" ht="24.15" customHeight="1">
      <c r="A255" s="35"/>
      <c r="B255" s="36"/>
      <c r="C255" s="225" t="s">
        <v>290</v>
      </c>
      <c r="D255" s="225" t="s">
        <v>205</v>
      </c>
      <c r="E255" s="226" t="s">
        <v>374</v>
      </c>
      <c r="F255" s="227" t="s">
        <v>375</v>
      </c>
      <c r="G255" s="228" t="s">
        <v>208</v>
      </c>
      <c r="H255" s="229">
        <v>163.90000000000001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1.95</v>
      </c>
      <c r="T255" s="236">
        <f>S255*H255</f>
        <v>319.60500000000002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209</v>
      </c>
      <c r="AT255" s="237" t="s">
        <v>205</v>
      </c>
      <c r="AU255" s="237" t="s">
        <v>85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209</v>
      </c>
      <c r="BM255" s="237" t="s">
        <v>376</v>
      </c>
    </row>
    <row r="256" s="2" customFormat="1" ht="16.5" customHeight="1">
      <c r="A256" s="35"/>
      <c r="B256" s="36"/>
      <c r="C256" s="225" t="s">
        <v>617</v>
      </c>
      <c r="D256" s="225" t="s">
        <v>205</v>
      </c>
      <c r="E256" s="226" t="s">
        <v>2551</v>
      </c>
      <c r="F256" s="227" t="s">
        <v>2552</v>
      </c>
      <c r="G256" s="228" t="s">
        <v>208</v>
      </c>
      <c r="H256" s="229">
        <v>19.859999999999999</v>
      </c>
      <c r="I256" s="230"/>
      <c r="J256" s="231">
        <f>ROUND(I256*H256,2)</f>
        <v>0</v>
      </c>
      <c r="K256" s="232"/>
      <c r="L256" s="41"/>
      <c r="M256" s="233" t="s">
        <v>1</v>
      </c>
      <c r="N256" s="234" t="s">
        <v>41</v>
      </c>
      <c r="O256" s="88"/>
      <c r="P256" s="235">
        <f>O256*H256</f>
        <v>0</v>
      </c>
      <c r="Q256" s="235">
        <v>0</v>
      </c>
      <c r="R256" s="235">
        <f>Q256*H256</f>
        <v>0</v>
      </c>
      <c r="S256" s="235">
        <v>1.671</v>
      </c>
      <c r="T256" s="236">
        <f>S256*H256</f>
        <v>33.186059999999998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37" t="s">
        <v>209</v>
      </c>
      <c r="AT256" s="237" t="s">
        <v>205</v>
      </c>
      <c r="AU256" s="237" t="s">
        <v>85</v>
      </c>
      <c r="AY256" s="14" t="s">
        <v>203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4" t="s">
        <v>83</v>
      </c>
      <c r="BK256" s="238">
        <f>ROUND(I256*H256,2)</f>
        <v>0</v>
      </c>
      <c r="BL256" s="14" t="s">
        <v>209</v>
      </c>
      <c r="BM256" s="237" t="s">
        <v>1522</v>
      </c>
    </row>
    <row r="257" s="2" customFormat="1" ht="24.15" customHeight="1">
      <c r="A257" s="35"/>
      <c r="B257" s="36"/>
      <c r="C257" s="225" t="s">
        <v>294</v>
      </c>
      <c r="D257" s="225" t="s">
        <v>205</v>
      </c>
      <c r="E257" s="226" t="s">
        <v>377</v>
      </c>
      <c r="F257" s="227" t="s">
        <v>378</v>
      </c>
      <c r="G257" s="228" t="s">
        <v>208</v>
      </c>
      <c r="H257" s="229">
        <v>131.5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2.3999999999999999</v>
      </c>
      <c r="T257" s="236">
        <f>S257*H257</f>
        <v>315.59999999999997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209</v>
      </c>
      <c r="AT257" s="237" t="s">
        <v>205</v>
      </c>
      <c r="AU257" s="237" t="s">
        <v>85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209</v>
      </c>
      <c r="BM257" s="237" t="s">
        <v>379</v>
      </c>
    </row>
    <row r="258" s="2" customFormat="1" ht="16.5" customHeight="1">
      <c r="A258" s="35"/>
      <c r="B258" s="36"/>
      <c r="C258" s="225" t="s">
        <v>626</v>
      </c>
      <c r="D258" s="225" t="s">
        <v>205</v>
      </c>
      <c r="E258" s="226" t="s">
        <v>2553</v>
      </c>
      <c r="F258" s="227" t="s">
        <v>2554</v>
      </c>
      <c r="G258" s="228" t="s">
        <v>220</v>
      </c>
      <c r="H258" s="229">
        <v>131</v>
      </c>
      <c r="I258" s="230"/>
      <c r="J258" s="231">
        <f>ROUND(I258*H258,2)</f>
        <v>0</v>
      </c>
      <c r="K258" s="232"/>
      <c r="L258" s="41"/>
      <c r="M258" s="233" t="s">
        <v>1</v>
      </c>
      <c r="N258" s="234" t="s">
        <v>41</v>
      </c>
      <c r="O258" s="88"/>
      <c r="P258" s="235">
        <f>O258*H258</f>
        <v>0</v>
      </c>
      <c r="Q258" s="235">
        <v>0</v>
      </c>
      <c r="R258" s="235">
        <f>Q258*H258</f>
        <v>0</v>
      </c>
      <c r="S258" s="235">
        <v>0.053999999999999999</v>
      </c>
      <c r="T258" s="236">
        <f>S258*H258</f>
        <v>7.0739999999999998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37" t="s">
        <v>209</v>
      </c>
      <c r="AT258" s="237" t="s">
        <v>205</v>
      </c>
      <c r="AU258" s="237" t="s">
        <v>85</v>
      </c>
      <c r="AY258" s="14" t="s">
        <v>203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4" t="s">
        <v>83</v>
      </c>
      <c r="BK258" s="238">
        <f>ROUND(I258*H258,2)</f>
        <v>0</v>
      </c>
      <c r="BL258" s="14" t="s">
        <v>209</v>
      </c>
      <c r="BM258" s="237" t="s">
        <v>1527</v>
      </c>
    </row>
    <row r="259" s="2" customFormat="1" ht="33" customHeight="1">
      <c r="A259" s="35"/>
      <c r="B259" s="36"/>
      <c r="C259" s="225" t="s">
        <v>298</v>
      </c>
      <c r="D259" s="225" t="s">
        <v>205</v>
      </c>
      <c r="E259" s="226" t="s">
        <v>2555</v>
      </c>
      <c r="F259" s="227" t="s">
        <v>2556</v>
      </c>
      <c r="G259" s="228" t="s">
        <v>208</v>
      </c>
      <c r="H259" s="229">
        <v>86.859999999999999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1.6000000000000001</v>
      </c>
      <c r="T259" s="236">
        <f>S259*H259</f>
        <v>138.976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209</v>
      </c>
      <c r="AT259" s="237" t="s">
        <v>205</v>
      </c>
      <c r="AU259" s="237" t="s">
        <v>85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209</v>
      </c>
      <c r="BM259" s="237" t="s">
        <v>1530</v>
      </c>
    </row>
    <row r="260" s="2" customFormat="1" ht="24.15" customHeight="1">
      <c r="A260" s="35"/>
      <c r="B260" s="36"/>
      <c r="C260" s="225" t="s">
        <v>635</v>
      </c>
      <c r="D260" s="225" t="s">
        <v>205</v>
      </c>
      <c r="E260" s="226" t="s">
        <v>381</v>
      </c>
      <c r="F260" s="227" t="s">
        <v>382</v>
      </c>
      <c r="G260" s="228" t="s">
        <v>208</v>
      </c>
      <c r="H260" s="229">
        <v>49.009999999999998</v>
      </c>
      <c r="I260" s="230"/>
      <c r="J260" s="231">
        <f>ROUND(I260*H260,2)</f>
        <v>0</v>
      </c>
      <c r="K260" s="232"/>
      <c r="L260" s="41"/>
      <c r="M260" s="233" t="s">
        <v>1</v>
      </c>
      <c r="N260" s="234" t="s">
        <v>41</v>
      </c>
      <c r="O260" s="88"/>
      <c r="P260" s="235">
        <f>O260*H260</f>
        <v>0</v>
      </c>
      <c r="Q260" s="235">
        <v>0</v>
      </c>
      <c r="R260" s="235">
        <f>Q260*H260</f>
        <v>0</v>
      </c>
      <c r="S260" s="235">
        <v>2.2000000000000002</v>
      </c>
      <c r="T260" s="236">
        <f>S260*H260</f>
        <v>107.822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37" t="s">
        <v>209</v>
      </c>
      <c r="AT260" s="237" t="s">
        <v>205</v>
      </c>
      <c r="AU260" s="237" t="s">
        <v>85</v>
      </c>
      <c r="AY260" s="14" t="s">
        <v>203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4" t="s">
        <v>83</v>
      </c>
      <c r="BK260" s="238">
        <f>ROUND(I260*H260,2)</f>
        <v>0</v>
      </c>
      <c r="BL260" s="14" t="s">
        <v>209</v>
      </c>
      <c r="BM260" s="237" t="s">
        <v>1533</v>
      </c>
    </row>
    <row r="261" s="2" customFormat="1" ht="24.15" customHeight="1">
      <c r="A261" s="35"/>
      <c r="B261" s="36"/>
      <c r="C261" s="225" t="s">
        <v>302</v>
      </c>
      <c r="D261" s="225" t="s">
        <v>205</v>
      </c>
      <c r="E261" s="226" t="s">
        <v>385</v>
      </c>
      <c r="F261" s="227" t="s">
        <v>386</v>
      </c>
      <c r="G261" s="228" t="s">
        <v>208</v>
      </c>
      <c r="H261" s="229">
        <v>110.58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2.2000000000000002</v>
      </c>
      <c r="T261" s="236">
        <f>S261*H261</f>
        <v>243.27600000000001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209</v>
      </c>
      <c r="AT261" s="237" t="s">
        <v>205</v>
      </c>
      <c r="AU261" s="237" t="s">
        <v>85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209</v>
      </c>
      <c r="BM261" s="237" t="s">
        <v>1536</v>
      </c>
    </row>
    <row r="262" s="2" customFormat="1" ht="33" customHeight="1">
      <c r="A262" s="35"/>
      <c r="B262" s="36"/>
      <c r="C262" s="225" t="s">
        <v>643</v>
      </c>
      <c r="D262" s="225" t="s">
        <v>205</v>
      </c>
      <c r="E262" s="226" t="s">
        <v>2557</v>
      </c>
      <c r="F262" s="227" t="s">
        <v>2558</v>
      </c>
      <c r="G262" s="228" t="s">
        <v>208</v>
      </c>
      <c r="H262" s="229">
        <v>62.938000000000002</v>
      </c>
      <c r="I262" s="230"/>
      <c r="J262" s="231">
        <f>ROUND(I262*H262,2)</f>
        <v>0</v>
      </c>
      <c r="K262" s="232"/>
      <c r="L262" s="41"/>
      <c r="M262" s="233" t="s">
        <v>1</v>
      </c>
      <c r="N262" s="234" t="s">
        <v>41</v>
      </c>
      <c r="O262" s="88"/>
      <c r="P262" s="235">
        <f>O262*H262</f>
        <v>0</v>
      </c>
      <c r="Q262" s="235">
        <v>0</v>
      </c>
      <c r="R262" s="235">
        <f>Q262*H262</f>
        <v>0</v>
      </c>
      <c r="S262" s="235">
        <v>2.2000000000000002</v>
      </c>
      <c r="T262" s="236">
        <f>S262*H262</f>
        <v>138.46360000000001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37" t="s">
        <v>209</v>
      </c>
      <c r="AT262" s="237" t="s">
        <v>205</v>
      </c>
      <c r="AU262" s="237" t="s">
        <v>85</v>
      </c>
      <c r="AY262" s="14" t="s">
        <v>203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4" t="s">
        <v>83</v>
      </c>
      <c r="BK262" s="238">
        <f>ROUND(I262*H262,2)</f>
        <v>0</v>
      </c>
      <c r="BL262" s="14" t="s">
        <v>209</v>
      </c>
      <c r="BM262" s="237" t="s">
        <v>1539</v>
      </c>
    </row>
    <row r="263" s="2" customFormat="1" ht="21.75" customHeight="1">
      <c r="A263" s="35"/>
      <c r="B263" s="36"/>
      <c r="C263" s="225" t="s">
        <v>306</v>
      </c>
      <c r="D263" s="225" t="s">
        <v>205</v>
      </c>
      <c r="E263" s="226" t="s">
        <v>2559</v>
      </c>
      <c r="F263" s="227" t="s">
        <v>2560</v>
      </c>
      <c r="G263" s="228" t="s">
        <v>213</v>
      </c>
      <c r="H263" s="229">
        <v>40.200000000000003</v>
      </c>
      <c r="I263" s="230"/>
      <c r="J263" s="231">
        <f>ROUND(I263*H263,2)</f>
        <v>0</v>
      </c>
      <c r="K263" s="232"/>
      <c r="L263" s="41"/>
      <c r="M263" s="233" t="s">
        <v>1</v>
      </c>
      <c r="N263" s="234" t="s">
        <v>41</v>
      </c>
      <c r="O263" s="88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37" t="s">
        <v>209</v>
      </c>
      <c r="AT263" s="237" t="s">
        <v>205</v>
      </c>
      <c r="AU263" s="237" t="s">
        <v>85</v>
      </c>
      <c r="AY263" s="14" t="s">
        <v>203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4" t="s">
        <v>83</v>
      </c>
      <c r="BK263" s="238">
        <f>ROUND(I263*H263,2)</f>
        <v>0</v>
      </c>
      <c r="BL263" s="14" t="s">
        <v>209</v>
      </c>
      <c r="BM263" s="237" t="s">
        <v>1542</v>
      </c>
    </row>
    <row r="264" s="2" customFormat="1" ht="24.15" customHeight="1">
      <c r="A264" s="35"/>
      <c r="B264" s="36"/>
      <c r="C264" s="225" t="s">
        <v>650</v>
      </c>
      <c r="D264" s="225" t="s">
        <v>205</v>
      </c>
      <c r="E264" s="226" t="s">
        <v>2561</v>
      </c>
      <c r="F264" s="227" t="s">
        <v>2562</v>
      </c>
      <c r="G264" s="228" t="s">
        <v>213</v>
      </c>
      <c r="H264" s="229">
        <v>80.400000000000006</v>
      </c>
      <c r="I264" s="230"/>
      <c r="J264" s="231">
        <f>ROUND(I264*H264,2)</f>
        <v>0</v>
      </c>
      <c r="K264" s="232"/>
      <c r="L264" s="41"/>
      <c r="M264" s="233" t="s">
        <v>1</v>
      </c>
      <c r="N264" s="234" t="s">
        <v>41</v>
      </c>
      <c r="O264" s="88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37" t="s">
        <v>209</v>
      </c>
      <c r="AT264" s="237" t="s">
        <v>205</v>
      </c>
      <c r="AU264" s="237" t="s">
        <v>85</v>
      </c>
      <c r="AY264" s="14" t="s">
        <v>203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4" t="s">
        <v>83</v>
      </c>
      <c r="BK264" s="238">
        <f>ROUND(I264*H264,2)</f>
        <v>0</v>
      </c>
      <c r="BL264" s="14" t="s">
        <v>209</v>
      </c>
      <c r="BM264" s="237" t="s">
        <v>1545</v>
      </c>
    </row>
    <row r="265" s="2" customFormat="1" ht="33" customHeight="1">
      <c r="A265" s="35"/>
      <c r="B265" s="36"/>
      <c r="C265" s="225" t="s">
        <v>654</v>
      </c>
      <c r="D265" s="225" t="s">
        <v>205</v>
      </c>
      <c r="E265" s="226" t="s">
        <v>389</v>
      </c>
      <c r="F265" s="227" t="s">
        <v>390</v>
      </c>
      <c r="G265" s="228" t="s">
        <v>208</v>
      </c>
      <c r="H265" s="229">
        <v>49.009999999999998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0.043999999999999997</v>
      </c>
      <c r="T265" s="236">
        <f>S265*H265</f>
        <v>2.1564399999999999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209</v>
      </c>
      <c r="AT265" s="237" t="s">
        <v>205</v>
      </c>
      <c r="AU265" s="237" t="s">
        <v>85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209</v>
      </c>
      <c r="BM265" s="237" t="s">
        <v>1548</v>
      </c>
    </row>
    <row r="266" s="2" customFormat="1" ht="33" customHeight="1">
      <c r="A266" s="35"/>
      <c r="B266" s="36"/>
      <c r="C266" s="225" t="s">
        <v>658</v>
      </c>
      <c r="D266" s="225" t="s">
        <v>205</v>
      </c>
      <c r="E266" s="226" t="s">
        <v>393</v>
      </c>
      <c r="F266" s="227" t="s">
        <v>394</v>
      </c>
      <c r="G266" s="228" t="s">
        <v>208</v>
      </c>
      <c r="H266" s="229">
        <v>110.58</v>
      </c>
      <c r="I266" s="230"/>
      <c r="J266" s="231">
        <f>ROUND(I266*H266,2)</f>
        <v>0</v>
      </c>
      <c r="K266" s="232"/>
      <c r="L266" s="41"/>
      <c r="M266" s="233" t="s">
        <v>1</v>
      </c>
      <c r="N266" s="234" t="s">
        <v>41</v>
      </c>
      <c r="O266" s="88"/>
      <c r="P266" s="235">
        <f>O266*H266</f>
        <v>0</v>
      </c>
      <c r="Q266" s="235">
        <v>0</v>
      </c>
      <c r="R266" s="235">
        <f>Q266*H266</f>
        <v>0</v>
      </c>
      <c r="S266" s="235">
        <v>0.029000000000000001</v>
      </c>
      <c r="T266" s="236">
        <f>S266*H266</f>
        <v>3.20682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37" t="s">
        <v>209</v>
      </c>
      <c r="AT266" s="237" t="s">
        <v>205</v>
      </c>
      <c r="AU266" s="237" t="s">
        <v>85</v>
      </c>
      <c r="AY266" s="14" t="s">
        <v>203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4" t="s">
        <v>83</v>
      </c>
      <c r="BK266" s="238">
        <f>ROUND(I266*H266,2)</f>
        <v>0</v>
      </c>
      <c r="BL266" s="14" t="s">
        <v>209</v>
      </c>
      <c r="BM266" s="237" t="s">
        <v>1551</v>
      </c>
    </row>
    <row r="267" s="2" customFormat="1" ht="21.75" customHeight="1">
      <c r="A267" s="35"/>
      <c r="B267" s="36"/>
      <c r="C267" s="225" t="s">
        <v>663</v>
      </c>
      <c r="D267" s="225" t="s">
        <v>205</v>
      </c>
      <c r="E267" s="226" t="s">
        <v>397</v>
      </c>
      <c r="F267" s="227" t="s">
        <v>398</v>
      </c>
      <c r="G267" s="228" t="s">
        <v>213</v>
      </c>
      <c r="H267" s="229">
        <v>73.099999999999994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0.044999999999999998</v>
      </c>
      <c r="T267" s="236">
        <f>S267*H267</f>
        <v>3.2894999999999994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209</v>
      </c>
      <c r="AT267" s="237" t="s">
        <v>205</v>
      </c>
      <c r="AU267" s="237" t="s">
        <v>85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209</v>
      </c>
      <c r="BM267" s="237" t="s">
        <v>399</v>
      </c>
    </row>
    <row r="268" s="2" customFormat="1" ht="24.15" customHeight="1">
      <c r="A268" s="35"/>
      <c r="B268" s="36"/>
      <c r="C268" s="225" t="s">
        <v>667</v>
      </c>
      <c r="D268" s="225" t="s">
        <v>205</v>
      </c>
      <c r="E268" s="226" t="s">
        <v>400</v>
      </c>
      <c r="F268" s="227" t="s">
        <v>401</v>
      </c>
      <c r="G268" s="228" t="s">
        <v>213</v>
      </c>
      <c r="H268" s="229">
        <v>407.69999999999999</v>
      </c>
      <c r="I268" s="230"/>
      <c r="J268" s="231">
        <f>ROUND(I268*H268,2)</f>
        <v>0</v>
      </c>
      <c r="K268" s="232"/>
      <c r="L268" s="41"/>
      <c r="M268" s="233" t="s">
        <v>1</v>
      </c>
      <c r="N268" s="234" t="s">
        <v>41</v>
      </c>
      <c r="O268" s="88"/>
      <c r="P268" s="235">
        <f>O268*H268</f>
        <v>0</v>
      </c>
      <c r="Q268" s="235">
        <v>0</v>
      </c>
      <c r="R268" s="235">
        <f>Q268*H268</f>
        <v>0</v>
      </c>
      <c r="S268" s="235">
        <v>0.035000000000000003</v>
      </c>
      <c r="T268" s="236">
        <f>S268*H268</f>
        <v>14.269500000000001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37" t="s">
        <v>209</v>
      </c>
      <c r="AT268" s="237" t="s">
        <v>205</v>
      </c>
      <c r="AU268" s="237" t="s">
        <v>85</v>
      </c>
      <c r="AY268" s="14" t="s">
        <v>203</v>
      </c>
      <c r="BE268" s="238">
        <f>IF(N268="základní",J268,0)</f>
        <v>0</v>
      </c>
      <c r="BF268" s="238">
        <f>IF(N268="snížená",J268,0)</f>
        <v>0</v>
      </c>
      <c r="BG268" s="238">
        <f>IF(N268="zákl. přenesená",J268,0)</f>
        <v>0</v>
      </c>
      <c r="BH268" s="238">
        <f>IF(N268="sníž. přenesená",J268,0)</f>
        <v>0</v>
      </c>
      <c r="BI268" s="238">
        <f>IF(N268="nulová",J268,0)</f>
        <v>0</v>
      </c>
      <c r="BJ268" s="14" t="s">
        <v>83</v>
      </c>
      <c r="BK268" s="238">
        <f>ROUND(I268*H268,2)</f>
        <v>0</v>
      </c>
      <c r="BL268" s="14" t="s">
        <v>209</v>
      </c>
      <c r="BM268" s="237" t="s">
        <v>402</v>
      </c>
    </row>
    <row r="269" s="2" customFormat="1">
      <c r="A269" s="35"/>
      <c r="B269" s="36"/>
      <c r="C269" s="37"/>
      <c r="D269" s="239" t="s">
        <v>403</v>
      </c>
      <c r="E269" s="37"/>
      <c r="F269" s="240" t="s">
        <v>404</v>
      </c>
      <c r="G269" s="37"/>
      <c r="H269" s="37"/>
      <c r="I269" s="241"/>
      <c r="J269" s="37"/>
      <c r="K269" s="37"/>
      <c r="L269" s="41"/>
      <c r="M269" s="242"/>
      <c r="N269" s="243"/>
      <c r="O269" s="88"/>
      <c r="P269" s="88"/>
      <c r="Q269" s="88"/>
      <c r="R269" s="88"/>
      <c r="S269" s="88"/>
      <c r="T269" s="89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T269" s="14" t="s">
        <v>403</v>
      </c>
      <c r="AU269" s="14" t="s">
        <v>85</v>
      </c>
    </row>
    <row r="270" s="2" customFormat="1" ht="24.15" customHeight="1">
      <c r="A270" s="35"/>
      <c r="B270" s="36"/>
      <c r="C270" s="225" t="s">
        <v>671</v>
      </c>
      <c r="D270" s="225" t="s">
        <v>205</v>
      </c>
      <c r="E270" s="226" t="s">
        <v>409</v>
      </c>
      <c r="F270" s="227" t="s">
        <v>410</v>
      </c>
      <c r="G270" s="228" t="s">
        <v>208</v>
      </c>
      <c r="H270" s="229">
        <v>45.990000000000002</v>
      </c>
      <c r="I270" s="230"/>
      <c r="J270" s="231">
        <f>ROUND(I270*H270,2)</f>
        <v>0</v>
      </c>
      <c r="K270" s="232"/>
      <c r="L270" s="41"/>
      <c r="M270" s="233" t="s">
        <v>1</v>
      </c>
      <c r="N270" s="234" t="s">
        <v>41</v>
      </c>
      <c r="O270" s="88"/>
      <c r="P270" s="235">
        <f>O270*H270</f>
        <v>0</v>
      </c>
      <c r="Q270" s="235">
        <v>0</v>
      </c>
      <c r="R270" s="235">
        <f>Q270*H270</f>
        <v>0</v>
      </c>
      <c r="S270" s="235">
        <v>1.3999999999999999</v>
      </c>
      <c r="T270" s="236">
        <f>S270*H270</f>
        <v>64.385999999999996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37" t="s">
        <v>209</v>
      </c>
      <c r="AT270" s="237" t="s">
        <v>205</v>
      </c>
      <c r="AU270" s="237" t="s">
        <v>85</v>
      </c>
      <c r="AY270" s="14" t="s">
        <v>203</v>
      </c>
      <c r="BE270" s="238">
        <f>IF(N270="základní",J270,0)</f>
        <v>0</v>
      </c>
      <c r="BF270" s="238">
        <f>IF(N270="snížená",J270,0)</f>
        <v>0</v>
      </c>
      <c r="BG270" s="238">
        <f>IF(N270="zákl. přenesená",J270,0)</f>
        <v>0</v>
      </c>
      <c r="BH270" s="238">
        <f>IF(N270="sníž. přenesená",J270,0)</f>
        <v>0</v>
      </c>
      <c r="BI270" s="238">
        <f>IF(N270="nulová",J270,0)</f>
        <v>0</v>
      </c>
      <c r="BJ270" s="14" t="s">
        <v>83</v>
      </c>
      <c r="BK270" s="238">
        <f>ROUND(I270*H270,2)</f>
        <v>0</v>
      </c>
      <c r="BL270" s="14" t="s">
        <v>209</v>
      </c>
      <c r="BM270" s="237" t="s">
        <v>411</v>
      </c>
    </row>
    <row r="271" s="2" customFormat="1" ht="24.15" customHeight="1">
      <c r="A271" s="35"/>
      <c r="B271" s="36"/>
      <c r="C271" s="225" t="s">
        <v>675</v>
      </c>
      <c r="D271" s="225" t="s">
        <v>205</v>
      </c>
      <c r="E271" s="226" t="s">
        <v>413</v>
      </c>
      <c r="F271" s="227" t="s">
        <v>414</v>
      </c>
      <c r="G271" s="228" t="s">
        <v>208</v>
      </c>
      <c r="H271" s="229">
        <v>33.359999999999999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1.3999999999999999</v>
      </c>
      <c r="T271" s="236">
        <f>S271*H271</f>
        <v>46.703999999999994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209</v>
      </c>
      <c r="AT271" s="237" t="s">
        <v>205</v>
      </c>
      <c r="AU271" s="237" t="s">
        <v>85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209</v>
      </c>
      <c r="BM271" s="237" t="s">
        <v>2563</v>
      </c>
    </row>
    <row r="272" s="2" customFormat="1" ht="21.75" customHeight="1">
      <c r="A272" s="35"/>
      <c r="B272" s="36"/>
      <c r="C272" s="225" t="s">
        <v>679</v>
      </c>
      <c r="D272" s="225" t="s">
        <v>205</v>
      </c>
      <c r="E272" s="226" t="s">
        <v>416</v>
      </c>
      <c r="F272" s="227" t="s">
        <v>417</v>
      </c>
      <c r="G272" s="228" t="s">
        <v>208</v>
      </c>
      <c r="H272" s="229">
        <v>120.27500000000001</v>
      </c>
      <c r="I272" s="230"/>
      <c r="J272" s="231">
        <f>ROUND(I272*H272,2)</f>
        <v>0</v>
      </c>
      <c r="K272" s="232"/>
      <c r="L272" s="41"/>
      <c r="M272" s="233" t="s">
        <v>1</v>
      </c>
      <c r="N272" s="234" t="s">
        <v>41</v>
      </c>
      <c r="O272" s="88"/>
      <c r="P272" s="235">
        <f>O272*H272</f>
        <v>0</v>
      </c>
      <c r="Q272" s="235">
        <v>0</v>
      </c>
      <c r="R272" s="235">
        <f>Q272*H272</f>
        <v>0</v>
      </c>
      <c r="S272" s="235">
        <v>1.3999999999999999</v>
      </c>
      <c r="T272" s="236">
        <f>S272*H272</f>
        <v>168.38499999999999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37" t="s">
        <v>209</v>
      </c>
      <c r="AT272" s="237" t="s">
        <v>205</v>
      </c>
      <c r="AU272" s="237" t="s">
        <v>85</v>
      </c>
      <c r="AY272" s="14" t="s">
        <v>203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4" t="s">
        <v>83</v>
      </c>
      <c r="BK272" s="238">
        <f>ROUND(I272*H272,2)</f>
        <v>0</v>
      </c>
      <c r="BL272" s="14" t="s">
        <v>209</v>
      </c>
      <c r="BM272" s="237" t="s">
        <v>418</v>
      </c>
    </row>
    <row r="273" s="2" customFormat="1" ht="24.15" customHeight="1">
      <c r="A273" s="35"/>
      <c r="B273" s="36"/>
      <c r="C273" s="225" t="s">
        <v>683</v>
      </c>
      <c r="D273" s="225" t="s">
        <v>205</v>
      </c>
      <c r="E273" s="226" t="s">
        <v>2564</v>
      </c>
      <c r="F273" s="227" t="s">
        <v>2565</v>
      </c>
      <c r="G273" s="228" t="s">
        <v>314</v>
      </c>
      <c r="H273" s="229">
        <v>27.199999999999999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0.11</v>
      </c>
      <c r="T273" s="236">
        <f>S273*H273</f>
        <v>2.992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209</v>
      </c>
      <c r="AT273" s="237" t="s">
        <v>205</v>
      </c>
      <c r="AU273" s="237" t="s">
        <v>85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209</v>
      </c>
      <c r="BM273" s="237" t="s">
        <v>1566</v>
      </c>
    </row>
    <row r="274" s="2" customFormat="1" ht="24.15" customHeight="1">
      <c r="A274" s="35"/>
      <c r="B274" s="36"/>
      <c r="C274" s="225" t="s">
        <v>310</v>
      </c>
      <c r="D274" s="225" t="s">
        <v>205</v>
      </c>
      <c r="E274" s="226" t="s">
        <v>2566</v>
      </c>
      <c r="F274" s="227" t="s">
        <v>2567</v>
      </c>
      <c r="G274" s="228" t="s">
        <v>213</v>
      </c>
      <c r="H274" s="229">
        <v>684.47299999999996</v>
      </c>
      <c r="I274" s="230"/>
      <c r="J274" s="231">
        <f>ROUND(I274*H274,2)</f>
        <v>0</v>
      </c>
      <c r="K274" s="232"/>
      <c r="L274" s="41"/>
      <c r="M274" s="233" t="s">
        <v>1</v>
      </c>
      <c r="N274" s="234" t="s">
        <v>41</v>
      </c>
      <c r="O274" s="88"/>
      <c r="P274" s="235">
        <f>O274*H274</f>
        <v>0</v>
      </c>
      <c r="Q274" s="235">
        <v>0</v>
      </c>
      <c r="R274" s="235">
        <f>Q274*H274</f>
        <v>0</v>
      </c>
      <c r="S274" s="235">
        <v>0.055</v>
      </c>
      <c r="T274" s="236">
        <f>S274*H274</f>
        <v>37.646014999999998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37" t="s">
        <v>209</v>
      </c>
      <c r="AT274" s="237" t="s">
        <v>205</v>
      </c>
      <c r="AU274" s="237" t="s">
        <v>85</v>
      </c>
      <c r="AY274" s="14" t="s">
        <v>203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4" t="s">
        <v>83</v>
      </c>
      <c r="BK274" s="238">
        <f>ROUND(I274*H274,2)</f>
        <v>0</v>
      </c>
      <c r="BL274" s="14" t="s">
        <v>209</v>
      </c>
      <c r="BM274" s="237" t="s">
        <v>1569</v>
      </c>
    </row>
    <row r="275" s="2" customFormat="1" ht="24.15" customHeight="1">
      <c r="A275" s="35"/>
      <c r="B275" s="36"/>
      <c r="C275" s="225" t="s">
        <v>690</v>
      </c>
      <c r="D275" s="225" t="s">
        <v>205</v>
      </c>
      <c r="E275" s="226" t="s">
        <v>420</v>
      </c>
      <c r="F275" s="227" t="s">
        <v>421</v>
      </c>
      <c r="G275" s="228" t="s">
        <v>213</v>
      </c>
      <c r="H275" s="229">
        <v>4713.5</v>
      </c>
      <c r="I275" s="230"/>
      <c r="J275" s="231">
        <f>ROUND(I275*H275,2)</f>
        <v>0</v>
      </c>
      <c r="K275" s="232"/>
      <c r="L275" s="41"/>
      <c r="M275" s="233" t="s">
        <v>1</v>
      </c>
      <c r="N275" s="234" t="s">
        <v>41</v>
      </c>
      <c r="O275" s="88"/>
      <c r="P275" s="235">
        <f>O275*H275</f>
        <v>0</v>
      </c>
      <c r="Q275" s="235">
        <v>0</v>
      </c>
      <c r="R275" s="235">
        <f>Q275*H275</f>
        <v>0</v>
      </c>
      <c r="S275" s="235">
        <v>0.183</v>
      </c>
      <c r="T275" s="236">
        <f>S275*H275</f>
        <v>862.57049999999992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209</v>
      </c>
      <c r="AT275" s="237" t="s">
        <v>205</v>
      </c>
      <c r="AU275" s="237" t="s">
        <v>85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209</v>
      </c>
      <c r="BM275" s="237" t="s">
        <v>422</v>
      </c>
    </row>
    <row r="276" s="2" customFormat="1" ht="24.15" customHeight="1">
      <c r="A276" s="35"/>
      <c r="B276" s="36"/>
      <c r="C276" s="225" t="s">
        <v>315</v>
      </c>
      <c r="D276" s="225" t="s">
        <v>205</v>
      </c>
      <c r="E276" s="226" t="s">
        <v>427</v>
      </c>
      <c r="F276" s="227" t="s">
        <v>428</v>
      </c>
      <c r="G276" s="228" t="s">
        <v>314</v>
      </c>
      <c r="H276" s="229">
        <v>4246</v>
      </c>
      <c r="I276" s="230"/>
      <c r="J276" s="231">
        <f>ROUND(I276*H276,2)</f>
        <v>0</v>
      </c>
      <c r="K276" s="232"/>
      <c r="L276" s="41"/>
      <c r="M276" s="233" t="s">
        <v>1</v>
      </c>
      <c r="N276" s="234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0.002</v>
      </c>
      <c r="T276" s="236">
        <f>S276*H276</f>
        <v>8.4920000000000009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209</v>
      </c>
      <c r="AT276" s="237" t="s">
        <v>205</v>
      </c>
      <c r="AU276" s="237" t="s">
        <v>85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209</v>
      </c>
      <c r="BM276" s="237" t="s">
        <v>429</v>
      </c>
    </row>
    <row r="277" s="2" customFormat="1" ht="24.15" customHeight="1">
      <c r="A277" s="35"/>
      <c r="B277" s="36"/>
      <c r="C277" s="225" t="s">
        <v>698</v>
      </c>
      <c r="D277" s="225" t="s">
        <v>205</v>
      </c>
      <c r="E277" s="226" t="s">
        <v>430</v>
      </c>
      <c r="F277" s="227" t="s">
        <v>431</v>
      </c>
      <c r="G277" s="228" t="s">
        <v>314</v>
      </c>
      <c r="H277" s="229">
        <v>1383</v>
      </c>
      <c r="I277" s="230"/>
      <c r="J277" s="231">
        <f>ROUND(I277*H277,2)</f>
        <v>0</v>
      </c>
      <c r="K277" s="232"/>
      <c r="L277" s="41"/>
      <c r="M277" s="233" t="s">
        <v>1</v>
      </c>
      <c r="N277" s="234" t="s">
        <v>41</v>
      </c>
      <c r="O277" s="88"/>
      <c r="P277" s="235">
        <f>O277*H277</f>
        <v>0</v>
      </c>
      <c r="Q277" s="235">
        <v>0</v>
      </c>
      <c r="R277" s="235">
        <f>Q277*H277</f>
        <v>0</v>
      </c>
      <c r="S277" s="235">
        <v>0.0060000000000000001</v>
      </c>
      <c r="T277" s="236">
        <f>S277*H277</f>
        <v>8.298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209</v>
      </c>
      <c r="AT277" s="237" t="s">
        <v>205</v>
      </c>
      <c r="AU277" s="237" t="s">
        <v>85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209</v>
      </c>
      <c r="BM277" s="237" t="s">
        <v>432</v>
      </c>
    </row>
    <row r="278" s="2" customFormat="1" ht="24.15" customHeight="1">
      <c r="A278" s="35"/>
      <c r="B278" s="36"/>
      <c r="C278" s="225" t="s">
        <v>703</v>
      </c>
      <c r="D278" s="225" t="s">
        <v>205</v>
      </c>
      <c r="E278" s="226" t="s">
        <v>434</v>
      </c>
      <c r="F278" s="227" t="s">
        <v>435</v>
      </c>
      <c r="G278" s="228" t="s">
        <v>314</v>
      </c>
      <c r="H278" s="229">
        <v>1246</v>
      </c>
      <c r="I278" s="230"/>
      <c r="J278" s="231">
        <f>ROUND(I278*H278,2)</f>
        <v>0</v>
      </c>
      <c r="K278" s="232"/>
      <c r="L278" s="41"/>
      <c r="M278" s="233" t="s">
        <v>1</v>
      </c>
      <c r="N278" s="234" t="s">
        <v>41</v>
      </c>
      <c r="O278" s="88"/>
      <c r="P278" s="235">
        <f>O278*H278</f>
        <v>0</v>
      </c>
      <c r="Q278" s="235">
        <v>0</v>
      </c>
      <c r="R278" s="235">
        <f>Q278*H278</f>
        <v>0</v>
      </c>
      <c r="S278" s="235">
        <v>0.012999999999999999</v>
      </c>
      <c r="T278" s="236">
        <f>S278*H278</f>
        <v>16.198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37" t="s">
        <v>209</v>
      </c>
      <c r="AT278" s="237" t="s">
        <v>205</v>
      </c>
      <c r="AU278" s="237" t="s">
        <v>85</v>
      </c>
      <c r="AY278" s="14" t="s">
        <v>203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4" t="s">
        <v>83</v>
      </c>
      <c r="BK278" s="238">
        <f>ROUND(I278*H278,2)</f>
        <v>0</v>
      </c>
      <c r="BL278" s="14" t="s">
        <v>209</v>
      </c>
      <c r="BM278" s="237" t="s">
        <v>436</v>
      </c>
    </row>
    <row r="279" s="2" customFormat="1" ht="24.15" customHeight="1">
      <c r="A279" s="35"/>
      <c r="B279" s="36"/>
      <c r="C279" s="225" t="s">
        <v>708</v>
      </c>
      <c r="D279" s="225" t="s">
        <v>205</v>
      </c>
      <c r="E279" s="226" t="s">
        <v>437</v>
      </c>
      <c r="F279" s="227" t="s">
        <v>438</v>
      </c>
      <c r="G279" s="228" t="s">
        <v>314</v>
      </c>
      <c r="H279" s="229">
        <v>741</v>
      </c>
      <c r="I279" s="230"/>
      <c r="J279" s="231">
        <f>ROUND(I279*H279,2)</f>
        <v>0</v>
      </c>
      <c r="K279" s="232"/>
      <c r="L279" s="41"/>
      <c r="M279" s="233" t="s">
        <v>1</v>
      </c>
      <c r="N279" s="234" t="s">
        <v>41</v>
      </c>
      <c r="O279" s="88"/>
      <c r="P279" s="235">
        <f>O279*H279</f>
        <v>0</v>
      </c>
      <c r="Q279" s="235">
        <v>0</v>
      </c>
      <c r="R279" s="235">
        <f>Q279*H279</f>
        <v>0</v>
      </c>
      <c r="S279" s="235">
        <v>0.017999999999999999</v>
      </c>
      <c r="T279" s="236">
        <f>S279*H279</f>
        <v>13.337999999999999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209</v>
      </c>
      <c r="AT279" s="237" t="s">
        <v>205</v>
      </c>
      <c r="AU279" s="237" t="s">
        <v>85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209</v>
      </c>
      <c r="BM279" s="237" t="s">
        <v>439</v>
      </c>
    </row>
    <row r="280" s="2" customFormat="1" ht="24.15" customHeight="1">
      <c r="A280" s="35"/>
      <c r="B280" s="36"/>
      <c r="C280" s="225" t="s">
        <v>712</v>
      </c>
      <c r="D280" s="225" t="s">
        <v>205</v>
      </c>
      <c r="E280" s="226" t="s">
        <v>441</v>
      </c>
      <c r="F280" s="227" t="s">
        <v>442</v>
      </c>
      <c r="G280" s="228" t="s">
        <v>314</v>
      </c>
      <c r="H280" s="229">
        <v>983</v>
      </c>
      <c r="I280" s="230"/>
      <c r="J280" s="231">
        <f>ROUND(I280*H280,2)</f>
        <v>0</v>
      </c>
      <c r="K280" s="232"/>
      <c r="L280" s="41"/>
      <c r="M280" s="233" t="s">
        <v>1</v>
      </c>
      <c r="N280" s="234" t="s">
        <v>41</v>
      </c>
      <c r="O280" s="88"/>
      <c r="P280" s="235">
        <f>O280*H280</f>
        <v>0</v>
      </c>
      <c r="Q280" s="235">
        <v>0</v>
      </c>
      <c r="R280" s="235">
        <f>Q280*H280</f>
        <v>0</v>
      </c>
      <c r="S280" s="235">
        <v>0.037999999999999999</v>
      </c>
      <c r="T280" s="236">
        <f>S280*H280</f>
        <v>37.353999999999999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37" t="s">
        <v>209</v>
      </c>
      <c r="AT280" s="237" t="s">
        <v>205</v>
      </c>
      <c r="AU280" s="237" t="s">
        <v>85</v>
      </c>
      <c r="AY280" s="14" t="s">
        <v>203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4" t="s">
        <v>83</v>
      </c>
      <c r="BK280" s="238">
        <f>ROUND(I280*H280,2)</f>
        <v>0</v>
      </c>
      <c r="BL280" s="14" t="s">
        <v>209</v>
      </c>
      <c r="BM280" s="237" t="s">
        <v>443</v>
      </c>
    </row>
    <row r="281" s="2" customFormat="1" ht="24.15" customHeight="1">
      <c r="A281" s="35"/>
      <c r="B281" s="36"/>
      <c r="C281" s="225" t="s">
        <v>718</v>
      </c>
      <c r="D281" s="225" t="s">
        <v>205</v>
      </c>
      <c r="E281" s="226" t="s">
        <v>444</v>
      </c>
      <c r="F281" s="227" t="s">
        <v>445</v>
      </c>
      <c r="G281" s="228" t="s">
        <v>314</v>
      </c>
      <c r="H281" s="229">
        <v>599</v>
      </c>
      <c r="I281" s="230"/>
      <c r="J281" s="231">
        <f>ROUND(I281*H281,2)</f>
        <v>0</v>
      </c>
      <c r="K281" s="232"/>
      <c r="L281" s="41"/>
      <c r="M281" s="233" t="s">
        <v>1</v>
      </c>
      <c r="N281" s="234" t="s">
        <v>41</v>
      </c>
      <c r="O281" s="88"/>
      <c r="P281" s="235">
        <f>O281*H281</f>
        <v>0</v>
      </c>
      <c r="Q281" s="235">
        <v>0</v>
      </c>
      <c r="R281" s="235">
        <f>Q281*H281</f>
        <v>0</v>
      </c>
      <c r="S281" s="235">
        <v>0.040000000000000001</v>
      </c>
      <c r="T281" s="236">
        <f>S281*H281</f>
        <v>23.960000000000001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37" t="s">
        <v>209</v>
      </c>
      <c r="AT281" s="237" t="s">
        <v>205</v>
      </c>
      <c r="AU281" s="237" t="s">
        <v>85</v>
      </c>
      <c r="AY281" s="14" t="s">
        <v>203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4" t="s">
        <v>83</v>
      </c>
      <c r="BK281" s="238">
        <f>ROUND(I281*H281,2)</f>
        <v>0</v>
      </c>
      <c r="BL281" s="14" t="s">
        <v>209</v>
      </c>
      <c r="BM281" s="237" t="s">
        <v>446</v>
      </c>
    </row>
    <row r="282" s="2" customFormat="1" ht="24.15" customHeight="1">
      <c r="A282" s="35"/>
      <c r="B282" s="36"/>
      <c r="C282" s="225" t="s">
        <v>724</v>
      </c>
      <c r="D282" s="225" t="s">
        <v>205</v>
      </c>
      <c r="E282" s="226" t="s">
        <v>448</v>
      </c>
      <c r="F282" s="227" t="s">
        <v>449</v>
      </c>
      <c r="G282" s="228" t="s">
        <v>314</v>
      </c>
      <c r="H282" s="229">
        <v>325</v>
      </c>
      <c r="I282" s="230"/>
      <c r="J282" s="231">
        <f>ROUND(I282*H282,2)</f>
        <v>0</v>
      </c>
      <c r="K282" s="232"/>
      <c r="L282" s="41"/>
      <c r="M282" s="233" t="s">
        <v>1</v>
      </c>
      <c r="N282" s="234" t="s">
        <v>41</v>
      </c>
      <c r="O282" s="88"/>
      <c r="P282" s="235">
        <f>O282*H282</f>
        <v>0</v>
      </c>
      <c r="Q282" s="235">
        <v>0</v>
      </c>
      <c r="R282" s="235">
        <f>Q282*H282</f>
        <v>0</v>
      </c>
      <c r="S282" s="235">
        <v>0.081000000000000003</v>
      </c>
      <c r="T282" s="236">
        <f>S282*H282</f>
        <v>26.324999999999999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37" t="s">
        <v>209</v>
      </c>
      <c r="AT282" s="237" t="s">
        <v>205</v>
      </c>
      <c r="AU282" s="237" t="s">
        <v>85</v>
      </c>
      <c r="AY282" s="14" t="s">
        <v>203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4" t="s">
        <v>83</v>
      </c>
      <c r="BK282" s="238">
        <f>ROUND(I282*H282,2)</f>
        <v>0</v>
      </c>
      <c r="BL282" s="14" t="s">
        <v>209</v>
      </c>
      <c r="BM282" s="237" t="s">
        <v>450</v>
      </c>
    </row>
    <row r="283" s="2" customFormat="1" ht="24.15" customHeight="1">
      <c r="A283" s="35"/>
      <c r="B283" s="36"/>
      <c r="C283" s="225" t="s">
        <v>728</v>
      </c>
      <c r="D283" s="225" t="s">
        <v>205</v>
      </c>
      <c r="E283" s="226" t="s">
        <v>452</v>
      </c>
      <c r="F283" s="227" t="s">
        <v>453</v>
      </c>
      <c r="G283" s="228" t="s">
        <v>314</v>
      </c>
      <c r="H283" s="229">
        <v>13.5</v>
      </c>
      <c r="I283" s="230"/>
      <c r="J283" s="231">
        <f>ROUND(I283*H283,2)</f>
        <v>0</v>
      </c>
      <c r="K283" s="232"/>
      <c r="L283" s="41"/>
      <c r="M283" s="233" t="s">
        <v>1</v>
      </c>
      <c r="N283" s="234" t="s">
        <v>41</v>
      </c>
      <c r="O283" s="88"/>
      <c r="P283" s="235">
        <f>O283*H283</f>
        <v>0</v>
      </c>
      <c r="Q283" s="235">
        <v>0.00123</v>
      </c>
      <c r="R283" s="235">
        <f>Q283*H283</f>
        <v>0.016604999999999998</v>
      </c>
      <c r="S283" s="235">
        <v>0.017000000000000001</v>
      </c>
      <c r="T283" s="236">
        <f>S283*H283</f>
        <v>0.22950000000000001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37" t="s">
        <v>209</v>
      </c>
      <c r="AT283" s="237" t="s">
        <v>205</v>
      </c>
      <c r="AU283" s="237" t="s">
        <v>85</v>
      </c>
      <c r="AY283" s="14" t="s">
        <v>203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4" t="s">
        <v>83</v>
      </c>
      <c r="BK283" s="238">
        <f>ROUND(I283*H283,2)</f>
        <v>0</v>
      </c>
      <c r="BL283" s="14" t="s">
        <v>209</v>
      </c>
      <c r="BM283" s="237" t="s">
        <v>454</v>
      </c>
    </row>
    <row r="284" s="2" customFormat="1" ht="24.15" customHeight="1">
      <c r="A284" s="35"/>
      <c r="B284" s="36"/>
      <c r="C284" s="225" t="s">
        <v>731</v>
      </c>
      <c r="D284" s="225" t="s">
        <v>205</v>
      </c>
      <c r="E284" s="226" t="s">
        <v>456</v>
      </c>
      <c r="F284" s="227" t="s">
        <v>457</v>
      </c>
      <c r="G284" s="228" t="s">
        <v>314</v>
      </c>
      <c r="H284" s="229">
        <v>11.5</v>
      </c>
      <c r="I284" s="230"/>
      <c r="J284" s="231">
        <f>ROUND(I284*H284,2)</f>
        <v>0</v>
      </c>
      <c r="K284" s="232"/>
      <c r="L284" s="41"/>
      <c r="M284" s="233" t="s">
        <v>1</v>
      </c>
      <c r="N284" s="234" t="s">
        <v>41</v>
      </c>
      <c r="O284" s="88"/>
      <c r="P284" s="235">
        <f>O284*H284</f>
        <v>0</v>
      </c>
      <c r="Q284" s="235">
        <v>0.00147</v>
      </c>
      <c r="R284" s="235">
        <f>Q284*H284</f>
        <v>0.016905</v>
      </c>
      <c r="S284" s="235">
        <v>0.039</v>
      </c>
      <c r="T284" s="236">
        <f>S284*H284</f>
        <v>0.44850000000000001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37" t="s">
        <v>209</v>
      </c>
      <c r="AT284" s="237" t="s">
        <v>205</v>
      </c>
      <c r="AU284" s="237" t="s">
        <v>85</v>
      </c>
      <c r="AY284" s="14" t="s">
        <v>203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4" t="s">
        <v>83</v>
      </c>
      <c r="BK284" s="238">
        <f>ROUND(I284*H284,2)</f>
        <v>0</v>
      </c>
      <c r="BL284" s="14" t="s">
        <v>209</v>
      </c>
      <c r="BM284" s="237" t="s">
        <v>458</v>
      </c>
    </row>
    <row r="285" s="2" customFormat="1" ht="24.15" customHeight="1">
      <c r="A285" s="35"/>
      <c r="B285" s="36"/>
      <c r="C285" s="225" t="s">
        <v>735</v>
      </c>
      <c r="D285" s="225" t="s">
        <v>205</v>
      </c>
      <c r="E285" s="226" t="s">
        <v>459</v>
      </c>
      <c r="F285" s="227" t="s">
        <v>460</v>
      </c>
      <c r="G285" s="228" t="s">
        <v>314</v>
      </c>
      <c r="H285" s="229">
        <v>9</v>
      </c>
      <c r="I285" s="230"/>
      <c r="J285" s="231">
        <f>ROUND(I285*H285,2)</f>
        <v>0</v>
      </c>
      <c r="K285" s="232"/>
      <c r="L285" s="41"/>
      <c r="M285" s="233" t="s">
        <v>1</v>
      </c>
      <c r="N285" s="234" t="s">
        <v>41</v>
      </c>
      <c r="O285" s="88"/>
      <c r="P285" s="235">
        <f>O285*H285</f>
        <v>0</v>
      </c>
      <c r="Q285" s="235">
        <v>0.00365</v>
      </c>
      <c r="R285" s="235">
        <f>Q285*H285</f>
        <v>0.032849999999999997</v>
      </c>
      <c r="S285" s="235">
        <v>0.11</v>
      </c>
      <c r="T285" s="236">
        <f>S285*H285</f>
        <v>0.98999999999999999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37" t="s">
        <v>209</v>
      </c>
      <c r="AT285" s="237" t="s">
        <v>205</v>
      </c>
      <c r="AU285" s="237" t="s">
        <v>85</v>
      </c>
      <c r="AY285" s="14" t="s">
        <v>203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4" t="s">
        <v>83</v>
      </c>
      <c r="BK285" s="238">
        <f>ROUND(I285*H285,2)</f>
        <v>0</v>
      </c>
      <c r="BL285" s="14" t="s">
        <v>209</v>
      </c>
      <c r="BM285" s="237" t="s">
        <v>461</v>
      </c>
    </row>
    <row r="286" s="2" customFormat="1" ht="24.15" customHeight="1">
      <c r="A286" s="35"/>
      <c r="B286" s="36"/>
      <c r="C286" s="225" t="s">
        <v>739</v>
      </c>
      <c r="D286" s="225" t="s">
        <v>205</v>
      </c>
      <c r="E286" s="226" t="s">
        <v>463</v>
      </c>
      <c r="F286" s="227" t="s">
        <v>464</v>
      </c>
      <c r="G286" s="228" t="s">
        <v>314</v>
      </c>
      <c r="H286" s="229">
        <v>8</v>
      </c>
      <c r="I286" s="230"/>
      <c r="J286" s="231">
        <f>ROUND(I286*H286,2)</f>
        <v>0</v>
      </c>
      <c r="K286" s="232"/>
      <c r="L286" s="41"/>
      <c r="M286" s="233" t="s">
        <v>1</v>
      </c>
      <c r="N286" s="234" t="s">
        <v>41</v>
      </c>
      <c r="O286" s="88"/>
      <c r="P286" s="235">
        <f>O286*H286</f>
        <v>0</v>
      </c>
      <c r="Q286" s="235">
        <v>0.0039500000000000004</v>
      </c>
      <c r="R286" s="235">
        <f>Q286*H286</f>
        <v>0.031600000000000003</v>
      </c>
      <c r="S286" s="235">
        <v>0.16</v>
      </c>
      <c r="T286" s="236">
        <f>S286*H286</f>
        <v>1.28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37" t="s">
        <v>209</v>
      </c>
      <c r="AT286" s="237" t="s">
        <v>205</v>
      </c>
      <c r="AU286" s="237" t="s">
        <v>85</v>
      </c>
      <c r="AY286" s="14" t="s">
        <v>203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4" t="s">
        <v>83</v>
      </c>
      <c r="BK286" s="238">
        <f>ROUND(I286*H286,2)</f>
        <v>0</v>
      </c>
      <c r="BL286" s="14" t="s">
        <v>209</v>
      </c>
      <c r="BM286" s="237" t="s">
        <v>465</v>
      </c>
    </row>
    <row r="287" s="2" customFormat="1" ht="24.15" customHeight="1">
      <c r="A287" s="35"/>
      <c r="B287" s="36"/>
      <c r="C287" s="225" t="s">
        <v>743</v>
      </c>
      <c r="D287" s="225" t="s">
        <v>205</v>
      </c>
      <c r="E287" s="226" t="s">
        <v>466</v>
      </c>
      <c r="F287" s="227" t="s">
        <v>467</v>
      </c>
      <c r="G287" s="228" t="s">
        <v>314</v>
      </c>
      <c r="H287" s="229">
        <v>63.200000000000003</v>
      </c>
      <c r="I287" s="230"/>
      <c r="J287" s="231">
        <f>ROUND(I287*H287,2)</f>
        <v>0</v>
      </c>
      <c r="K287" s="232"/>
      <c r="L287" s="41"/>
      <c r="M287" s="233" t="s">
        <v>1</v>
      </c>
      <c r="N287" s="234" t="s">
        <v>41</v>
      </c>
      <c r="O287" s="88"/>
      <c r="P287" s="235">
        <f>O287*H287</f>
        <v>0</v>
      </c>
      <c r="Q287" s="235">
        <v>1.0000000000000001E-05</v>
      </c>
      <c r="R287" s="235">
        <f>Q287*H287</f>
        <v>0.00063200000000000007</v>
      </c>
      <c r="S287" s="235">
        <v>0</v>
      </c>
      <c r="T287" s="236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37" t="s">
        <v>209</v>
      </c>
      <c r="AT287" s="237" t="s">
        <v>205</v>
      </c>
      <c r="AU287" s="237" t="s">
        <v>85</v>
      </c>
      <c r="AY287" s="14" t="s">
        <v>203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4" t="s">
        <v>83</v>
      </c>
      <c r="BK287" s="238">
        <f>ROUND(I287*H287,2)</f>
        <v>0</v>
      </c>
      <c r="BL287" s="14" t="s">
        <v>209</v>
      </c>
      <c r="BM287" s="237" t="s">
        <v>468</v>
      </c>
    </row>
    <row r="288" s="2" customFormat="1" ht="37.8" customHeight="1">
      <c r="A288" s="35"/>
      <c r="B288" s="36"/>
      <c r="C288" s="225" t="s">
        <v>747</v>
      </c>
      <c r="D288" s="225" t="s">
        <v>205</v>
      </c>
      <c r="E288" s="226" t="s">
        <v>470</v>
      </c>
      <c r="F288" s="227" t="s">
        <v>471</v>
      </c>
      <c r="G288" s="228" t="s">
        <v>213</v>
      </c>
      <c r="H288" s="229">
        <v>2646.8000000000002</v>
      </c>
      <c r="I288" s="230"/>
      <c r="J288" s="231">
        <f>ROUND(I288*H288,2)</f>
        <v>0</v>
      </c>
      <c r="K288" s="232"/>
      <c r="L288" s="41"/>
      <c r="M288" s="233" t="s">
        <v>1</v>
      </c>
      <c r="N288" s="234" t="s">
        <v>41</v>
      </c>
      <c r="O288" s="88"/>
      <c r="P288" s="235">
        <f>O288*H288</f>
        <v>0</v>
      </c>
      <c r="Q288" s="235">
        <v>0</v>
      </c>
      <c r="R288" s="235">
        <f>Q288*H288</f>
        <v>0</v>
      </c>
      <c r="S288" s="235">
        <v>0.050000000000000003</v>
      </c>
      <c r="T288" s="236">
        <f>S288*H288</f>
        <v>132.34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37" t="s">
        <v>209</v>
      </c>
      <c r="AT288" s="237" t="s">
        <v>205</v>
      </c>
      <c r="AU288" s="237" t="s">
        <v>85</v>
      </c>
      <c r="AY288" s="14" t="s">
        <v>203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4" t="s">
        <v>83</v>
      </c>
      <c r="BK288" s="238">
        <f>ROUND(I288*H288,2)</f>
        <v>0</v>
      </c>
      <c r="BL288" s="14" t="s">
        <v>209</v>
      </c>
      <c r="BM288" s="237" t="s">
        <v>472</v>
      </c>
    </row>
    <row r="289" s="2" customFormat="1" ht="33" customHeight="1">
      <c r="A289" s="35"/>
      <c r="B289" s="36"/>
      <c r="C289" s="225" t="s">
        <v>751</v>
      </c>
      <c r="D289" s="225" t="s">
        <v>205</v>
      </c>
      <c r="E289" s="226" t="s">
        <v>474</v>
      </c>
      <c r="F289" s="227" t="s">
        <v>475</v>
      </c>
      <c r="G289" s="228" t="s">
        <v>213</v>
      </c>
      <c r="H289" s="229">
        <v>4713.5</v>
      </c>
      <c r="I289" s="230"/>
      <c r="J289" s="231">
        <f>ROUND(I289*H289,2)</f>
        <v>0</v>
      </c>
      <c r="K289" s="232"/>
      <c r="L289" s="41"/>
      <c r="M289" s="233" t="s">
        <v>1</v>
      </c>
      <c r="N289" s="234" t="s">
        <v>41</v>
      </c>
      <c r="O289" s="88"/>
      <c r="P289" s="235">
        <f>O289*H289</f>
        <v>0</v>
      </c>
      <c r="Q289" s="235">
        <v>0</v>
      </c>
      <c r="R289" s="235">
        <f>Q289*H289</f>
        <v>0</v>
      </c>
      <c r="S289" s="235">
        <v>0.045999999999999999</v>
      </c>
      <c r="T289" s="236">
        <f>S289*H289</f>
        <v>216.821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37" t="s">
        <v>209</v>
      </c>
      <c r="AT289" s="237" t="s">
        <v>205</v>
      </c>
      <c r="AU289" s="237" t="s">
        <v>85</v>
      </c>
      <c r="AY289" s="14" t="s">
        <v>203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4" t="s">
        <v>83</v>
      </c>
      <c r="BK289" s="238">
        <f>ROUND(I289*H289,2)</f>
        <v>0</v>
      </c>
      <c r="BL289" s="14" t="s">
        <v>209</v>
      </c>
      <c r="BM289" s="237" t="s">
        <v>476</v>
      </c>
    </row>
    <row r="290" s="2" customFormat="1" ht="33" customHeight="1">
      <c r="A290" s="35"/>
      <c r="B290" s="36"/>
      <c r="C290" s="225" t="s">
        <v>755</v>
      </c>
      <c r="D290" s="225" t="s">
        <v>205</v>
      </c>
      <c r="E290" s="226" t="s">
        <v>474</v>
      </c>
      <c r="F290" s="227" t="s">
        <v>475</v>
      </c>
      <c r="G290" s="228" t="s">
        <v>213</v>
      </c>
      <c r="H290" s="229">
        <v>684.47299999999996</v>
      </c>
      <c r="I290" s="230"/>
      <c r="J290" s="231">
        <f>ROUND(I290*H290,2)</f>
        <v>0</v>
      </c>
      <c r="K290" s="232"/>
      <c r="L290" s="41"/>
      <c r="M290" s="233" t="s">
        <v>1</v>
      </c>
      <c r="N290" s="234" t="s">
        <v>41</v>
      </c>
      <c r="O290" s="88"/>
      <c r="P290" s="235">
        <f>O290*H290</f>
        <v>0</v>
      </c>
      <c r="Q290" s="235">
        <v>0</v>
      </c>
      <c r="R290" s="235">
        <f>Q290*H290</f>
        <v>0</v>
      </c>
      <c r="S290" s="235">
        <v>0.045999999999999999</v>
      </c>
      <c r="T290" s="236">
        <f>S290*H290</f>
        <v>31.485757999999997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37" t="s">
        <v>209</v>
      </c>
      <c r="AT290" s="237" t="s">
        <v>205</v>
      </c>
      <c r="AU290" s="237" t="s">
        <v>85</v>
      </c>
      <c r="AY290" s="14" t="s">
        <v>203</v>
      </c>
      <c r="BE290" s="238">
        <f>IF(N290="základní",J290,0)</f>
        <v>0</v>
      </c>
      <c r="BF290" s="238">
        <f>IF(N290="snížená",J290,0)</f>
        <v>0</v>
      </c>
      <c r="BG290" s="238">
        <f>IF(N290="zákl. přenesená",J290,0)</f>
        <v>0</v>
      </c>
      <c r="BH290" s="238">
        <f>IF(N290="sníž. přenesená",J290,0)</f>
        <v>0</v>
      </c>
      <c r="BI290" s="238">
        <f>IF(N290="nulová",J290,0)</f>
        <v>0</v>
      </c>
      <c r="BJ290" s="14" t="s">
        <v>83</v>
      </c>
      <c r="BK290" s="238">
        <f>ROUND(I290*H290,2)</f>
        <v>0</v>
      </c>
      <c r="BL290" s="14" t="s">
        <v>209</v>
      </c>
      <c r="BM290" s="237" t="s">
        <v>1883</v>
      </c>
    </row>
    <row r="291" s="2" customFormat="1" ht="37.8" customHeight="1">
      <c r="A291" s="35"/>
      <c r="B291" s="36"/>
      <c r="C291" s="225" t="s">
        <v>759</v>
      </c>
      <c r="D291" s="225" t="s">
        <v>205</v>
      </c>
      <c r="E291" s="226" t="s">
        <v>2568</v>
      </c>
      <c r="F291" s="227" t="s">
        <v>2569</v>
      </c>
      <c r="G291" s="228" t="s">
        <v>213</v>
      </c>
      <c r="H291" s="229">
        <v>854.74800000000005</v>
      </c>
      <c r="I291" s="230"/>
      <c r="J291" s="231">
        <f>ROUND(I291*H291,2)</f>
        <v>0</v>
      </c>
      <c r="K291" s="232"/>
      <c r="L291" s="41"/>
      <c r="M291" s="233" t="s">
        <v>1</v>
      </c>
      <c r="N291" s="234" t="s">
        <v>41</v>
      </c>
      <c r="O291" s="88"/>
      <c r="P291" s="235">
        <f>O291*H291</f>
        <v>0</v>
      </c>
      <c r="Q291" s="235">
        <v>0</v>
      </c>
      <c r="R291" s="235">
        <f>Q291*H291</f>
        <v>0</v>
      </c>
      <c r="S291" s="235">
        <v>0.01</v>
      </c>
      <c r="T291" s="236">
        <f>S291*H291</f>
        <v>8.5474800000000002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37" t="s">
        <v>209</v>
      </c>
      <c r="AT291" s="237" t="s">
        <v>205</v>
      </c>
      <c r="AU291" s="237" t="s">
        <v>85</v>
      </c>
      <c r="AY291" s="14" t="s">
        <v>203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4" t="s">
        <v>83</v>
      </c>
      <c r="BK291" s="238">
        <f>ROUND(I291*H291,2)</f>
        <v>0</v>
      </c>
      <c r="BL291" s="14" t="s">
        <v>209</v>
      </c>
      <c r="BM291" s="237" t="s">
        <v>1886</v>
      </c>
    </row>
    <row r="292" s="2" customFormat="1" ht="37.8" customHeight="1">
      <c r="A292" s="35"/>
      <c r="B292" s="36"/>
      <c r="C292" s="225" t="s">
        <v>763</v>
      </c>
      <c r="D292" s="225" t="s">
        <v>205</v>
      </c>
      <c r="E292" s="226" t="s">
        <v>2570</v>
      </c>
      <c r="F292" s="227" t="s">
        <v>2571</v>
      </c>
      <c r="G292" s="228" t="s">
        <v>213</v>
      </c>
      <c r="H292" s="229">
        <v>402.39499999999998</v>
      </c>
      <c r="I292" s="230"/>
      <c r="J292" s="231">
        <f>ROUND(I292*H292,2)</f>
        <v>0</v>
      </c>
      <c r="K292" s="232"/>
      <c r="L292" s="41"/>
      <c r="M292" s="233" t="s">
        <v>1</v>
      </c>
      <c r="N292" s="234" t="s">
        <v>41</v>
      </c>
      <c r="O292" s="88"/>
      <c r="P292" s="235">
        <f>O292*H292</f>
        <v>0</v>
      </c>
      <c r="Q292" s="235">
        <v>0</v>
      </c>
      <c r="R292" s="235">
        <f>Q292*H292</f>
        <v>0</v>
      </c>
      <c r="S292" s="235">
        <v>0.016</v>
      </c>
      <c r="T292" s="236">
        <f>S292*H292</f>
        <v>6.43832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37" t="s">
        <v>209</v>
      </c>
      <c r="AT292" s="237" t="s">
        <v>205</v>
      </c>
      <c r="AU292" s="237" t="s">
        <v>85</v>
      </c>
      <c r="AY292" s="14" t="s">
        <v>203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4" t="s">
        <v>83</v>
      </c>
      <c r="BK292" s="238">
        <f>ROUND(I292*H292,2)</f>
        <v>0</v>
      </c>
      <c r="BL292" s="14" t="s">
        <v>209</v>
      </c>
      <c r="BM292" s="237" t="s">
        <v>1889</v>
      </c>
    </row>
    <row r="293" s="2" customFormat="1" ht="37.8" customHeight="1">
      <c r="A293" s="35"/>
      <c r="B293" s="36"/>
      <c r="C293" s="225" t="s">
        <v>767</v>
      </c>
      <c r="D293" s="225" t="s">
        <v>205</v>
      </c>
      <c r="E293" s="226" t="s">
        <v>2572</v>
      </c>
      <c r="F293" s="227" t="s">
        <v>2573</v>
      </c>
      <c r="G293" s="228" t="s">
        <v>213</v>
      </c>
      <c r="H293" s="229">
        <v>1025.115</v>
      </c>
      <c r="I293" s="230"/>
      <c r="J293" s="231">
        <f>ROUND(I293*H293,2)</f>
        <v>0</v>
      </c>
      <c r="K293" s="232"/>
      <c r="L293" s="41"/>
      <c r="M293" s="233" t="s">
        <v>1</v>
      </c>
      <c r="N293" s="234" t="s">
        <v>41</v>
      </c>
      <c r="O293" s="88"/>
      <c r="P293" s="235">
        <f>O293*H293</f>
        <v>0</v>
      </c>
      <c r="Q293" s="235">
        <v>0</v>
      </c>
      <c r="R293" s="235">
        <f>Q293*H293</f>
        <v>0</v>
      </c>
      <c r="S293" s="235">
        <v>0.014</v>
      </c>
      <c r="T293" s="236">
        <f>S293*H293</f>
        <v>14.351610000000001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37" t="s">
        <v>209</v>
      </c>
      <c r="AT293" s="237" t="s">
        <v>205</v>
      </c>
      <c r="AU293" s="237" t="s">
        <v>85</v>
      </c>
      <c r="AY293" s="14" t="s">
        <v>203</v>
      </c>
      <c r="BE293" s="238">
        <f>IF(N293="základní",J293,0)</f>
        <v>0</v>
      </c>
      <c r="BF293" s="238">
        <f>IF(N293="snížená",J293,0)</f>
        <v>0</v>
      </c>
      <c r="BG293" s="238">
        <f>IF(N293="zákl. přenesená",J293,0)</f>
        <v>0</v>
      </c>
      <c r="BH293" s="238">
        <f>IF(N293="sníž. přenesená",J293,0)</f>
        <v>0</v>
      </c>
      <c r="BI293" s="238">
        <f>IF(N293="nulová",J293,0)</f>
        <v>0</v>
      </c>
      <c r="BJ293" s="14" t="s">
        <v>83</v>
      </c>
      <c r="BK293" s="238">
        <f>ROUND(I293*H293,2)</f>
        <v>0</v>
      </c>
      <c r="BL293" s="14" t="s">
        <v>209</v>
      </c>
      <c r="BM293" s="237" t="s">
        <v>1892</v>
      </c>
    </row>
    <row r="294" s="2" customFormat="1" ht="33" customHeight="1">
      <c r="A294" s="35"/>
      <c r="B294" s="36"/>
      <c r="C294" s="225" t="s">
        <v>772</v>
      </c>
      <c r="D294" s="225" t="s">
        <v>205</v>
      </c>
      <c r="E294" s="226" t="s">
        <v>2574</v>
      </c>
      <c r="F294" s="227" t="s">
        <v>2575</v>
      </c>
      <c r="G294" s="228" t="s">
        <v>208</v>
      </c>
      <c r="H294" s="229">
        <v>25.199999999999999</v>
      </c>
      <c r="I294" s="230"/>
      <c r="J294" s="231">
        <f>ROUND(I294*H294,2)</f>
        <v>0</v>
      </c>
      <c r="K294" s="232"/>
      <c r="L294" s="41"/>
      <c r="M294" s="233" t="s">
        <v>1</v>
      </c>
      <c r="N294" s="234" t="s">
        <v>41</v>
      </c>
      <c r="O294" s="88"/>
      <c r="P294" s="235">
        <f>O294*H294</f>
        <v>0</v>
      </c>
      <c r="Q294" s="235">
        <v>0</v>
      </c>
      <c r="R294" s="235">
        <f>Q294*H294</f>
        <v>0</v>
      </c>
      <c r="S294" s="235">
        <v>0.46999999999999997</v>
      </c>
      <c r="T294" s="236">
        <f>S294*H294</f>
        <v>11.843999999999999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37" t="s">
        <v>209</v>
      </c>
      <c r="AT294" s="237" t="s">
        <v>205</v>
      </c>
      <c r="AU294" s="237" t="s">
        <v>85</v>
      </c>
      <c r="AY294" s="14" t="s">
        <v>203</v>
      </c>
      <c r="BE294" s="238">
        <f>IF(N294="základní",J294,0)</f>
        <v>0</v>
      </c>
      <c r="BF294" s="238">
        <f>IF(N294="snížená",J294,0)</f>
        <v>0</v>
      </c>
      <c r="BG294" s="238">
        <f>IF(N294="zákl. přenesená",J294,0)</f>
        <v>0</v>
      </c>
      <c r="BH294" s="238">
        <f>IF(N294="sníž. přenesená",J294,0)</f>
        <v>0</v>
      </c>
      <c r="BI294" s="238">
        <f>IF(N294="nulová",J294,0)</f>
        <v>0</v>
      </c>
      <c r="BJ294" s="14" t="s">
        <v>83</v>
      </c>
      <c r="BK294" s="238">
        <f>ROUND(I294*H294,2)</f>
        <v>0</v>
      </c>
      <c r="BL294" s="14" t="s">
        <v>209</v>
      </c>
      <c r="BM294" s="237" t="s">
        <v>1895</v>
      </c>
    </row>
    <row r="295" s="2" customFormat="1" ht="24.15" customHeight="1">
      <c r="A295" s="35"/>
      <c r="B295" s="36"/>
      <c r="C295" s="225" t="s">
        <v>776</v>
      </c>
      <c r="D295" s="225" t="s">
        <v>205</v>
      </c>
      <c r="E295" s="226" t="s">
        <v>2576</v>
      </c>
      <c r="F295" s="227" t="s">
        <v>2577</v>
      </c>
      <c r="G295" s="228" t="s">
        <v>213</v>
      </c>
      <c r="H295" s="229">
        <v>37.880000000000003</v>
      </c>
      <c r="I295" s="230"/>
      <c r="J295" s="231">
        <f>ROUND(I295*H295,2)</f>
        <v>0</v>
      </c>
      <c r="K295" s="232"/>
      <c r="L295" s="41"/>
      <c r="M295" s="233" t="s">
        <v>1</v>
      </c>
      <c r="N295" s="234" t="s">
        <v>41</v>
      </c>
      <c r="O295" s="88"/>
      <c r="P295" s="235">
        <f>O295*H295</f>
        <v>0</v>
      </c>
      <c r="Q295" s="235">
        <v>0</v>
      </c>
      <c r="R295" s="235">
        <f>Q295*H295</f>
        <v>0</v>
      </c>
      <c r="S295" s="235">
        <v>0</v>
      </c>
      <c r="T295" s="236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37" t="s">
        <v>209</v>
      </c>
      <c r="AT295" s="237" t="s">
        <v>205</v>
      </c>
      <c r="AU295" s="237" t="s">
        <v>85</v>
      </c>
      <c r="AY295" s="14" t="s">
        <v>203</v>
      </c>
      <c r="BE295" s="238">
        <f>IF(N295="základní",J295,0)</f>
        <v>0</v>
      </c>
      <c r="BF295" s="238">
        <f>IF(N295="snížená",J295,0)</f>
        <v>0</v>
      </c>
      <c r="BG295" s="238">
        <f>IF(N295="zákl. přenesená",J295,0)</f>
        <v>0</v>
      </c>
      <c r="BH295" s="238">
        <f>IF(N295="sníž. přenesená",J295,0)</f>
        <v>0</v>
      </c>
      <c r="BI295" s="238">
        <f>IF(N295="nulová",J295,0)</f>
        <v>0</v>
      </c>
      <c r="BJ295" s="14" t="s">
        <v>83</v>
      </c>
      <c r="BK295" s="238">
        <f>ROUND(I295*H295,2)</f>
        <v>0</v>
      </c>
      <c r="BL295" s="14" t="s">
        <v>209</v>
      </c>
      <c r="BM295" s="237" t="s">
        <v>1898</v>
      </c>
    </row>
    <row r="296" s="2" customFormat="1" ht="21.75" customHeight="1">
      <c r="A296" s="35"/>
      <c r="B296" s="36"/>
      <c r="C296" s="225" t="s">
        <v>780</v>
      </c>
      <c r="D296" s="225" t="s">
        <v>205</v>
      </c>
      <c r="E296" s="226" t="s">
        <v>2578</v>
      </c>
      <c r="F296" s="227" t="s">
        <v>2579</v>
      </c>
      <c r="G296" s="228" t="s">
        <v>213</v>
      </c>
      <c r="H296" s="229">
        <v>37.880000000000003</v>
      </c>
      <c r="I296" s="230"/>
      <c r="J296" s="231">
        <f>ROUND(I296*H296,2)</f>
        <v>0</v>
      </c>
      <c r="K296" s="232"/>
      <c r="L296" s="41"/>
      <c r="M296" s="233" t="s">
        <v>1</v>
      </c>
      <c r="N296" s="234" t="s">
        <v>41</v>
      </c>
      <c r="O296" s="88"/>
      <c r="P296" s="235">
        <f>O296*H296</f>
        <v>0</v>
      </c>
      <c r="Q296" s="235">
        <v>0.02324</v>
      </c>
      <c r="R296" s="235">
        <f>Q296*H296</f>
        <v>0.88033120000000009</v>
      </c>
      <c r="S296" s="235">
        <v>0</v>
      </c>
      <c r="T296" s="236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37" t="s">
        <v>209</v>
      </c>
      <c r="AT296" s="237" t="s">
        <v>205</v>
      </c>
      <c r="AU296" s="237" t="s">
        <v>85</v>
      </c>
      <c r="AY296" s="14" t="s">
        <v>203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4" t="s">
        <v>83</v>
      </c>
      <c r="BK296" s="238">
        <f>ROUND(I296*H296,2)</f>
        <v>0</v>
      </c>
      <c r="BL296" s="14" t="s">
        <v>209</v>
      </c>
      <c r="BM296" s="237" t="s">
        <v>1901</v>
      </c>
    </row>
    <row r="297" s="2" customFormat="1" ht="24.15" customHeight="1">
      <c r="A297" s="35"/>
      <c r="B297" s="36"/>
      <c r="C297" s="225" t="s">
        <v>784</v>
      </c>
      <c r="D297" s="225" t="s">
        <v>205</v>
      </c>
      <c r="E297" s="226" t="s">
        <v>2580</v>
      </c>
      <c r="F297" s="227" t="s">
        <v>2581</v>
      </c>
      <c r="G297" s="228" t="s">
        <v>213</v>
      </c>
      <c r="H297" s="229">
        <v>37.880000000000003</v>
      </c>
      <c r="I297" s="230"/>
      <c r="J297" s="231">
        <f>ROUND(I297*H297,2)</f>
        <v>0</v>
      </c>
      <c r="K297" s="232"/>
      <c r="L297" s="41"/>
      <c r="M297" s="233" t="s">
        <v>1</v>
      </c>
      <c r="N297" s="234" t="s">
        <v>41</v>
      </c>
      <c r="O297" s="88"/>
      <c r="P297" s="235">
        <f>O297*H297</f>
        <v>0</v>
      </c>
      <c r="Q297" s="235">
        <v>0</v>
      </c>
      <c r="R297" s="235">
        <f>Q297*H297</f>
        <v>0</v>
      </c>
      <c r="S297" s="235">
        <v>0</v>
      </c>
      <c r="T297" s="236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37" t="s">
        <v>209</v>
      </c>
      <c r="AT297" s="237" t="s">
        <v>205</v>
      </c>
      <c r="AU297" s="237" t="s">
        <v>85</v>
      </c>
      <c r="AY297" s="14" t="s">
        <v>203</v>
      </c>
      <c r="BE297" s="238">
        <f>IF(N297="základní",J297,0)</f>
        <v>0</v>
      </c>
      <c r="BF297" s="238">
        <f>IF(N297="snížená",J297,0)</f>
        <v>0</v>
      </c>
      <c r="BG297" s="238">
        <f>IF(N297="zákl. přenesená",J297,0)</f>
        <v>0</v>
      </c>
      <c r="BH297" s="238">
        <f>IF(N297="sníž. přenesená",J297,0)</f>
        <v>0</v>
      </c>
      <c r="BI297" s="238">
        <f>IF(N297="nulová",J297,0)</f>
        <v>0</v>
      </c>
      <c r="BJ297" s="14" t="s">
        <v>83</v>
      </c>
      <c r="BK297" s="238">
        <f>ROUND(I297*H297,2)</f>
        <v>0</v>
      </c>
      <c r="BL297" s="14" t="s">
        <v>209</v>
      </c>
      <c r="BM297" s="237" t="s">
        <v>1904</v>
      </c>
    </row>
    <row r="298" s="2" customFormat="1" ht="16.5" customHeight="1">
      <c r="A298" s="35"/>
      <c r="B298" s="36"/>
      <c r="C298" s="225" t="s">
        <v>788</v>
      </c>
      <c r="D298" s="225" t="s">
        <v>205</v>
      </c>
      <c r="E298" s="226" t="s">
        <v>2582</v>
      </c>
      <c r="F298" s="227" t="s">
        <v>2583</v>
      </c>
      <c r="G298" s="228" t="s">
        <v>213</v>
      </c>
      <c r="H298" s="229">
        <v>37.880000000000003</v>
      </c>
      <c r="I298" s="230"/>
      <c r="J298" s="231">
        <f>ROUND(I298*H298,2)</f>
        <v>0</v>
      </c>
      <c r="K298" s="232"/>
      <c r="L298" s="41"/>
      <c r="M298" s="233" t="s">
        <v>1</v>
      </c>
      <c r="N298" s="234" t="s">
        <v>41</v>
      </c>
      <c r="O298" s="88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37" t="s">
        <v>209</v>
      </c>
      <c r="AT298" s="237" t="s">
        <v>205</v>
      </c>
      <c r="AU298" s="237" t="s">
        <v>85</v>
      </c>
      <c r="AY298" s="14" t="s">
        <v>203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4" t="s">
        <v>83</v>
      </c>
      <c r="BK298" s="238">
        <f>ROUND(I298*H298,2)</f>
        <v>0</v>
      </c>
      <c r="BL298" s="14" t="s">
        <v>209</v>
      </c>
      <c r="BM298" s="237" t="s">
        <v>1907</v>
      </c>
    </row>
    <row r="299" s="2" customFormat="1" ht="21.75" customHeight="1">
      <c r="A299" s="35"/>
      <c r="B299" s="36"/>
      <c r="C299" s="225" t="s">
        <v>792</v>
      </c>
      <c r="D299" s="225" t="s">
        <v>205</v>
      </c>
      <c r="E299" s="226" t="s">
        <v>2584</v>
      </c>
      <c r="F299" s="227" t="s">
        <v>2585</v>
      </c>
      <c r="G299" s="228" t="s">
        <v>213</v>
      </c>
      <c r="H299" s="229">
        <v>37.880000000000003</v>
      </c>
      <c r="I299" s="230"/>
      <c r="J299" s="231">
        <f>ROUND(I299*H299,2)</f>
        <v>0</v>
      </c>
      <c r="K299" s="232"/>
      <c r="L299" s="41"/>
      <c r="M299" s="233" t="s">
        <v>1</v>
      </c>
      <c r="N299" s="234" t="s">
        <v>41</v>
      </c>
      <c r="O299" s="88"/>
      <c r="P299" s="235">
        <f>O299*H299</f>
        <v>0</v>
      </c>
      <c r="Q299" s="235">
        <v>0</v>
      </c>
      <c r="R299" s="235">
        <f>Q299*H299</f>
        <v>0</v>
      </c>
      <c r="S299" s="235">
        <v>0</v>
      </c>
      <c r="T299" s="236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37" t="s">
        <v>209</v>
      </c>
      <c r="AT299" s="237" t="s">
        <v>205</v>
      </c>
      <c r="AU299" s="237" t="s">
        <v>85</v>
      </c>
      <c r="AY299" s="14" t="s">
        <v>203</v>
      </c>
      <c r="BE299" s="238">
        <f>IF(N299="základní",J299,0)</f>
        <v>0</v>
      </c>
      <c r="BF299" s="238">
        <f>IF(N299="snížená",J299,0)</f>
        <v>0</v>
      </c>
      <c r="BG299" s="238">
        <f>IF(N299="zákl. přenesená",J299,0)</f>
        <v>0</v>
      </c>
      <c r="BH299" s="238">
        <f>IF(N299="sníž. přenesená",J299,0)</f>
        <v>0</v>
      </c>
      <c r="BI299" s="238">
        <f>IF(N299="nulová",J299,0)</f>
        <v>0</v>
      </c>
      <c r="BJ299" s="14" t="s">
        <v>83</v>
      </c>
      <c r="BK299" s="238">
        <f>ROUND(I299*H299,2)</f>
        <v>0</v>
      </c>
      <c r="BL299" s="14" t="s">
        <v>209</v>
      </c>
      <c r="BM299" s="237" t="s">
        <v>1910</v>
      </c>
    </row>
    <row r="300" s="12" customFormat="1" ht="22.8" customHeight="1">
      <c r="A300" s="12"/>
      <c r="B300" s="209"/>
      <c r="C300" s="210"/>
      <c r="D300" s="211" t="s">
        <v>75</v>
      </c>
      <c r="E300" s="223" t="s">
        <v>477</v>
      </c>
      <c r="F300" s="223" t="s">
        <v>478</v>
      </c>
      <c r="G300" s="210"/>
      <c r="H300" s="210"/>
      <c r="I300" s="213"/>
      <c r="J300" s="224">
        <f>BK300</f>
        <v>0</v>
      </c>
      <c r="K300" s="210"/>
      <c r="L300" s="215"/>
      <c r="M300" s="216"/>
      <c r="N300" s="217"/>
      <c r="O300" s="217"/>
      <c r="P300" s="218">
        <f>SUM(P301:P305)</f>
        <v>0</v>
      </c>
      <c r="Q300" s="217"/>
      <c r="R300" s="218">
        <f>SUM(R301:R305)</f>
        <v>0</v>
      </c>
      <c r="S300" s="217"/>
      <c r="T300" s="219">
        <f>SUM(T301:T305)</f>
        <v>0</v>
      </c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R300" s="220" t="s">
        <v>83</v>
      </c>
      <c r="AT300" s="221" t="s">
        <v>75</v>
      </c>
      <c r="AU300" s="221" t="s">
        <v>83</v>
      </c>
      <c r="AY300" s="220" t="s">
        <v>203</v>
      </c>
      <c r="BK300" s="222">
        <f>SUM(BK301:BK305)</f>
        <v>0</v>
      </c>
    </row>
    <row r="301" s="2" customFormat="1" ht="33" customHeight="1">
      <c r="A301" s="35"/>
      <c r="B301" s="36"/>
      <c r="C301" s="225" t="s">
        <v>796</v>
      </c>
      <c r="D301" s="225" t="s">
        <v>205</v>
      </c>
      <c r="E301" s="226" t="s">
        <v>480</v>
      </c>
      <c r="F301" s="227" t="s">
        <v>481</v>
      </c>
      <c r="G301" s="228" t="s">
        <v>241</v>
      </c>
      <c r="H301" s="229">
        <v>3241.152</v>
      </c>
      <c r="I301" s="230"/>
      <c r="J301" s="231">
        <f>ROUND(I301*H301,2)</f>
        <v>0</v>
      </c>
      <c r="K301" s="232"/>
      <c r="L301" s="41"/>
      <c r="M301" s="233" t="s">
        <v>1</v>
      </c>
      <c r="N301" s="234" t="s">
        <v>41</v>
      </c>
      <c r="O301" s="88"/>
      <c r="P301" s="235">
        <f>O301*H301</f>
        <v>0</v>
      </c>
      <c r="Q301" s="235">
        <v>0</v>
      </c>
      <c r="R301" s="235">
        <f>Q301*H301</f>
        <v>0</v>
      </c>
      <c r="S301" s="235">
        <v>0</v>
      </c>
      <c r="T301" s="236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37" t="s">
        <v>209</v>
      </c>
      <c r="AT301" s="237" t="s">
        <v>205</v>
      </c>
      <c r="AU301" s="237" t="s">
        <v>85</v>
      </c>
      <c r="AY301" s="14" t="s">
        <v>203</v>
      </c>
      <c r="BE301" s="238">
        <f>IF(N301="základní",J301,0)</f>
        <v>0</v>
      </c>
      <c r="BF301" s="238">
        <f>IF(N301="snížená",J301,0)</f>
        <v>0</v>
      </c>
      <c r="BG301" s="238">
        <f>IF(N301="zákl. přenesená",J301,0)</f>
        <v>0</v>
      </c>
      <c r="BH301" s="238">
        <f>IF(N301="sníž. přenesená",J301,0)</f>
        <v>0</v>
      </c>
      <c r="BI301" s="238">
        <f>IF(N301="nulová",J301,0)</f>
        <v>0</v>
      </c>
      <c r="BJ301" s="14" t="s">
        <v>83</v>
      </c>
      <c r="BK301" s="238">
        <f>ROUND(I301*H301,2)</f>
        <v>0</v>
      </c>
      <c r="BL301" s="14" t="s">
        <v>209</v>
      </c>
      <c r="BM301" s="237" t="s">
        <v>2586</v>
      </c>
    </row>
    <row r="302" s="2" customFormat="1" ht="33" customHeight="1">
      <c r="A302" s="35"/>
      <c r="B302" s="36"/>
      <c r="C302" s="225" t="s">
        <v>800</v>
      </c>
      <c r="D302" s="225" t="s">
        <v>205</v>
      </c>
      <c r="E302" s="226" t="s">
        <v>484</v>
      </c>
      <c r="F302" s="227" t="s">
        <v>485</v>
      </c>
      <c r="G302" s="228" t="s">
        <v>241</v>
      </c>
      <c r="H302" s="229">
        <v>3241.152</v>
      </c>
      <c r="I302" s="230"/>
      <c r="J302" s="231">
        <f>ROUND(I302*H302,2)</f>
        <v>0</v>
      </c>
      <c r="K302" s="232"/>
      <c r="L302" s="41"/>
      <c r="M302" s="233" t="s">
        <v>1</v>
      </c>
      <c r="N302" s="234" t="s">
        <v>41</v>
      </c>
      <c r="O302" s="88"/>
      <c r="P302" s="235">
        <f>O302*H302</f>
        <v>0</v>
      </c>
      <c r="Q302" s="235">
        <v>0</v>
      </c>
      <c r="R302" s="235">
        <f>Q302*H302</f>
        <v>0</v>
      </c>
      <c r="S302" s="235">
        <v>0</v>
      </c>
      <c r="T302" s="236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37" t="s">
        <v>209</v>
      </c>
      <c r="AT302" s="237" t="s">
        <v>205</v>
      </c>
      <c r="AU302" s="237" t="s">
        <v>85</v>
      </c>
      <c r="AY302" s="14" t="s">
        <v>203</v>
      </c>
      <c r="BE302" s="238">
        <f>IF(N302="základní",J302,0)</f>
        <v>0</v>
      </c>
      <c r="BF302" s="238">
        <f>IF(N302="snížená",J302,0)</f>
        <v>0</v>
      </c>
      <c r="BG302" s="238">
        <f>IF(N302="zákl. přenesená",J302,0)</f>
        <v>0</v>
      </c>
      <c r="BH302" s="238">
        <f>IF(N302="sníž. přenesená",J302,0)</f>
        <v>0</v>
      </c>
      <c r="BI302" s="238">
        <f>IF(N302="nulová",J302,0)</f>
        <v>0</v>
      </c>
      <c r="BJ302" s="14" t="s">
        <v>83</v>
      </c>
      <c r="BK302" s="238">
        <f>ROUND(I302*H302,2)</f>
        <v>0</v>
      </c>
      <c r="BL302" s="14" t="s">
        <v>209</v>
      </c>
      <c r="BM302" s="237" t="s">
        <v>2587</v>
      </c>
    </row>
    <row r="303" s="2" customFormat="1" ht="24.15" customHeight="1">
      <c r="A303" s="35"/>
      <c r="B303" s="36"/>
      <c r="C303" s="225" t="s">
        <v>804</v>
      </c>
      <c r="D303" s="225" t="s">
        <v>205</v>
      </c>
      <c r="E303" s="226" t="s">
        <v>488</v>
      </c>
      <c r="F303" s="227" t="s">
        <v>489</v>
      </c>
      <c r="G303" s="228" t="s">
        <v>241</v>
      </c>
      <c r="H303" s="229">
        <v>3241.152</v>
      </c>
      <c r="I303" s="230"/>
      <c r="J303" s="231">
        <f>ROUND(I303*H303,2)</f>
        <v>0</v>
      </c>
      <c r="K303" s="232"/>
      <c r="L303" s="41"/>
      <c r="M303" s="233" t="s">
        <v>1</v>
      </c>
      <c r="N303" s="234" t="s">
        <v>41</v>
      </c>
      <c r="O303" s="88"/>
      <c r="P303" s="235">
        <f>O303*H303</f>
        <v>0</v>
      </c>
      <c r="Q303" s="235">
        <v>0</v>
      </c>
      <c r="R303" s="235">
        <f>Q303*H303</f>
        <v>0</v>
      </c>
      <c r="S303" s="235">
        <v>0</v>
      </c>
      <c r="T303" s="236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37" t="s">
        <v>209</v>
      </c>
      <c r="AT303" s="237" t="s">
        <v>205</v>
      </c>
      <c r="AU303" s="237" t="s">
        <v>85</v>
      </c>
      <c r="AY303" s="14" t="s">
        <v>203</v>
      </c>
      <c r="BE303" s="238">
        <f>IF(N303="základní",J303,0)</f>
        <v>0</v>
      </c>
      <c r="BF303" s="238">
        <f>IF(N303="snížená",J303,0)</f>
        <v>0</v>
      </c>
      <c r="BG303" s="238">
        <f>IF(N303="zákl. přenesená",J303,0)</f>
        <v>0</v>
      </c>
      <c r="BH303" s="238">
        <f>IF(N303="sníž. přenesená",J303,0)</f>
        <v>0</v>
      </c>
      <c r="BI303" s="238">
        <f>IF(N303="nulová",J303,0)</f>
        <v>0</v>
      </c>
      <c r="BJ303" s="14" t="s">
        <v>83</v>
      </c>
      <c r="BK303" s="238">
        <f>ROUND(I303*H303,2)</f>
        <v>0</v>
      </c>
      <c r="BL303" s="14" t="s">
        <v>209</v>
      </c>
      <c r="BM303" s="237" t="s">
        <v>2588</v>
      </c>
    </row>
    <row r="304" s="2" customFormat="1" ht="24.15" customHeight="1">
      <c r="A304" s="35"/>
      <c r="B304" s="36"/>
      <c r="C304" s="225" t="s">
        <v>808</v>
      </c>
      <c r="D304" s="225" t="s">
        <v>205</v>
      </c>
      <c r="E304" s="226" t="s">
        <v>491</v>
      </c>
      <c r="F304" s="227" t="s">
        <v>492</v>
      </c>
      <c r="G304" s="228" t="s">
        <v>241</v>
      </c>
      <c r="H304" s="229">
        <v>64823.040000000001</v>
      </c>
      <c r="I304" s="230"/>
      <c r="J304" s="231">
        <f>ROUND(I304*H304,2)</f>
        <v>0</v>
      </c>
      <c r="K304" s="232"/>
      <c r="L304" s="41"/>
      <c r="M304" s="233" t="s">
        <v>1</v>
      </c>
      <c r="N304" s="234" t="s">
        <v>41</v>
      </c>
      <c r="O304" s="88"/>
      <c r="P304" s="235">
        <f>O304*H304</f>
        <v>0</v>
      </c>
      <c r="Q304" s="235">
        <v>0</v>
      </c>
      <c r="R304" s="235">
        <f>Q304*H304</f>
        <v>0</v>
      </c>
      <c r="S304" s="235">
        <v>0</v>
      </c>
      <c r="T304" s="236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37" t="s">
        <v>209</v>
      </c>
      <c r="AT304" s="237" t="s">
        <v>205</v>
      </c>
      <c r="AU304" s="237" t="s">
        <v>85</v>
      </c>
      <c r="AY304" s="14" t="s">
        <v>203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4" t="s">
        <v>83</v>
      </c>
      <c r="BK304" s="238">
        <f>ROUND(I304*H304,2)</f>
        <v>0</v>
      </c>
      <c r="BL304" s="14" t="s">
        <v>209</v>
      </c>
      <c r="BM304" s="237" t="s">
        <v>2589</v>
      </c>
    </row>
    <row r="305" s="2" customFormat="1" ht="21.75" customHeight="1">
      <c r="A305" s="35"/>
      <c r="B305" s="36"/>
      <c r="C305" s="225" t="s">
        <v>812</v>
      </c>
      <c r="D305" s="225" t="s">
        <v>205</v>
      </c>
      <c r="E305" s="226" t="s">
        <v>495</v>
      </c>
      <c r="F305" s="227" t="s">
        <v>496</v>
      </c>
      <c r="G305" s="228" t="s">
        <v>241</v>
      </c>
      <c r="H305" s="229">
        <v>3241.152</v>
      </c>
      <c r="I305" s="230"/>
      <c r="J305" s="231">
        <f>ROUND(I305*H305,2)</f>
        <v>0</v>
      </c>
      <c r="K305" s="232"/>
      <c r="L305" s="41"/>
      <c r="M305" s="233" t="s">
        <v>1</v>
      </c>
      <c r="N305" s="234" t="s">
        <v>41</v>
      </c>
      <c r="O305" s="88"/>
      <c r="P305" s="235">
        <f>O305*H305</f>
        <v>0</v>
      </c>
      <c r="Q305" s="235">
        <v>0</v>
      </c>
      <c r="R305" s="235">
        <f>Q305*H305</f>
        <v>0</v>
      </c>
      <c r="S305" s="235">
        <v>0</v>
      </c>
      <c r="T305" s="236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37" t="s">
        <v>209</v>
      </c>
      <c r="AT305" s="237" t="s">
        <v>205</v>
      </c>
      <c r="AU305" s="237" t="s">
        <v>85</v>
      </c>
      <c r="AY305" s="14" t="s">
        <v>203</v>
      </c>
      <c r="BE305" s="238">
        <f>IF(N305="základní",J305,0)</f>
        <v>0</v>
      </c>
      <c r="BF305" s="238">
        <f>IF(N305="snížená",J305,0)</f>
        <v>0</v>
      </c>
      <c r="BG305" s="238">
        <f>IF(N305="zákl. přenesená",J305,0)</f>
        <v>0</v>
      </c>
      <c r="BH305" s="238">
        <f>IF(N305="sníž. přenesená",J305,0)</f>
        <v>0</v>
      </c>
      <c r="BI305" s="238">
        <f>IF(N305="nulová",J305,0)</f>
        <v>0</v>
      </c>
      <c r="BJ305" s="14" t="s">
        <v>83</v>
      </c>
      <c r="BK305" s="238">
        <f>ROUND(I305*H305,2)</f>
        <v>0</v>
      </c>
      <c r="BL305" s="14" t="s">
        <v>209</v>
      </c>
      <c r="BM305" s="237" t="s">
        <v>2590</v>
      </c>
    </row>
    <row r="306" s="12" customFormat="1" ht="22.8" customHeight="1">
      <c r="A306" s="12"/>
      <c r="B306" s="209"/>
      <c r="C306" s="210"/>
      <c r="D306" s="211" t="s">
        <v>75</v>
      </c>
      <c r="E306" s="223" t="s">
        <v>498</v>
      </c>
      <c r="F306" s="223" t="s">
        <v>499</v>
      </c>
      <c r="G306" s="210"/>
      <c r="H306" s="210"/>
      <c r="I306" s="213"/>
      <c r="J306" s="224">
        <f>BK306</f>
        <v>0</v>
      </c>
      <c r="K306" s="210"/>
      <c r="L306" s="215"/>
      <c r="M306" s="216"/>
      <c r="N306" s="217"/>
      <c r="O306" s="217"/>
      <c r="P306" s="218">
        <f>P307</f>
        <v>0</v>
      </c>
      <c r="Q306" s="217"/>
      <c r="R306" s="218">
        <f>R307</f>
        <v>0</v>
      </c>
      <c r="S306" s="217"/>
      <c r="T306" s="219">
        <f>T307</f>
        <v>0</v>
      </c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R306" s="220" t="s">
        <v>83</v>
      </c>
      <c r="AT306" s="221" t="s">
        <v>75</v>
      </c>
      <c r="AU306" s="221" t="s">
        <v>83</v>
      </c>
      <c r="AY306" s="220" t="s">
        <v>203</v>
      </c>
      <c r="BK306" s="222">
        <f>BK307</f>
        <v>0</v>
      </c>
    </row>
    <row r="307" s="2" customFormat="1" ht="21.75" customHeight="1">
      <c r="A307" s="35"/>
      <c r="B307" s="36"/>
      <c r="C307" s="225" t="s">
        <v>816</v>
      </c>
      <c r="D307" s="225" t="s">
        <v>205</v>
      </c>
      <c r="E307" s="226" t="s">
        <v>500</v>
      </c>
      <c r="F307" s="227" t="s">
        <v>501</v>
      </c>
      <c r="G307" s="228" t="s">
        <v>241</v>
      </c>
      <c r="H307" s="229">
        <v>3031.212</v>
      </c>
      <c r="I307" s="230"/>
      <c r="J307" s="231">
        <f>ROUND(I307*H307,2)</f>
        <v>0</v>
      </c>
      <c r="K307" s="232"/>
      <c r="L307" s="41"/>
      <c r="M307" s="233" t="s">
        <v>1</v>
      </c>
      <c r="N307" s="234" t="s">
        <v>41</v>
      </c>
      <c r="O307" s="88"/>
      <c r="P307" s="235">
        <f>O307*H307</f>
        <v>0</v>
      </c>
      <c r="Q307" s="235">
        <v>0</v>
      </c>
      <c r="R307" s="235">
        <f>Q307*H307</f>
        <v>0</v>
      </c>
      <c r="S307" s="235">
        <v>0</v>
      </c>
      <c r="T307" s="236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37" t="s">
        <v>209</v>
      </c>
      <c r="AT307" s="237" t="s">
        <v>205</v>
      </c>
      <c r="AU307" s="237" t="s">
        <v>85</v>
      </c>
      <c r="AY307" s="14" t="s">
        <v>203</v>
      </c>
      <c r="BE307" s="238">
        <f>IF(N307="základní",J307,0)</f>
        <v>0</v>
      </c>
      <c r="BF307" s="238">
        <f>IF(N307="snížená",J307,0)</f>
        <v>0</v>
      </c>
      <c r="BG307" s="238">
        <f>IF(N307="zákl. přenesená",J307,0)</f>
        <v>0</v>
      </c>
      <c r="BH307" s="238">
        <f>IF(N307="sníž. přenesená",J307,0)</f>
        <v>0</v>
      </c>
      <c r="BI307" s="238">
        <f>IF(N307="nulová",J307,0)</f>
        <v>0</v>
      </c>
      <c r="BJ307" s="14" t="s">
        <v>83</v>
      </c>
      <c r="BK307" s="238">
        <f>ROUND(I307*H307,2)</f>
        <v>0</v>
      </c>
      <c r="BL307" s="14" t="s">
        <v>209</v>
      </c>
      <c r="BM307" s="237" t="s">
        <v>2591</v>
      </c>
    </row>
    <row r="308" s="12" customFormat="1" ht="25.92" customHeight="1">
      <c r="A308" s="12"/>
      <c r="B308" s="209"/>
      <c r="C308" s="210"/>
      <c r="D308" s="211" t="s">
        <v>75</v>
      </c>
      <c r="E308" s="212" t="s">
        <v>503</v>
      </c>
      <c r="F308" s="212" t="s">
        <v>504</v>
      </c>
      <c r="G308" s="210"/>
      <c r="H308" s="210"/>
      <c r="I308" s="213"/>
      <c r="J308" s="214">
        <f>BK308</f>
        <v>0</v>
      </c>
      <c r="K308" s="210"/>
      <c r="L308" s="215"/>
      <c r="M308" s="216"/>
      <c r="N308" s="217"/>
      <c r="O308" s="217"/>
      <c r="P308" s="218">
        <f>P309+P321+P331+P342+P376+P438+P546+P557+P567+P576+P591+P596+P605+P624</f>
        <v>0</v>
      </c>
      <c r="Q308" s="217"/>
      <c r="R308" s="218">
        <f>R309+R321+R331+R342+R376+R438+R546+R557+R567+R576+R591+R596+R605+R624</f>
        <v>134.89734390000001</v>
      </c>
      <c r="S308" s="217"/>
      <c r="T308" s="219">
        <f>T309+T321+T331+T342+T376+T438+T546+T557+T567+T576+T591+T596+T605+T624</f>
        <v>71.59718761000002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20" t="s">
        <v>85</v>
      </c>
      <c r="AT308" s="221" t="s">
        <v>75</v>
      </c>
      <c r="AU308" s="221" t="s">
        <v>76</v>
      </c>
      <c r="AY308" s="220" t="s">
        <v>203</v>
      </c>
      <c r="BK308" s="222">
        <f>BK309+BK321+BK331+BK342+BK376+BK438+BK546+BK557+BK567+BK576+BK591+BK596+BK605+BK624</f>
        <v>0</v>
      </c>
    </row>
    <row r="309" s="12" customFormat="1" ht="22.8" customHeight="1">
      <c r="A309" s="12"/>
      <c r="B309" s="209"/>
      <c r="C309" s="210"/>
      <c r="D309" s="211" t="s">
        <v>75</v>
      </c>
      <c r="E309" s="223" t="s">
        <v>505</v>
      </c>
      <c r="F309" s="223" t="s">
        <v>506</v>
      </c>
      <c r="G309" s="210"/>
      <c r="H309" s="210"/>
      <c r="I309" s="213"/>
      <c r="J309" s="224">
        <f>BK309</f>
        <v>0</v>
      </c>
      <c r="K309" s="210"/>
      <c r="L309" s="215"/>
      <c r="M309" s="216"/>
      <c r="N309" s="217"/>
      <c r="O309" s="217"/>
      <c r="P309" s="218">
        <f>SUM(P310:P320)</f>
        <v>0</v>
      </c>
      <c r="Q309" s="217"/>
      <c r="R309" s="218">
        <f>SUM(R310:R320)</f>
        <v>6.3242489999999991</v>
      </c>
      <c r="S309" s="217"/>
      <c r="T309" s="219">
        <f>SUM(T310:T320)</f>
        <v>0.85360000000000003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R309" s="220" t="s">
        <v>85</v>
      </c>
      <c r="AT309" s="221" t="s">
        <v>75</v>
      </c>
      <c r="AU309" s="221" t="s">
        <v>83</v>
      </c>
      <c r="AY309" s="220" t="s">
        <v>203</v>
      </c>
      <c r="BK309" s="222">
        <f>SUM(BK310:BK320)</f>
        <v>0</v>
      </c>
    </row>
    <row r="310" s="2" customFormat="1" ht="24.15" customHeight="1">
      <c r="A310" s="35"/>
      <c r="B310" s="36"/>
      <c r="C310" s="225" t="s">
        <v>820</v>
      </c>
      <c r="D310" s="225" t="s">
        <v>205</v>
      </c>
      <c r="E310" s="226" t="s">
        <v>2592</v>
      </c>
      <c r="F310" s="227" t="s">
        <v>2593</v>
      </c>
      <c r="G310" s="228" t="s">
        <v>213</v>
      </c>
      <c r="H310" s="229">
        <v>451.5</v>
      </c>
      <c r="I310" s="230"/>
      <c r="J310" s="231">
        <f>ROUND(I310*H310,2)</f>
        <v>0</v>
      </c>
      <c r="K310" s="232"/>
      <c r="L310" s="41"/>
      <c r="M310" s="233" t="s">
        <v>1</v>
      </c>
      <c r="N310" s="234" t="s">
        <v>41</v>
      </c>
      <c r="O310" s="88"/>
      <c r="P310" s="235">
        <f>O310*H310</f>
        <v>0</v>
      </c>
      <c r="Q310" s="235">
        <v>0</v>
      </c>
      <c r="R310" s="235">
        <f>Q310*H310</f>
        <v>0</v>
      </c>
      <c r="S310" s="235">
        <v>0</v>
      </c>
      <c r="T310" s="236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37" t="s">
        <v>267</v>
      </c>
      <c r="AT310" s="237" t="s">
        <v>205</v>
      </c>
      <c r="AU310" s="237" t="s">
        <v>85</v>
      </c>
      <c r="AY310" s="14" t="s">
        <v>203</v>
      </c>
      <c r="BE310" s="238">
        <f>IF(N310="základní",J310,0)</f>
        <v>0</v>
      </c>
      <c r="BF310" s="238">
        <f>IF(N310="snížená",J310,0)</f>
        <v>0</v>
      </c>
      <c r="BG310" s="238">
        <f>IF(N310="zákl. přenesená",J310,0)</f>
        <v>0</v>
      </c>
      <c r="BH310" s="238">
        <f>IF(N310="sníž. přenesená",J310,0)</f>
        <v>0</v>
      </c>
      <c r="BI310" s="238">
        <f>IF(N310="nulová",J310,0)</f>
        <v>0</v>
      </c>
      <c r="BJ310" s="14" t="s">
        <v>83</v>
      </c>
      <c r="BK310" s="238">
        <f>ROUND(I310*H310,2)</f>
        <v>0</v>
      </c>
      <c r="BL310" s="14" t="s">
        <v>267</v>
      </c>
      <c r="BM310" s="237" t="s">
        <v>2594</v>
      </c>
    </row>
    <row r="311" s="2" customFormat="1" ht="16.5" customHeight="1">
      <c r="A311" s="35"/>
      <c r="B311" s="36"/>
      <c r="C311" s="245" t="s">
        <v>824</v>
      </c>
      <c r="D311" s="245" t="s">
        <v>541</v>
      </c>
      <c r="E311" s="246" t="s">
        <v>2595</v>
      </c>
      <c r="F311" s="247" t="s">
        <v>2596</v>
      </c>
      <c r="G311" s="248" t="s">
        <v>241</v>
      </c>
      <c r="H311" s="249">
        <v>0.13500000000000001</v>
      </c>
      <c r="I311" s="250"/>
      <c r="J311" s="251">
        <f>ROUND(I311*H311,2)</f>
        <v>0</v>
      </c>
      <c r="K311" s="252"/>
      <c r="L311" s="253"/>
      <c r="M311" s="254" t="s">
        <v>1</v>
      </c>
      <c r="N311" s="255" t="s">
        <v>41</v>
      </c>
      <c r="O311" s="88"/>
      <c r="P311" s="235">
        <f>O311*H311</f>
        <v>0</v>
      </c>
      <c r="Q311" s="235">
        <v>1</v>
      </c>
      <c r="R311" s="235">
        <f>Q311*H311</f>
        <v>0.13500000000000001</v>
      </c>
      <c r="S311" s="235">
        <v>0</v>
      </c>
      <c r="T311" s="236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37" t="s">
        <v>214</v>
      </c>
      <c r="AT311" s="237" t="s">
        <v>541</v>
      </c>
      <c r="AU311" s="237" t="s">
        <v>85</v>
      </c>
      <c r="AY311" s="14" t="s">
        <v>203</v>
      </c>
      <c r="BE311" s="238">
        <f>IF(N311="základní",J311,0)</f>
        <v>0</v>
      </c>
      <c r="BF311" s="238">
        <f>IF(N311="snížená",J311,0)</f>
        <v>0</v>
      </c>
      <c r="BG311" s="238">
        <f>IF(N311="zákl. přenesená",J311,0)</f>
        <v>0</v>
      </c>
      <c r="BH311" s="238">
        <f>IF(N311="sníž. přenesená",J311,0)</f>
        <v>0</v>
      </c>
      <c r="BI311" s="238">
        <f>IF(N311="nulová",J311,0)</f>
        <v>0</v>
      </c>
      <c r="BJ311" s="14" t="s">
        <v>83</v>
      </c>
      <c r="BK311" s="238">
        <f>ROUND(I311*H311,2)</f>
        <v>0</v>
      </c>
      <c r="BL311" s="14" t="s">
        <v>267</v>
      </c>
      <c r="BM311" s="237" t="s">
        <v>2597</v>
      </c>
    </row>
    <row r="312" s="2" customFormat="1" ht="16.5" customHeight="1">
      <c r="A312" s="35"/>
      <c r="B312" s="36"/>
      <c r="C312" s="225" t="s">
        <v>828</v>
      </c>
      <c r="D312" s="225" t="s">
        <v>205</v>
      </c>
      <c r="E312" s="226" t="s">
        <v>508</v>
      </c>
      <c r="F312" s="227" t="s">
        <v>509</v>
      </c>
      <c r="G312" s="228" t="s">
        <v>213</v>
      </c>
      <c r="H312" s="229">
        <v>213.40000000000001</v>
      </c>
      <c r="I312" s="230"/>
      <c r="J312" s="231">
        <f>ROUND(I312*H312,2)</f>
        <v>0</v>
      </c>
      <c r="K312" s="232"/>
      <c r="L312" s="41"/>
      <c r="M312" s="233" t="s">
        <v>1</v>
      </c>
      <c r="N312" s="234" t="s">
        <v>41</v>
      </c>
      <c r="O312" s="88"/>
      <c r="P312" s="235">
        <f>O312*H312</f>
        <v>0</v>
      </c>
      <c r="Q312" s="235">
        <v>0</v>
      </c>
      <c r="R312" s="235">
        <f>Q312*H312</f>
        <v>0</v>
      </c>
      <c r="S312" s="235">
        <v>0.0040000000000000001</v>
      </c>
      <c r="T312" s="236">
        <f>S312*H312</f>
        <v>0.85360000000000003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37" t="s">
        <v>267</v>
      </c>
      <c r="AT312" s="237" t="s">
        <v>205</v>
      </c>
      <c r="AU312" s="237" t="s">
        <v>85</v>
      </c>
      <c r="AY312" s="14" t="s">
        <v>203</v>
      </c>
      <c r="BE312" s="238">
        <f>IF(N312="základní",J312,0)</f>
        <v>0</v>
      </c>
      <c r="BF312" s="238">
        <f>IF(N312="snížená",J312,0)</f>
        <v>0</v>
      </c>
      <c r="BG312" s="238">
        <f>IF(N312="zákl. přenesená",J312,0)</f>
        <v>0</v>
      </c>
      <c r="BH312" s="238">
        <f>IF(N312="sníž. přenesená",J312,0)</f>
        <v>0</v>
      </c>
      <c r="BI312" s="238">
        <f>IF(N312="nulová",J312,0)</f>
        <v>0</v>
      </c>
      <c r="BJ312" s="14" t="s">
        <v>83</v>
      </c>
      <c r="BK312" s="238">
        <f>ROUND(I312*H312,2)</f>
        <v>0</v>
      </c>
      <c r="BL312" s="14" t="s">
        <v>267</v>
      </c>
      <c r="BM312" s="237" t="s">
        <v>510</v>
      </c>
    </row>
    <row r="313" s="2" customFormat="1" ht="24.15" customHeight="1">
      <c r="A313" s="35"/>
      <c r="B313" s="36"/>
      <c r="C313" s="225" t="s">
        <v>832</v>
      </c>
      <c r="D313" s="225" t="s">
        <v>205</v>
      </c>
      <c r="E313" s="226" t="s">
        <v>2598</v>
      </c>
      <c r="F313" s="227" t="s">
        <v>2599</v>
      </c>
      <c r="G313" s="228" t="s">
        <v>213</v>
      </c>
      <c r="H313" s="229">
        <v>903</v>
      </c>
      <c r="I313" s="230"/>
      <c r="J313" s="231">
        <f>ROUND(I313*H313,2)</f>
        <v>0</v>
      </c>
      <c r="K313" s="232"/>
      <c r="L313" s="41"/>
      <c r="M313" s="233" t="s">
        <v>1</v>
      </c>
      <c r="N313" s="234" t="s">
        <v>41</v>
      </c>
      <c r="O313" s="88"/>
      <c r="P313" s="235">
        <f>O313*H313</f>
        <v>0</v>
      </c>
      <c r="Q313" s="235">
        <v>0.00040000000000000002</v>
      </c>
      <c r="R313" s="235">
        <f>Q313*H313</f>
        <v>0.36120000000000002</v>
      </c>
      <c r="S313" s="235">
        <v>0</v>
      </c>
      <c r="T313" s="236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37" t="s">
        <v>267</v>
      </c>
      <c r="AT313" s="237" t="s">
        <v>205</v>
      </c>
      <c r="AU313" s="237" t="s">
        <v>85</v>
      </c>
      <c r="AY313" s="14" t="s">
        <v>203</v>
      </c>
      <c r="BE313" s="238">
        <f>IF(N313="základní",J313,0)</f>
        <v>0</v>
      </c>
      <c r="BF313" s="238">
        <f>IF(N313="snížená",J313,0)</f>
        <v>0</v>
      </c>
      <c r="BG313" s="238">
        <f>IF(N313="zákl. přenesená",J313,0)</f>
        <v>0</v>
      </c>
      <c r="BH313" s="238">
        <f>IF(N313="sníž. přenesená",J313,0)</f>
        <v>0</v>
      </c>
      <c r="BI313" s="238">
        <f>IF(N313="nulová",J313,0)</f>
        <v>0</v>
      </c>
      <c r="BJ313" s="14" t="s">
        <v>83</v>
      </c>
      <c r="BK313" s="238">
        <f>ROUND(I313*H313,2)</f>
        <v>0</v>
      </c>
      <c r="BL313" s="14" t="s">
        <v>267</v>
      </c>
      <c r="BM313" s="237" t="s">
        <v>2600</v>
      </c>
    </row>
    <row r="314" s="2" customFormat="1" ht="24.15" customHeight="1">
      <c r="A314" s="35"/>
      <c r="B314" s="36"/>
      <c r="C314" s="245" t="s">
        <v>836</v>
      </c>
      <c r="D314" s="245" t="s">
        <v>541</v>
      </c>
      <c r="E314" s="246" t="s">
        <v>2601</v>
      </c>
      <c r="F314" s="247" t="s">
        <v>2602</v>
      </c>
      <c r="G314" s="248" t="s">
        <v>213</v>
      </c>
      <c r="H314" s="249">
        <v>1038.4500000000001</v>
      </c>
      <c r="I314" s="250"/>
      <c r="J314" s="251">
        <f>ROUND(I314*H314,2)</f>
        <v>0</v>
      </c>
      <c r="K314" s="252"/>
      <c r="L314" s="253"/>
      <c r="M314" s="254" t="s">
        <v>1</v>
      </c>
      <c r="N314" s="255" t="s">
        <v>41</v>
      </c>
      <c r="O314" s="88"/>
      <c r="P314" s="235">
        <f>O314*H314</f>
        <v>0</v>
      </c>
      <c r="Q314" s="235">
        <v>0</v>
      </c>
      <c r="R314" s="235">
        <f>Q314*H314</f>
        <v>0</v>
      </c>
      <c r="S314" s="235">
        <v>0</v>
      </c>
      <c r="T314" s="236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37" t="s">
        <v>214</v>
      </c>
      <c r="AT314" s="237" t="s">
        <v>541</v>
      </c>
      <c r="AU314" s="237" t="s">
        <v>85</v>
      </c>
      <c r="AY314" s="14" t="s">
        <v>203</v>
      </c>
      <c r="BE314" s="238">
        <f>IF(N314="základní",J314,0)</f>
        <v>0</v>
      </c>
      <c r="BF314" s="238">
        <f>IF(N314="snížená",J314,0)</f>
        <v>0</v>
      </c>
      <c r="BG314" s="238">
        <f>IF(N314="zákl. přenesená",J314,0)</f>
        <v>0</v>
      </c>
      <c r="BH314" s="238">
        <f>IF(N314="sníž. přenesená",J314,0)</f>
        <v>0</v>
      </c>
      <c r="BI314" s="238">
        <f>IF(N314="nulová",J314,0)</f>
        <v>0</v>
      </c>
      <c r="BJ314" s="14" t="s">
        <v>83</v>
      </c>
      <c r="BK314" s="238">
        <f>ROUND(I314*H314,2)</f>
        <v>0</v>
      </c>
      <c r="BL314" s="14" t="s">
        <v>267</v>
      </c>
      <c r="BM314" s="237" t="s">
        <v>2603</v>
      </c>
    </row>
    <row r="315" s="2" customFormat="1">
      <c r="A315" s="35"/>
      <c r="B315" s="36"/>
      <c r="C315" s="37"/>
      <c r="D315" s="239" t="s">
        <v>403</v>
      </c>
      <c r="E315" s="37"/>
      <c r="F315" s="240" t="s">
        <v>2604</v>
      </c>
      <c r="G315" s="37"/>
      <c r="H315" s="37"/>
      <c r="I315" s="241"/>
      <c r="J315" s="37"/>
      <c r="K315" s="37"/>
      <c r="L315" s="41"/>
      <c r="M315" s="242"/>
      <c r="N315" s="243"/>
      <c r="O315" s="88"/>
      <c r="P315" s="88"/>
      <c r="Q315" s="88"/>
      <c r="R315" s="88"/>
      <c r="S315" s="88"/>
      <c r="T315" s="89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T315" s="14" t="s">
        <v>403</v>
      </c>
      <c r="AU315" s="14" t="s">
        <v>85</v>
      </c>
    </row>
    <row r="316" s="2" customFormat="1" ht="16.5" customHeight="1">
      <c r="A316" s="35"/>
      <c r="B316" s="36"/>
      <c r="C316" s="225" t="s">
        <v>840</v>
      </c>
      <c r="D316" s="225" t="s">
        <v>205</v>
      </c>
      <c r="E316" s="226" t="s">
        <v>511</v>
      </c>
      <c r="F316" s="227" t="s">
        <v>512</v>
      </c>
      <c r="G316" s="228" t="s">
        <v>213</v>
      </c>
      <c r="H316" s="229">
        <v>270.41199999999998</v>
      </c>
      <c r="I316" s="230"/>
      <c r="J316" s="231">
        <f>ROUND(I316*H316,2)</f>
        <v>0</v>
      </c>
      <c r="K316" s="232"/>
      <c r="L316" s="41"/>
      <c r="M316" s="233" t="s">
        <v>1</v>
      </c>
      <c r="N316" s="234" t="s">
        <v>41</v>
      </c>
      <c r="O316" s="88"/>
      <c r="P316" s="235">
        <f>O316*H316</f>
        <v>0</v>
      </c>
      <c r="Q316" s="235">
        <v>0.0044999999999999997</v>
      </c>
      <c r="R316" s="235">
        <f>Q316*H316</f>
        <v>1.2168539999999999</v>
      </c>
      <c r="S316" s="235">
        <v>0</v>
      </c>
      <c r="T316" s="236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37" t="s">
        <v>267</v>
      </c>
      <c r="AT316" s="237" t="s">
        <v>205</v>
      </c>
      <c r="AU316" s="237" t="s">
        <v>85</v>
      </c>
      <c r="AY316" s="14" t="s">
        <v>203</v>
      </c>
      <c r="BE316" s="238">
        <f>IF(N316="základní",J316,0)</f>
        <v>0</v>
      </c>
      <c r="BF316" s="238">
        <f>IF(N316="snížená",J316,0)</f>
        <v>0</v>
      </c>
      <c r="BG316" s="238">
        <f>IF(N316="zákl. přenesená",J316,0)</f>
        <v>0</v>
      </c>
      <c r="BH316" s="238">
        <f>IF(N316="sníž. přenesená",J316,0)</f>
        <v>0</v>
      </c>
      <c r="BI316" s="238">
        <f>IF(N316="nulová",J316,0)</f>
        <v>0</v>
      </c>
      <c r="BJ316" s="14" t="s">
        <v>83</v>
      </c>
      <c r="BK316" s="238">
        <f>ROUND(I316*H316,2)</f>
        <v>0</v>
      </c>
      <c r="BL316" s="14" t="s">
        <v>267</v>
      </c>
      <c r="BM316" s="237" t="s">
        <v>513</v>
      </c>
    </row>
    <row r="317" s="2" customFormat="1">
      <c r="A317" s="35"/>
      <c r="B317" s="36"/>
      <c r="C317" s="37"/>
      <c r="D317" s="239" t="s">
        <v>403</v>
      </c>
      <c r="E317" s="37"/>
      <c r="F317" s="240" t="s">
        <v>514</v>
      </c>
      <c r="G317" s="37"/>
      <c r="H317" s="37"/>
      <c r="I317" s="241"/>
      <c r="J317" s="37"/>
      <c r="K317" s="37"/>
      <c r="L317" s="41"/>
      <c r="M317" s="242"/>
      <c r="N317" s="243"/>
      <c r="O317" s="88"/>
      <c r="P317" s="88"/>
      <c r="Q317" s="88"/>
      <c r="R317" s="88"/>
      <c r="S317" s="88"/>
      <c r="T317" s="89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T317" s="14" t="s">
        <v>403</v>
      </c>
      <c r="AU317" s="14" t="s">
        <v>85</v>
      </c>
    </row>
    <row r="318" s="2" customFormat="1" ht="16.5" customHeight="1">
      <c r="A318" s="35"/>
      <c r="B318" s="36"/>
      <c r="C318" s="225" t="s">
        <v>844</v>
      </c>
      <c r="D318" s="225" t="s">
        <v>205</v>
      </c>
      <c r="E318" s="226" t="s">
        <v>516</v>
      </c>
      <c r="F318" s="227" t="s">
        <v>517</v>
      </c>
      <c r="G318" s="228" t="s">
        <v>213</v>
      </c>
      <c r="H318" s="229">
        <v>1024.71</v>
      </c>
      <c r="I318" s="230"/>
      <c r="J318" s="231">
        <f>ROUND(I318*H318,2)</f>
        <v>0</v>
      </c>
      <c r="K318" s="232"/>
      <c r="L318" s="41"/>
      <c r="M318" s="233" t="s">
        <v>1</v>
      </c>
      <c r="N318" s="234" t="s">
        <v>41</v>
      </c>
      <c r="O318" s="88"/>
      <c r="P318" s="235">
        <f>O318*H318</f>
        <v>0</v>
      </c>
      <c r="Q318" s="235">
        <v>0.0044999999999999997</v>
      </c>
      <c r="R318" s="235">
        <f>Q318*H318</f>
        <v>4.6111949999999995</v>
      </c>
      <c r="S318" s="235">
        <v>0</v>
      </c>
      <c r="T318" s="236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37" t="s">
        <v>267</v>
      </c>
      <c r="AT318" s="237" t="s">
        <v>205</v>
      </c>
      <c r="AU318" s="237" t="s">
        <v>85</v>
      </c>
      <c r="AY318" s="14" t="s">
        <v>203</v>
      </c>
      <c r="BE318" s="238">
        <f>IF(N318="základní",J318,0)</f>
        <v>0</v>
      </c>
      <c r="BF318" s="238">
        <f>IF(N318="snížená",J318,0)</f>
        <v>0</v>
      </c>
      <c r="BG318" s="238">
        <f>IF(N318="zákl. přenesená",J318,0)</f>
        <v>0</v>
      </c>
      <c r="BH318" s="238">
        <f>IF(N318="sníž. přenesená",J318,0)</f>
        <v>0</v>
      </c>
      <c r="BI318" s="238">
        <f>IF(N318="nulová",J318,0)</f>
        <v>0</v>
      </c>
      <c r="BJ318" s="14" t="s">
        <v>83</v>
      </c>
      <c r="BK318" s="238">
        <f>ROUND(I318*H318,2)</f>
        <v>0</v>
      </c>
      <c r="BL318" s="14" t="s">
        <v>267</v>
      </c>
      <c r="BM318" s="237" t="s">
        <v>518</v>
      </c>
    </row>
    <row r="319" s="2" customFormat="1">
      <c r="A319" s="35"/>
      <c r="B319" s="36"/>
      <c r="C319" s="37"/>
      <c r="D319" s="239" t="s">
        <v>403</v>
      </c>
      <c r="E319" s="37"/>
      <c r="F319" s="240" t="s">
        <v>519</v>
      </c>
      <c r="G319" s="37"/>
      <c r="H319" s="37"/>
      <c r="I319" s="241"/>
      <c r="J319" s="37"/>
      <c r="K319" s="37"/>
      <c r="L319" s="41"/>
      <c r="M319" s="242"/>
      <c r="N319" s="243"/>
      <c r="O319" s="88"/>
      <c r="P319" s="88"/>
      <c r="Q319" s="88"/>
      <c r="R319" s="88"/>
      <c r="S319" s="88"/>
      <c r="T319" s="89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T319" s="14" t="s">
        <v>403</v>
      </c>
      <c r="AU319" s="14" t="s">
        <v>85</v>
      </c>
    </row>
    <row r="320" s="2" customFormat="1" ht="24.15" customHeight="1">
      <c r="A320" s="35"/>
      <c r="B320" s="36"/>
      <c r="C320" s="225" t="s">
        <v>848</v>
      </c>
      <c r="D320" s="225" t="s">
        <v>205</v>
      </c>
      <c r="E320" s="226" t="s">
        <v>521</v>
      </c>
      <c r="F320" s="227" t="s">
        <v>522</v>
      </c>
      <c r="G320" s="228" t="s">
        <v>523</v>
      </c>
      <c r="H320" s="244"/>
      <c r="I320" s="230"/>
      <c r="J320" s="231">
        <f>ROUND(I320*H320,2)</f>
        <v>0</v>
      </c>
      <c r="K320" s="232"/>
      <c r="L320" s="41"/>
      <c r="M320" s="233" t="s">
        <v>1</v>
      </c>
      <c r="N320" s="234" t="s">
        <v>41</v>
      </c>
      <c r="O320" s="88"/>
      <c r="P320" s="235">
        <f>O320*H320</f>
        <v>0</v>
      </c>
      <c r="Q320" s="235">
        <v>0</v>
      </c>
      <c r="R320" s="235">
        <f>Q320*H320</f>
        <v>0</v>
      </c>
      <c r="S320" s="235">
        <v>0</v>
      </c>
      <c r="T320" s="236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37" t="s">
        <v>267</v>
      </c>
      <c r="AT320" s="237" t="s">
        <v>205</v>
      </c>
      <c r="AU320" s="237" t="s">
        <v>85</v>
      </c>
      <c r="AY320" s="14" t="s">
        <v>203</v>
      </c>
      <c r="BE320" s="238">
        <f>IF(N320="základní",J320,0)</f>
        <v>0</v>
      </c>
      <c r="BF320" s="238">
        <f>IF(N320="snížená",J320,0)</f>
        <v>0</v>
      </c>
      <c r="BG320" s="238">
        <f>IF(N320="zákl. přenesená",J320,0)</f>
        <v>0</v>
      </c>
      <c r="BH320" s="238">
        <f>IF(N320="sníž. přenesená",J320,0)</f>
        <v>0</v>
      </c>
      <c r="BI320" s="238">
        <f>IF(N320="nulová",J320,0)</f>
        <v>0</v>
      </c>
      <c r="BJ320" s="14" t="s">
        <v>83</v>
      </c>
      <c r="BK320" s="238">
        <f>ROUND(I320*H320,2)</f>
        <v>0</v>
      </c>
      <c r="BL320" s="14" t="s">
        <v>267</v>
      </c>
      <c r="BM320" s="237" t="s">
        <v>524</v>
      </c>
    </row>
    <row r="321" s="12" customFormat="1" ht="22.8" customHeight="1">
      <c r="A321" s="12"/>
      <c r="B321" s="209"/>
      <c r="C321" s="210"/>
      <c r="D321" s="211" t="s">
        <v>75</v>
      </c>
      <c r="E321" s="223" t="s">
        <v>525</v>
      </c>
      <c r="F321" s="223" t="s">
        <v>526</v>
      </c>
      <c r="G321" s="210"/>
      <c r="H321" s="210"/>
      <c r="I321" s="213"/>
      <c r="J321" s="224">
        <f>BK321</f>
        <v>0</v>
      </c>
      <c r="K321" s="210"/>
      <c r="L321" s="215"/>
      <c r="M321" s="216"/>
      <c r="N321" s="217"/>
      <c r="O321" s="217"/>
      <c r="P321" s="218">
        <f>SUM(P322:P330)</f>
        <v>0</v>
      </c>
      <c r="Q321" s="217"/>
      <c r="R321" s="218">
        <f>SUM(R322:R330)</f>
        <v>5.1991399999999999</v>
      </c>
      <c r="S321" s="217"/>
      <c r="T321" s="219">
        <f>SUM(T322:T330)</f>
        <v>1.5084549999999999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20" t="s">
        <v>85</v>
      </c>
      <c r="AT321" s="221" t="s">
        <v>75</v>
      </c>
      <c r="AU321" s="221" t="s">
        <v>83</v>
      </c>
      <c r="AY321" s="220" t="s">
        <v>203</v>
      </c>
      <c r="BK321" s="222">
        <f>SUM(BK322:BK330)</f>
        <v>0</v>
      </c>
    </row>
    <row r="322" s="2" customFormat="1" ht="24.15" customHeight="1">
      <c r="A322" s="35"/>
      <c r="B322" s="36"/>
      <c r="C322" s="225" t="s">
        <v>853</v>
      </c>
      <c r="D322" s="225" t="s">
        <v>205</v>
      </c>
      <c r="E322" s="226" t="s">
        <v>528</v>
      </c>
      <c r="F322" s="227" t="s">
        <v>529</v>
      </c>
      <c r="G322" s="228" t="s">
        <v>213</v>
      </c>
      <c r="H322" s="229">
        <v>422.5</v>
      </c>
      <c r="I322" s="230"/>
      <c r="J322" s="231">
        <f>ROUND(I322*H322,2)</f>
        <v>0</v>
      </c>
      <c r="K322" s="232"/>
      <c r="L322" s="41"/>
      <c r="M322" s="233" t="s">
        <v>1</v>
      </c>
      <c r="N322" s="234" t="s">
        <v>41</v>
      </c>
      <c r="O322" s="88"/>
      <c r="P322" s="235">
        <f>O322*H322</f>
        <v>0</v>
      </c>
      <c r="Q322" s="235">
        <v>0</v>
      </c>
      <c r="R322" s="235">
        <f>Q322*H322</f>
        <v>0</v>
      </c>
      <c r="S322" s="235">
        <v>0.00175</v>
      </c>
      <c r="T322" s="236">
        <f>S322*H322</f>
        <v>0.739375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37" t="s">
        <v>267</v>
      </c>
      <c r="AT322" s="237" t="s">
        <v>205</v>
      </c>
      <c r="AU322" s="237" t="s">
        <v>85</v>
      </c>
      <c r="AY322" s="14" t="s">
        <v>203</v>
      </c>
      <c r="BE322" s="238">
        <f>IF(N322="základní",J322,0)</f>
        <v>0</v>
      </c>
      <c r="BF322" s="238">
        <f>IF(N322="snížená",J322,0)</f>
        <v>0</v>
      </c>
      <c r="BG322" s="238">
        <f>IF(N322="zákl. přenesená",J322,0)</f>
        <v>0</v>
      </c>
      <c r="BH322" s="238">
        <f>IF(N322="sníž. přenesená",J322,0)</f>
        <v>0</v>
      </c>
      <c r="BI322" s="238">
        <f>IF(N322="nulová",J322,0)</f>
        <v>0</v>
      </c>
      <c r="BJ322" s="14" t="s">
        <v>83</v>
      </c>
      <c r="BK322" s="238">
        <f>ROUND(I322*H322,2)</f>
        <v>0</v>
      </c>
      <c r="BL322" s="14" t="s">
        <v>267</v>
      </c>
      <c r="BM322" s="237" t="s">
        <v>530</v>
      </c>
    </row>
    <row r="323" s="2" customFormat="1" ht="24.15" customHeight="1">
      <c r="A323" s="35"/>
      <c r="B323" s="36"/>
      <c r="C323" s="225" t="s">
        <v>858</v>
      </c>
      <c r="D323" s="225" t="s">
        <v>205</v>
      </c>
      <c r="E323" s="226" t="s">
        <v>2605</v>
      </c>
      <c r="F323" s="227" t="s">
        <v>2606</v>
      </c>
      <c r="G323" s="228" t="s">
        <v>213</v>
      </c>
      <c r="H323" s="229">
        <v>1106.2000000000001</v>
      </c>
      <c r="I323" s="230"/>
      <c r="J323" s="231">
        <f>ROUND(I323*H323,2)</f>
        <v>0</v>
      </c>
      <c r="K323" s="232"/>
      <c r="L323" s="41"/>
      <c r="M323" s="233" t="s">
        <v>1</v>
      </c>
      <c r="N323" s="234" t="s">
        <v>41</v>
      </c>
      <c r="O323" s="88"/>
      <c r="P323" s="235">
        <f>O323*H323</f>
        <v>0</v>
      </c>
      <c r="Q323" s="235">
        <v>0.00029999999999999997</v>
      </c>
      <c r="R323" s="235">
        <f>Q323*H323</f>
        <v>0.33185999999999999</v>
      </c>
      <c r="S323" s="235">
        <v>0</v>
      </c>
      <c r="T323" s="236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37" t="s">
        <v>267</v>
      </c>
      <c r="AT323" s="237" t="s">
        <v>205</v>
      </c>
      <c r="AU323" s="237" t="s">
        <v>85</v>
      </c>
      <c r="AY323" s="14" t="s">
        <v>203</v>
      </c>
      <c r="BE323" s="238">
        <f>IF(N323="základní",J323,0)</f>
        <v>0</v>
      </c>
      <c r="BF323" s="238">
        <f>IF(N323="snížená",J323,0)</f>
        <v>0</v>
      </c>
      <c r="BG323" s="238">
        <f>IF(N323="zákl. přenesená",J323,0)</f>
        <v>0</v>
      </c>
      <c r="BH323" s="238">
        <f>IF(N323="sníž. přenesená",J323,0)</f>
        <v>0</v>
      </c>
      <c r="BI323" s="238">
        <f>IF(N323="nulová",J323,0)</f>
        <v>0</v>
      </c>
      <c r="BJ323" s="14" t="s">
        <v>83</v>
      </c>
      <c r="BK323" s="238">
        <f>ROUND(I323*H323,2)</f>
        <v>0</v>
      </c>
      <c r="BL323" s="14" t="s">
        <v>267</v>
      </c>
      <c r="BM323" s="237" t="s">
        <v>2607</v>
      </c>
    </row>
    <row r="324" s="2" customFormat="1" ht="24.15" customHeight="1">
      <c r="A324" s="35"/>
      <c r="B324" s="36"/>
      <c r="C324" s="245" t="s">
        <v>862</v>
      </c>
      <c r="D324" s="245" t="s">
        <v>541</v>
      </c>
      <c r="E324" s="246" t="s">
        <v>2608</v>
      </c>
      <c r="F324" s="247" t="s">
        <v>2609</v>
      </c>
      <c r="G324" s="248" t="s">
        <v>213</v>
      </c>
      <c r="H324" s="249">
        <v>1216.8199999999999</v>
      </c>
      <c r="I324" s="250"/>
      <c r="J324" s="251">
        <f>ROUND(I324*H324,2)</f>
        <v>0</v>
      </c>
      <c r="K324" s="252"/>
      <c r="L324" s="253"/>
      <c r="M324" s="254" t="s">
        <v>1</v>
      </c>
      <c r="N324" s="255" t="s">
        <v>41</v>
      </c>
      <c r="O324" s="88"/>
      <c r="P324" s="235">
        <f>O324*H324</f>
        <v>0</v>
      </c>
      <c r="Q324" s="235">
        <v>0.0040000000000000001</v>
      </c>
      <c r="R324" s="235">
        <f>Q324*H324</f>
        <v>4.8672800000000001</v>
      </c>
      <c r="S324" s="235">
        <v>0</v>
      </c>
      <c r="T324" s="236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37" t="s">
        <v>214</v>
      </c>
      <c r="AT324" s="237" t="s">
        <v>541</v>
      </c>
      <c r="AU324" s="237" t="s">
        <v>85</v>
      </c>
      <c r="AY324" s="14" t="s">
        <v>203</v>
      </c>
      <c r="BE324" s="238">
        <f>IF(N324="základní",J324,0)</f>
        <v>0</v>
      </c>
      <c r="BF324" s="238">
        <f>IF(N324="snížená",J324,0)</f>
        <v>0</v>
      </c>
      <c r="BG324" s="238">
        <f>IF(N324="zákl. přenesená",J324,0)</f>
        <v>0</v>
      </c>
      <c r="BH324" s="238">
        <f>IF(N324="sníž. přenesená",J324,0)</f>
        <v>0</v>
      </c>
      <c r="BI324" s="238">
        <f>IF(N324="nulová",J324,0)</f>
        <v>0</v>
      </c>
      <c r="BJ324" s="14" t="s">
        <v>83</v>
      </c>
      <c r="BK324" s="238">
        <f>ROUND(I324*H324,2)</f>
        <v>0</v>
      </c>
      <c r="BL324" s="14" t="s">
        <v>267</v>
      </c>
      <c r="BM324" s="237" t="s">
        <v>2610</v>
      </c>
    </row>
    <row r="325" s="2" customFormat="1" ht="24.15" customHeight="1">
      <c r="A325" s="35"/>
      <c r="B325" s="36"/>
      <c r="C325" s="225" t="s">
        <v>866</v>
      </c>
      <c r="D325" s="225" t="s">
        <v>205</v>
      </c>
      <c r="E325" s="226" t="s">
        <v>532</v>
      </c>
      <c r="F325" s="227" t="s">
        <v>533</v>
      </c>
      <c r="G325" s="228" t="s">
        <v>213</v>
      </c>
      <c r="H325" s="229">
        <v>226.19999999999999</v>
      </c>
      <c r="I325" s="230"/>
      <c r="J325" s="231">
        <f>ROUND(I325*H325,2)</f>
        <v>0</v>
      </c>
      <c r="K325" s="232"/>
      <c r="L325" s="41"/>
      <c r="M325" s="233" t="s">
        <v>1</v>
      </c>
      <c r="N325" s="234" t="s">
        <v>41</v>
      </c>
      <c r="O325" s="88"/>
      <c r="P325" s="235">
        <f>O325*H325</f>
        <v>0</v>
      </c>
      <c r="Q325" s="235">
        <v>0</v>
      </c>
      <c r="R325" s="235">
        <f>Q325*H325</f>
        <v>0</v>
      </c>
      <c r="S325" s="235">
        <v>0.0033999999999999998</v>
      </c>
      <c r="T325" s="236">
        <f>S325*H325</f>
        <v>0.76907999999999987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37" t="s">
        <v>267</v>
      </c>
      <c r="AT325" s="237" t="s">
        <v>205</v>
      </c>
      <c r="AU325" s="237" t="s">
        <v>85</v>
      </c>
      <c r="AY325" s="14" t="s">
        <v>203</v>
      </c>
      <c r="BE325" s="238">
        <f>IF(N325="základní",J325,0)</f>
        <v>0</v>
      </c>
      <c r="BF325" s="238">
        <f>IF(N325="snížená",J325,0)</f>
        <v>0</v>
      </c>
      <c r="BG325" s="238">
        <f>IF(N325="zákl. přenesená",J325,0)</f>
        <v>0</v>
      </c>
      <c r="BH325" s="238">
        <f>IF(N325="sníž. přenesená",J325,0)</f>
        <v>0</v>
      </c>
      <c r="BI325" s="238">
        <f>IF(N325="nulová",J325,0)</f>
        <v>0</v>
      </c>
      <c r="BJ325" s="14" t="s">
        <v>83</v>
      </c>
      <c r="BK325" s="238">
        <f>ROUND(I325*H325,2)</f>
        <v>0</v>
      </c>
      <c r="BL325" s="14" t="s">
        <v>267</v>
      </c>
      <c r="BM325" s="237" t="s">
        <v>534</v>
      </c>
    </row>
    <row r="326" s="2" customFormat="1" ht="24.15" customHeight="1">
      <c r="A326" s="35"/>
      <c r="B326" s="36"/>
      <c r="C326" s="225" t="s">
        <v>870</v>
      </c>
      <c r="D326" s="225" t="s">
        <v>205</v>
      </c>
      <c r="E326" s="226" t="s">
        <v>536</v>
      </c>
      <c r="F326" s="227" t="s">
        <v>537</v>
      </c>
      <c r="G326" s="228" t="s">
        <v>213</v>
      </c>
      <c r="H326" s="229">
        <v>921.29999999999995</v>
      </c>
      <c r="I326" s="230"/>
      <c r="J326" s="231">
        <f>ROUND(I326*H326,2)</f>
        <v>0</v>
      </c>
      <c r="K326" s="232"/>
      <c r="L326" s="41"/>
      <c r="M326" s="233" t="s">
        <v>1</v>
      </c>
      <c r="N326" s="234" t="s">
        <v>41</v>
      </c>
      <c r="O326" s="88"/>
      <c r="P326" s="235">
        <f>O326*H326</f>
        <v>0</v>
      </c>
      <c r="Q326" s="235">
        <v>0</v>
      </c>
      <c r="R326" s="235">
        <f>Q326*H326</f>
        <v>0</v>
      </c>
      <c r="S326" s="235">
        <v>0</v>
      </c>
      <c r="T326" s="236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37" t="s">
        <v>267</v>
      </c>
      <c r="AT326" s="237" t="s">
        <v>205</v>
      </c>
      <c r="AU326" s="237" t="s">
        <v>85</v>
      </c>
      <c r="AY326" s="14" t="s">
        <v>203</v>
      </c>
      <c r="BE326" s="238">
        <f>IF(N326="základní",J326,0)</f>
        <v>0</v>
      </c>
      <c r="BF326" s="238">
        <f>IF(N326="snížená",J326,0)</f>
        <v>0</v>
      </c>
      <c r="BG326" s="238">
        <f>IF(N326="zákl. přenesená",J326,0)</f>
        <v>0</v>
      </c>
      <c r="BH326" s="238">
        <f>IF(N326="sníž. přenesená",J326,0)</f>
        <v>0</v>
      </c>
      <c r="BI326" s="238">
        <f>IF(N326="nulová",J326,0)</f>
        <v>0</v>
      </c>
      <c r="BJ326" s="14" t="s">
        <v>83</v>
      </c>
      <c r="BK326" s="238">
        <f>ROUND(I326*H326,2)</f>
        <v>0</v>
      </c>
      <c r="BL326" s="14" t="s">
        <v>267</v>
      </c>
      <c r="BM326" s="237" t="s">
        <v>538</v>
      </c>
    </row>
    <row r="327" s="2" customFormat="1">
      <c r="A327" s="35"/>
      <c r="B327" s="36"/>
      <c r="C327" s="37"/>
      <c r="D327" s="239" t="s">
        <v>403</v>
      </c>
      <c r="E327" s="37"/>
      <c r="F327" s="240" t="s">
        <v>539</v>
      </c>
      <c r="G327" s="37"/>
      <c r="H327" s="37"/>
      <c r="I327" s="241"/>
      <c r="J327" s="37"/>
      <c r="K327" s="37"/>
      <c r="L327" s="41"/>
      <c r="M327" s="242"/>
      <c r="N327" s="243"/>
      <c r="O327" s="88"/>
      <c r="P327" s="88"/>
      <c r="Q327" s="88"/>
      <c r="R327" s="88"/>
      <c r="S327" s="88"/>
      <c r="T327" s="89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T327" s="14" t="s">
        <v>403</v>
      </c>
      <c r="AU327" s="14" t="s">
        <v>85</v>
      </c>
    </row>
    <row r="328" s="2" customFormat="1" ht="16.5" customHeight="1">
      <c r="A328" s="35"/>
      <c r="B328" s="36"/>
      <c r="C328" s="245" t="s">
        <v>874</v>
      </c>
      <c r="D328" s="245" t="s">
        <v>541</v>
      </c>
      <c r="E328" s="246" t="s">
        <v>542</v>
      </c>
      <c r="F328" s="247" t="s">
        <v>543</v>
      </c>
      <c r="G328" s="248" t="s">
        <v>213</v>
      </c>
      <c r="H328" s="249">
        <v>1013.43</v>
      </c>
      <c r="I328" s="250"/>
      <c r="J328" s="251">
        <f>ROUND(I328*H328,2)</f>
        <v>0</v>
      </c>
      <c r="K328" s="252"/>
      <c r="L328" s="253"/>
      <c r="M328" s="254" t="s">
        <v>1</v>
      </c>
      <c r="N328" s="255" t="s">
        <v>41</v>
      </c>
      <c r="O328" s="88"/>
      <c r="P328" s="235">
        <f>O328*H328</f>
        <v>0</v>
      </c>
      <c r="Q328" s="235">
        <v>0</v>
      </c>
      <c r="R328" s="235">
        <f>Q328*H328</f>
        <v>0</v>
      </c>
      <c r="S328" s="235">
        <v>0</v>
      </c>
      <c r="T328" s="236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37" t="s">
        <v>214</v>
      </c>
      <c r="AT328" s="237" t="s">
        <v>541</v>
      </c>
      <c r="AU328" s="237" t="s">
        <v>85</v>
      </c>
      <c r="AY328" s="14" t="s">
        <v>203</v>
      </c>
      <c r="BE328" s="238">
        <f>IF(N328="základní",J328,0)</f>
        <v>0</v>
      </c>
      <c r="BF328" s="238">
        <f>IF(N328="snížená",J328,0)</f>
        <v>0</v>
      </c>
      <c r="BG328" s="238">
        <f>IF(N328="zákl. přenesená",J328,0)</f>
        <v>0</v>
      </c>
      <c r="BH328" s="238">
        <f>IF(N328="sníž. přenesená",J328,0)</f>
        <v>0</v>
      </c>
      <c r="BI328" s="238">
        <f>IF(N328="nulová",J328,0)</f>
        <v>0</v>
      </c>
      <c r="BJ328" s="14" t="s">
        <v>83</v>
      </c>
      <c r="BK328" s="238">
        <f>ROUND(I328*H328,2)</f>
        <v>0</v>
      </c>
      <c r="BL328" s="14" t="s">
        <v>267</v>
      </c>
      <c r="BM328" s="237" t="s">
        <v>544</v>
      </c>
    </row>
    <row r="329" s="2" customFormat="1" ht="37.8" customHeight="1">
      <c r="A329" s="35"/>
      <c r="B329" s="36"/>
      <c r="C329" s="225" t="s">
        <v>878</v>
      </c>
      <c r="D329" s="225" t="s">
        <v>205</v>
      </c>
      <c r="E329" s="226" t="s">
        <v>546</v>
      </c>
      <c r="F329" s="227" t="s">
        <v>547</v>
      </c>
      <c r="G329" s="228" t="s">
        <v>213</v>
      </c>
      <c r="H329" s="229">
        <v>2331.625</v>
      </c>
      <c r="I329" s="230"/>
      <c r="J329" s="231">
        <f>ROUND(I329*H329,2)</f>
        <v>0</v>
      </c>
      <c r="K329" s="232"/>
      <c r="L329" s="41"/>
      <c r="M329" s="233" t="s">
        <v>1</v>
      </c>
      <c r="N329" s="234" t="s">
        <v>41</v>
      </c>
      <c r="O329" s="88"/>
      <c r="P329" s="235">
        <f>O329*H329</f>
        <v>0</v>
      </c>
      <c r="Q329" s="235">
        <v>0</v>
      </c>
      <c r="R329" s="235">
        <f>Q329*H329</f>
        <v>0</v>
      </c>
      <c r="S329" s="235">
        <v>0</v>
      </c>
      <c r="T329" s="236">
        <f>S329*H329</f>
        <v>0</v>
      </c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R329" s="237" t="s">
        <v>267</v>
      </c>
      <c r="AT329" s="237" t="s">
        <v>205</v>
      </c>
      <c r="AU329" s="237" t="s">
        <v>85</v>
      </c>
      <c r="AY329" s="14" t="s">
        <v>203</v>
      </c>
      <c r="BE329" s="238">
        <f>IF(N329="základní",J329,0)</f>
        <v>0</v>
      </c>
      <c r="BF329" s="238">
        <f>IF(N329="snížená",J329,0)</f>
        <v>0</v>
      </c>
      <c r="BG329" s="238">
        <f>IF(N329="zákl. přenesená",J329,0)</f>
        <v>0</v>
      </c>
      <c r="BH329" s="238">
        <f>IF(N329="sníž. přenesená",J329,0)</f>
        <v>0</v>
      </c>
      <c r="BI329" s="238">
        <f>IF(N329="nulová",J329,0)</f>
        <v>0</v>
      </c>
      <c r="BJ329" s="14" t="s">
        <v>83</v>
      </c>
      <c r="BK329" s="238">
        <f>ROUND(I329*H329,2)</f>
        <v>0</v>
      </c>
      <c r="BL329" s="14" t="s">
        <v>267</v>
      </c>
      <c r="BM329" s="237" t="s">
        <v>548</v>
      </c>
    </row>
    <row r="330" s="2" customFormat="1" ht="24.15" customHeight="1">
      <c r="A330" s="35"/>
      <c r="B330" s="36"/>
      <c r="C330" s="225" t="s">
        <v>884</v>
      </c>
      <c r="D330" s="225" t="s">
        <v>205</v>
      </c>
      <c r="E330" s="226" t="s">
        <v>550</v>
      </c>
      <c r="F330" s="227" t="s">
        <v>551</v>
      </c>
      <c r="G330" s="228" t="s">
        <v>523</v>
      </c>
      <c r="H330" s="244"/>
      <c r="I330" s="230"/>
      <c r="J330" s="231">
        <f>ROUND(I330*H330,2)</f>
        <v>0</v>
      </c>
      <c r="K330" s="232"/>
      <c r="L330" s="41"/>
      <c r="M330" s="233" t="s">
        <v>1</v>
      </c>
      <c r="N330" s="234" t="s">
        <v>41</v>
      </c>
      <c r="O330" s="88"/>
      <c r="P330" s="235">
        <f>O330*H330</f>
        <v>0</v>
      </c>
      <c r="Q330" s="235">
        <v>0</v>
      </c>
      <c r="R330" s="235">
        <f>Q330*H330</f>
        <v>0</v>
      </c>
      <c r="S330" s="235">
        <v>0</v>
      </c>
      <c r="T330" s="236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37" t="s">
        <v>267</v>
      </c>
      <c r="AT330" s="237" t="s">
        <v>205</v>
      </c>
      <c r="AU330" s="237" t="s">
        <v>85</v>
      </c>
      <c r="AY330" s="14" t="s">
        <v>203</v>
      </c>
      <c r="BE330" s="238">
        <f>IF(N330="základní",J330,0)</f>
        <v>0</v>
      </c>
      <c r="BF330" s="238">
        <f>IF(N330="snížená",J330,0)</f>
        <v>0</v>
      </c>
      <c r="BG330" s="238">
        <f>IF(N330="zákl. přenesená",J330,0)</f>
        <v>0</v>
      </c>
      <c r="BH330" s="238">
        <f>IF(N330="sníž. přenesená",J330,0)</f>
        <v>0</v>
      </c>
      <c r="BI330" s="238">
        <f>IF(N330="nulová",J330,0)</f>
        <v>0</v>
      </c>
      <c r="BJ330" s="14" t="s">
        <v>83</v>
      </c>
      <c r="BK330" s="238">
        <f>ROUND(I330*H330,2)</f>
        <v>0</v>
      </c>
      <c r="BL330" s="14" t="s">
        <v>267</v>
      </c>
      <c r="BM330" s="237" t="s">
        <v>552</v>
      </c>
    </row>
    <row r="331" s="12" customFormat="1" ht="22.8" customHeight="1">
      <c r="A331" s="12"/>
      <c r="B331" s="209"/>
      <c r="C331" s="210"/>
      <c r="D331" s="211" t="s">
        <v>75</v>
      </c>
      <c r="E331" s="223" t="s">
        <v>553</v>
      </c>
      <c r="F331" s="223" t="s">
        <v>554</v>
      </c>
      <c r="G331" s="210"/>
      <c r="H331" s="210"/>
      <c r="I331" s="213"/>
      <c r="J331" s="224">
        <f>BK331</f>
        <v>0</v>
      </c>
      <c r="K331" s="210"/>
      <c r="L331" s="215"/>
      <c r="M331" s="216"/>
      <c r="N331" s="217"/>
      <c r="O331" s="217"/>
      <c r="P331" s="218">
        <f>SUM(P332:P341)</f>
        <v>0</v>
      </c>
      <c r="Q331" s="217"/>
      <c r="R331" s="218">
        <f>SUM(R332:R341)</f>
        <v>14.65158538</v>
      </c>
      <c r="S331" s="217"/>
      <c r="T331" s="219">
        <f>SUM(T332:T341)</f>
        <v>59.697257610000008</v>
      </c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R331" s="220" t="s">
        <v>85</v>
      </c>
      <c r="AT331" s="221" t="s">
        <v>75</v>
      </c>
      <c r="AU331" s="221" t="s">
        <v>83</v>
      </c>
      <c r="AY331" s="220" t="s">
        <v>203</v>
      </c>
      <c r="BK331" s="222">
        <f>SUM(BK332:BK341)</f>
        <v>0</v>
      </c>
    </row>
    <row r="332" s="2" customFormat="1" ht="24.15" customHeight="1">
      <c r="A332" s="35"/>
      <c r="B332" s="36"/>
      <c r="C332" s="225" t="s">
        <v>890</v>
      </c>
      <c r="D332" s="225" t="s">
        <v>205</v>
      </c>
      <c r="E332" s="226" t="s">
        <v>2611</v>
      </c>
      <c r="F332" s="227" t="s">
        <v>2612</v>
      </c>
      <c r="G332" s="228" t="s">
        <v>213</v>
      </c>
      <c r="H332" s="229">
        <v>540.76900000000001</v>
      </c>
      <c r="I332" s="230"/>
      <c r="J332" s="231">
        <f>ROUND(I332*H332,2)</f>
        <v>0</v>
      </c>
      <c r="K332" s="232"/>
      <c r="L332" s="41"/>
      <c r="M332" s="233" t="s">
        <v>1</v>
      </c>
      <c r="N332" s="234" t="s">
        <v>41</v>
      </c>
      <c r="O332" s="88"/>
      <c r="P332" s="235">
        <f>O332*H332</f>
        <v>0</v>
      </c>
      <c r="Q332" s="235">
        <v>0</v>
      </c>
      <c r="R332" s="235">
        <f>Q332*H332</f>
        <v>0</v>
      </c>
      <c r="S332" s="235">
        <v>0.023689999999999999</v>
      </c>
      <c r="T332" s="236">
        <f>S332*H332</f>
        <v>12.810817609999999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37" t="s">
        <v>267</v>
      </c>
      <c r="AT332" s="237" t="s">
        <v>205</v>
      </c>
      <c r="AU332" s="237" t="s">
        <v>85</v>
      </c>
      <c r="AY332" s="14" t="s">
        <v>203</v>
      </c>
      <c r="BE332" s="238">
        <f>IF(N332="základní",J332,0)</f>
        <v>0</v>
      </c>
      <c r="BF332" s="238">
        <f>IF(N332="snížená",J332,0)</f>
        <v>0</v>
      </c>
      <c r="BG332" s="238">
        <f>IF(N332="zákl. přenesená",J332,0)</f>
        <v>0</v>
      </c>
      <c r="BH332" s="238">
        <f>IF(N332="sníž. přenesená",J332,0)</f>
        <v>0</v>
      </c>
      <c r="BI332" s="238">
        <f>IF(N332="nulová",J332,0)</f>
        <v>0</v>
      </c>
      <c r="BJ332" s="14" t="s">
        <v>83</v>
      </c>
      <c r="BK332" s="238">
        <f>ROUND(I332*H332,2)</f>
        <v>0</v>
      </c>
      <c r="BL332" s="14" t="s">
        <v>267</v>
      </c>
      <c r="BM332" s="237" t="s">
        <v>2613</v>
      </c>
    </row>
    <row r="333" s="2" customFormat="1" ht="37.8" customHeight="1">
      <c r="A333" s="35"/>
      <c r="B333" s="36"/>
      <c r="C333" s="225" t="s">
        <v>894</v>
      </c>
      <c r="D333" s="225" t="s">
        <v>205</v>
      </c>
      <c r="E333" s="226" t="s">
        <v>2614</v>
      </c>
      <c r="F333" s="227" t="s">
        <v>2615</v>
      </c>
      <c r="G333" s="228" t="s">
        <v>213</v>
      </c>
      <c r="H333" s="229">
        <v>540.76900000000001</v>
      </c>
      <c r="I333" s="230"/>
      <c r="J333" s="231">
        <f>ROUND(I333*H333,2)</f>
        <v>0</v>
      </c>
      <c r="K333" s="232"/>
      <c r="L333" s="41"/>
      <c r="M333" s="233" t="s">
        <v>1</v>
      </c>
      <c r="N333" s="234" t="s">
        <v>41</v>
      </c>
      <c r="O333" s="88"/>
      <c r="P333" s="235">
        <f>O333*H333</f>
        <v>0</v>
      </c>
      <c r="Q333" s="235">
        <v>0.010019999999999999</v>
      </c>
      <c r="R333" s="235">
        <f>Q333*H333</f>
        <v>5.41850538</v>
      </c>
      <c r="S333" s="235">
        <v>0</v>
      </c>
      <c r="T333" s="236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37" t="s">
        <v>267</v>
      </c>
      <c r="AT333" s="237" t="s">
        <v>205</v>
      </c>
      <c r="AU333" s="237" t="s">
        <v>85</v>
      </c>
      <c r="AY333" s="14" t="s">
        <v>203</v>
      </c>
      <c r="BE333" s="238">
        <f>IF(N333="základní",J333,0)</f>
        <v>0</v>
      </c>
      <c r="BF333" s="238">
        <f>IF(N333="snížená",J333,0)</f>
        <v>0</v>
      </c>
      <c r="BG333" s="238">
        <f>IF(N333="zákl. přenesená",J333,0)</f>
        <v>0</v>
      </c>
      <c r="BH333" s="238">
        <f>IF(N333="sníž. přenesená",J333,0)</f>
        <v>0</v>
      </c>
      <c r="BI333" s="238">
        <f>IF(N333="nulová",J333,0)</f>
        <v>0</v>
      </c>
      <c r="BJ333" s="14" t="s">
        <v>83</v>
      </c>
      <c r="BK333" s="238">
        <f>ROUND(I333*H333,2)</f>
        <v>0</v>
      </c>
      <c r="BL333" s="14" t="s">
        <v>267</v>
      </c>
      <c r="BM333" s="237" t="s">
        <v>2616</v>
      </c>
    </row>
    <row r="334" s="2" customFormat="1" ht="33" customHeight="1">
      <c r="A334" s="35"/>
      <c r="B334" s="36"/>
      <c r="C334" s="225" t="s">
        <v>319</v>
      </c>
      <c r="D334" s="225" t="s">
        <v>205</v>
      </c>
      <c r="E334" s="226" t="s">
        <v>565</v>
      </c>
      <c r="F334" s="227" t="s">
        <v>566</v>
      </c>
      <c r="G334" s="228" t="s">
        <v>213</v>
      </c>
      <c r="H334" s="229">
        <v>116</v>
      </c>
      <c r="I334" s="230"/>
      <c r="J334" s="231">
        <f>ROUND(I334*H334,2)</f>
        <v>0</v>
      </c>
      <c r="K334" s="232"/>
      <c r="L334" s="41"/>
      <c r="M334" s="233" t="s">
        <v>1</v>
      </c>
      <c r="N334" s="234" t="s">
        <v>41</v>
      </c>
      <c r="O334" s="88"/>
      <c r="P334" s="235">
        <f>O334*H334</f>
        <v>0</v>
      </c>
      <c r="Q334" s="235">
        <v>0.01388</v>
      </c>
      <c r="R334" s="235">
        <f>Q334*H334</f>
        <v>1.61008</v>
      </c>
      <c r="S334" s="235">
        <v>0</v>
      </c>
      <c r="T334" s="236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37" t="s">
        <v>267</v>
      </c>
      <c r="AT334" s="237" t="s">
        <v>205</v>
      </c>
      <c r="AU334" s="237" t="s">
        <v>85</v>
      </c>
      <c r="AY334" s="14" t="s">
        <v>203</v>
      </c>
      <c r="BE334" s="238">
        <f>IF(N334="základní",J334,0)</f>
        <v>0</v>
      </c>
      <c r="BF334" s="238">
        <f>IF(N334="snížená",J334,0)</f>
        <v>0</v>
      </c>
      <c r="BG334" s="238">
        <f>IF(N334="zákl. přenesená",J334,0)</f>
        <v>0</v>
      </c>
      <c r="BH334" s="238">
        <f>IF(N334="sníž. přenesená",J334,0)</f>
        <v>0</v>
      </c>
      <c r="BI334" s="238">
        <f>IF(N334="nulová",J334,0)</f>
        <v>0</v>
      </c>
      <c r="BJ334" s="14" t="s">
        <v>83</v>
      </c>
      <c r="BK334" s="238">
        <f>ROUND(I334*H334,2)</f>
        <v>0</v>
      </c>
      <c r="BL334" s="14" t="s">
        <v>267</v>
      </c>
      <c r="BM334" s="237" t="s">
        <v>567</v>
      </c>
    </row>
    <row r="335" s="2" customFormat="1" ht="24.15" customHeight="1">
      <c r="A335" s="35"/>
      <c r="B335" s="36"/>
      <c r="C335" s="225" t="s">
        <v>902</v>
      </c>
      <c r="D335" s="225" t="s">
        <v>205</v>
      </c>
      <c r="E335" s="226" t="s">
        <v>2617</v>
      </c>
      <c r="F335" s="227" t="s">
        <v>2618</v>
      </c>
      <c r="G335" s="228" t="s">
        <v>213</v>
      </c>
      <c r="H335" s="229">
        <v>126</v>
      </c>
      <c r="I335" s="230"/>
      <c r="J335" s="231">
        <f>ROUND(I335*H335,2)</f>
        <v>0</v>
      </c>
      <c r="K335" s="232"/>
      <c r="L335" s="41"/>
      <c r="M335" s="233" t="s">
        <v>1</v>
      </c>
      <c r="N335" s="234" t="s">
        <v>41</v>
      </c>
      <c r="O335" s="88"/>
      <c r="P335" s="235">
        <f>O335*H335</f>
        <v>0</v>
      </c>
      <c r="Q335" s="235">
        <v>0</v>
      </c>
      <c r="R335" s="235">
        <f>Q335*H335</f>
        <v>0</v>
      </c>
      <c r="S335" s="235">
        <v>0</v>
      </c>
      <c r="T335" s="236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37" t="s">
        <v>267</v>
      </c>
      <c r="AT335" s="237" t="s">
        <v>205</v>
      </c>
      <c r="AU335" s="237" t="s">
        <v>85</v>
      </c>
      <c r="AY335" s="14" t="s">
        <v>203</v>
      </c>
      <c r="BE335" s="238">
        <f>IF(N335="základní",J335,0)</f>
        <v>0</v>
      </c>
      <c r="BF335" s="238">
        <f>IF(N335="snížená",J335,0)</f>
        <v>0</v>
      </c>
      <c r="BG335" s="238">
        <f>IF(N335="zákl. přenesená",J335,0)</f>
        <v>0</v>
      </c>
      <c r="BH335" s="238">
        <f>IF(N335="sníž. přenesená",J335,0)</f>
        <v>0</v>
      </c>
      <c r="BI335" s="238">
        <f>IF(N335="nulová",J335,0)</f>
        <v>0</v>
      </c>
      <c r="BJ335" s="14" t="s">
        <v>83</v>
      </c>
      <c r="BK335" s="238">
        <f>ROUND(I335*H335,2)</f>
        <v>0</v>
      </c>
      <c r="BL335" s="14" t="s">
        <v>267</v>
      </c>
      <c r="BM335" s="237" t="s">
        <v>2619</v>
      </c>
    </row>
    <row r="336" s="2" customFormat="1" ht="24.15" customHeight="1">
      <c r="A336" s="35"/>
      <c r="B336" s="36"/>
      <c r="C336" s="245" t="s">
        <v>323</v>
      </c>
      <c r="D336" s="245" t="s">
        <v>541</v>
      </c>
      <c r="E336" s="246" t="s">
        <v>2620</v>
      </c>
      <c r="F336" s="247" t="s">
        <v>2621</v>
      </c>
      <c r="G336" s="248" t="s">
        <v>208</v>
      </c>
      <c r="H336" s="249">
        <v>13.859999999999999</v>
      </c>
      <c r="I336" s="250"/>
      <c r="J336" s="251">
        <f>ROUND(I336*H336,2)</f>
        <v>0</v>
      </c>
      <c r="K336" s="252"/>
      <c r="L336" s="253"/>
      <c r="M336" s="254" t="s">
        <v>1</v>
      </c>
      <c r="N336" s="255" t="s">
        <v>41</v>
      </c>
      <c r="O336" s="88"/>
      <c r="P336" s="235">
        <f>O336*H336</f>
        <v>0</v>
      </c>
      <c r="Q336" s="235">
        <v>0.55000000000000004</v>
      </c>
      <c r="R336" s="235">
        <f>Q336*H336</f>
        <v>7.6230000000000002</v>
      </c>
      <c r="S336" s="235">
        <v>0</v>
      </c>
      <c r="T336" s="236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37" t="s">
        <v>214</v>
      </c>
      <c r="AT336" s="237" t="s">
        <v>541</v>
      </c>
      <c r="AU336" s="237" t="s">
        <v>85</v>
      </c>
      <c r="AY336" s="14" t="s">
        <v>203</v>
      </c>
      <c r="BE336" s="238">
        <f>IF(N336="základní",J336,0)</f>
        <v>0</v>
      </c>
      <c r="BF336" s="238">
        <f>IF(N336="snížená",J336,0)</f>
        <v>0</v>
      </c>
      <c r="BG336" s="238">
        <f>IF(N336="zákl. přenesená",J336,0)</f>
        <v>0</v>
      </c>
      <c r="BH336" s="238">
        <f>IF(N336="sníž. přenesená",J336,0)</f>
        <v>0</v>
      </c>
      <c r="BI336" s="238">
        <f>IF(N336="nulová",J336,0)</f>
        <v>0</v>
      </c>
      <c r="BJ336" s="14" t="s">
        <v>83</v>
      </c>
      <c r="BK336" s="238">
        <f>ROUND(I336*H336,2)</f>
        <v>0</v>
      </c>
      <c r="BL336" s="14" t="s">
        <v>267</v>
      </c>
      <c r="BM336" s="237" t="s">
        <v>2622</v>
      </c>
    </row>
    <row r="337" s="2" customFormat="1" ht="21.75" customHeight="1">
      <c r="A337" s="35"/>
      <c r="B337" s="36"/>
      <c r="C337" s="225" t="s">
        <v>909</v>
      </c>
      <c r="D337" s="225" t="s">
        <v>205</v>
      </c>
      <c r="E337" s="226" t="s">
        <v>569</v>
      </c>
      <c r="F337" s="227" t="s">
        <v>570</v>
      </c>
      <c r="G337" s="228" t="s">
        <v>213</v>
      </c>
      <c r="H337" s="229">
        <v>92.680000000000007</v>
      </c>
      <c r="I337" s="230"/>
      <c r="J337" s="231">
        <f>ROUND(I337*H337,2)</f>
        <v>0</v>
      </c>
      <c r="K337" s="232"/>
      <c r="L337" s="41"/>
      <c r="M337" s="233" t="s">
        <v>1</v>
      </c>
      <c r="N337" s="234" t="s">
        <v>41</v>
      </c>
      <c r="O337" s="88"/>
      <c r="P337" s="235">
        <f>O337*H337</f>
        <v>0</v>
      </c>
      <c r="Q337" s="235">
        <v>0</v>
      </c>
      <c r="R337" s="235">
        <f>Q337*H337</f>
        <v>0</v>
      </c>
      <c r="S337" s="235">
        <v>0.017999999999999999</v>
      </c>
      <c r="T337" s="236">
        <f>S337*H337</f>
        <v>1.66824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37" t="s">
        <v>267</v>
      </c>
      <c r="AT337" s="237" t="s">
        <v>205</v>
      </c>
      <c r="AU337" s="237" t="s">
        <v>85</v>
      </c>
      <c r="AY337" s="14" t="s">
        <v>203</v>
      </c>
      <c r="BE337" s="238">
        <f>IF(N337="základní",J337,0)</f>
        <v>0</v>
      </c>
      <c r="BF337" s="238">
        <f>IF(N337="snížená",J337,0)</f>
        <v>0</v>
      </c>
      <c r="BG337" s="238">
        <f>IF(N337="zákl. přenesená",J337,0)</f>
        <v>0</v>
      </c>
      <c r="BH337" s="238">
        <f>IF(N337="sníž. přenesená",J337,0)</f>
        <v>0</v>
      </c>
      <c r="BI337" s="238">
        <f>IF(N337="nulová",J337,0)</f>
        <v>0</v>
      </c>
      <c r="BJ337" s="14" t="s">
        <v>83</v>
      </c>
      <c r="BK337" s="238">
        <f>ROUND(I337*H337,2)</f>
        <v>0</v>
      </c>
      <c r="BL337" s="14" t="s">
        <v>267</v>
      </c>
      <c r="BM337" s="237" t="s">
        <v>571</v>
      </c>
    </row>
    <row r="338" s="2" customFormat="1" ht="33" customHeight="1">
      <c r="A338" s="35"/>
      <c r="B338" s="36"/>
      <c r="C338" s="225" t="s">
        <v>913</v>
      </c>
      <c r="D338" s="225" t="s">
        <v>205</v>
      </c>
      <c r="E338" s="226" t="s">
        <v>573</v>
      </c>
      <c r="F338" s="227" t="s">
        <v>574</v>
      </c>
      <c r="G338" s="228" t="s">
        <v>213</v>
      </c>
      <c r="H338" s="229">
        <v>27.100000000000001</v>
      </c>
      <c r="I338" s="230"/>
      <c r="J338" s="231">
        <f>ROUND(I338*H338,2)</f>
        <v>0</v>
      </c>
      <c r="K338" s="232"/>
      <c r="L338" s="41"/>
      <c r="M338" s="233" t="s">
        <v>1</v>
      </c>
      <c r="N338" s="234" t="s">
        <v>41</v>
      </c>
      <c r="O338" s="88"/>
      <c r="P338" s="235">
        <f>O338*H338</f>
        <v>0</v>
      </c>
      <c r="Q338" s="235">
        <v>0</v>
      </c>
      <c r="R338" s="235">
        <f>Q338*H338</f>
        <v>0</v>
      </c>
      <c r="S338" s="235">
        <v>0.029999999999999999</v>
      </c>
      <c r="T338" s="236">
        <f>S338*H338</f>
        <v>0.81300000000000006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37" t="s">
        <v>267</v>
      </c>
      <c r="AT338" s="237" t="s">
        <v>205</v>
      </c>
      <c r="AU338" s="237" t="s">
        <v>85</v>
      </c>
      <c r="AY338" s="14" t="s">
        <v>203</v>
      </c>
      <c r="BE338" s="238">
        <f>IF(N338="základní",J338,0)</f>
        <v>0</v>
      </c>
      <c r="BF338" s="238">
        <f>IF(N338="snížená",J338,0)</f>
        <v>0</v>
      </c>
      <c r="BG338" s="238">
        <f>IF(N338="zákl. přenesená",J338,0)</f>
        <v>0</v>
      </c>
      <c r="BH338" s="238">
        <f>IF(N338="sníž. přenesená",J338,0)</f>
        <v>0</v>
      </c>
      <c r="BI338" s="238">
        <f>IF(N338="nulová",J338,0)</f>
        <v>0</v>
      </c>
      <c r="BJ338" s="14" t="s">
        <v>83</v>
      </c>
      <c r="BK338" s="238">
        <f>ROUND(I338*H338,2)</f>
        <v>0</v>
      </c>
      <c r="BL338" s="14" t="s">
        <v>267</v>
      </c>
      <c r="BM338" s="237" t="s">
        <v>575</v>
      </c>
    </row>
    <row r="339" s="2" customFormat="1" ht="24.15" customHeight="1">
      <c r="A339" s="35"/>
      <c r="B339" s="36"/>
      <c r="C339" s="225" t="s">
        <v>917</v>
      </c>
      <c r="D339" s="225" t="s">
        <v>205</v>
      </c>
      <c r="E339" s="226" t="s">
        <v>577</v>
      </c>
      <c r="F339" s="227" t="s">
        <v>578</v>
      </c>
      <c r="G339" s="228" t="s">
        <v>213</v>
      </c>
      <c r="H339" s="229">
        <v>3069.3000000000002</v>
      </c>
      <c r="I339" s="230"/>
      <c r="J339" s="231">
        <f>ROUND(I339*H339,2)</f>
        <v>0</v>
      </c>
      <c r="K339" s="232"/>
      <c r="L339" s="41"/>
      <c r="M339" s="233" t="s">
        <v>1</v>
      </c>
      <c r="N339" s="234" t="s">
        <v>41</v>
      </c>
      <c r="O339" s="88"/>
      <c r="P339" s="235">
        <f>O339*H339</f>
        <v>0</v>
      </c>
      <c r="Q339" s="235">
        <v>0</v>
      </c>
      <c r="R339" s="235">
        <f>Q339*H339</f>
        <v>0</v>
      </c>
      <c r="S339" s="235">
        <v>0.014</v>
      </c>
      <c r="T339" s="236">
        <f>S339*H339</f>
        <v>42.970200000000006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37" t="s">
        <v>267</v>
      </c>
      <c r="AT339" s="237" t="s">
        <v>205</v>
      </c>
      <c r="AU339" s="237" t="s">
        <v>85</v>
      </c>
      <c r="AY339" s="14" t="s">
        <v>203</v>
      </c>
      <c r="BE339" s="238">
        <f>IF(N339="základní",J339,0)</f>
        <v>0</v>
      </c>
      <c r="BF339" s="238">
        <f>IF(N339="snížená",J339,0)</f>
        <v>0</v>
      </c>
      <c r="BG339" s="238">
        <f>IF(N339="zákl. přenesená",J339,0)</f>
        <v>0</v>
      </c>
      <c r="BH339" s="238">
        <f>IF(N339="sníž. přenesená",J339,0)</f>
        <v>0</v>
      </c>
      <c r="BI339" s="238">
        <f>IF(N339="nulová",J339,0)</f>
        <v>0</v>
      </c>
      <c r="BJ339" s="14" t="s">
        <v>83</v>
      </c>
      <c r="BK339" s="238">
        <f>ROUND(I339*H339,2)</f>
        <v>0</v>
      </c>
      <c r="BL339" s="14" t="s">
        <v>267</v>
      </c>
      <c r="BM339" s="237" t="s">
        <v>579</v>
      </c>
    </row>
    <row r="340" s="2" customFormat="1" ht="24.15" customHeight="1">
      <c r="A340" s="35"/>
      <c r="B340" s="36"/>
      <c r="C340" s="225" t="s">
        <v>921</v>
      </c>
      <c r="D340" s="225" t="s">
        <v>205</v>
      </c>
      <c r="E340" s="226" t="s">
        <v>2623</v>
      </c>
      <c r="F340" s="227" t="s">
        <v>2624</v>
      </c>
      <c r="G340" s="228" t="s">
        <v>213</v>
      </c>
      <c r="H340" s="229">
        <v>35.875</v>
      </c>
      <c r="I340" s="230"/>
      <c r="J340" s="231">
        <f>ROUND(I340*H340,2)</f>
        <v>0</v>
      </c>
      <c r="K340" s="232"/>
      <c r="L340" s="41"/>
      <c r="M340" s="233" t="s">
        <v>1</v>
      </c>
      <c r="N340" s="234" t="s">
        <v>41</v>
      </c>
      <c r="O340" s="88"/>
      <c r="P340" s="235">
        <f>O340*H340</f>
        <v>0</v>
      </c>
      <c r="Q340" s="235">
        <v>0</v>
      </c>
      <c r="R340" s="235">
        <f>Q340*H340</f>
        <v>0</v>
      </c>
      <c r="S340" s="235">
        <v>0.040000000000000001</v>
      </c>
      <c r="T340" s="236">
        <f>S340*H340</f>
        <v>1.4350000000000001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37" t="s">
        <v>267</v>
      </c>
      <c r="AT340" s="237" t="s">
        <v>205</v>
      </c>
      <c r="AU340" s="237" t="s">
        <v>85</v>
      </c>
      <c r="AY340" s="14" t="s">
        <v>203</v>
      </c>
      <c r="BE340" s="238">
        <f>IF(N340="základní",J340,0)</f>
        <v>0</v>
      </c>
      <c r="BF340" s="238">
        <f>IF(N340="snížená",J340,0)</f>
        <v>0</v>
      </c>
      <c r="BG340" s="238">
        <f>IF(N340="zákl. přenesená",J340,0)</f>
        <v>0</v>
      </c>
      <c r="BH340" s="238">
        <f>IF(N340="sníž. přenesená",J340,0)</f>
        <v>0</v>
      </c>
      <c r="BI340" s="238">
        <f>IF(N340="nulová",J340,0)</f>
        <v>0</v>
      </c>
      <c r="BJ340" s="14" t="s">
        <v>83</v>
      </c>
      <c r="BK340" s="238">
        <f>ROUND(I340*H340,2)</f>
        <v>0</v>
      </c>
      <c r="BL340" s="14" t="s">
        <v>267</v>
      </c>
      <c r="BM340" s="237" t="s">
        <v>2625</v>
      </c>
    </row>
    <row r="341" s="2" customFormat="1" ht="24.15" customHeight="1">
      <c r="A341" s="35"/>
      <c r="B341" s="36"/>
      <c r="C341" s="225" t="s">
        <v>925</v>
      </c>
      <c r="D341" s="225" t="s">
        <v>205</v>
      </c>
      <c r="E341" s="226" t="s">
        <v>581</v>
      </c>
      <c r="F341" s="227" t="s">
        <v>582</v>
      </c>
      <c r="G341" s="228" t="s">
        <v>523</v>
      </c>
      <c r="H341" s="244"/>
      <c r="I341" s="230"/>
      <c r="J341" s="231">
        <f>ROUND(I341*H341,2)</f>
        <v>0</v>
      </c>
      <c r="K341" s="232"/>
      <c r="L341" s="41"/>
      <c r="M341" s="233" t="s">
        <v>1</v>
      </c>
      <c r="N341" s="234" t="s">
        <v>41</v>
      </c>
      <c r="O341" s="88"/>
      <c r="P341" s="235">
        <f>O341*H341</f>
        <v>0</v>
      </c>
      <c r="Q341" s="235">
        <v>0</v>
      </c>
      <c r="R341" s="235">
        <f>Q341*H341</f>
        <v>0</v>
      </c>
      <c r="S341" s="235">
        <v>0</v>
      </c>
      <c r="T341" s="236">
        <f>S341*H341</f>
        <v>0</v>
      </c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R341" s="237" t="s">
        <v>267</v>
      </c>
      <c r="AT341" s="237" t="s">
        <v>205</v>
      </c>
      <c r="AU341" s="237" t="s">
        <v>85</v>
      </c>
      <c r="AY341" s="14" t="s">
        <v>203</v>
      </c>
      <c r="BE341" s="238">
        <f>IF(N341="základní",J341,0)</f>
        <v>0</v>
      </c>
      <c r="BF341" s="238">
        <f>IF(N341="snížená",J341,0)</f>
        <v>0</v>
      </c>
      <c r="BG341" s="238">
        <f>IF(N341="zákl. přenesená",J341,0)</f>
        <v>0</v>
      </c>
      <c r="BH341" s="238">
        <f>IF(N341="sníž. přenesená",J341,0)</f>
        <v>0</v>
      </c>
      <c r="BI341" s="238">
        <f>IF(N341="nulová",J341,0)</f>
        <v>0</v>
      </c>
      <c r="BJ341" s="14" t="s">
        <v>83</v>
      </c>
      <c r="BK341" s="238">
        <f>ROUND(I341*H341,2)</f>
        <v>0</v>
      </c>
      <c r="BL341" s="14" t="s">
        <v>267</v>
      </c>
      <c r="BM341" s="237" t="s">
        <v>583</v>
      </c>
    </row>
    <row r="342" s="12" customFormat="1" ht="22.8" customHeight="1">
      <c r="A342" s="12"/>
      <c r="B342" s="209"/>
      <c r="C342" s="210"/>
      <c r="D342" s="211" t="s">
        <v>75</v>
      </c>
      <c r="E342" s="223" t="s">
        <v>584</v>
      </c>
      <c r="F342" s="223" t="s">
        <v>585</v>
      </c>
      <c r="G342" s="210"/>
      <c r="H342" s="210"/>
      <c r="I342" s="213"/>
      <c r="J342" s="224">
        <f>BK342</f>
        <v>0</v>
      </c>
      <c r="K342" s="210"/>
      <c r="L342" s="215"/>
      <c r="M342" s="216"/>
      <c r="N342" s="217"/>
      <c r="O342" s="217"/>
      <c r="P342" s="218">
        <f>SUM(P343:P375)</f>
        <v>0</v>
      </c>
      <c r="Q342" s="217"/>
      <c r="R342" s="218">
        <f>SUM(R343:R375)</f>
        <v>12.519009140000001</v>
      </c>
      <c r="S342" s="217"/>
      <c r="T342" s="219">
        <f>SUM(T343:T375)</f>
        <v>7.2881250000000009</v>
      </c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R342" s="220" t="s">
        <v>85</v>
      </c>
      <c r="AT342" s="221" t="s">
        <v>75</v>
      </c>
      <c r="AU342" s="221" t="s">
        <v>83</v>
      </c>
      <c r="AY342" s="220" t="s">
        <v>203</v>
      </c>
      <c r="BK342" s="222">
        <f>SUM(BK343:BK375)</f>
        <v>0</v>
      </c>
    </row>
    <row r="343" s="2" customFormat="1" ht="33" customHeight="1">
      <c r="A343" s="35"/>
      <c r="B343" s="36"/>
      <c r="C343" s="225" t="s">
        <v>929</v>
      </c>
      <c r="D343" s="225" t="s">
        <v>205</v>
      </c>
      <c r="E343" s="226" t="s">
        <v>2626</v>
      </c>
      <c r="F343" s="227" t="s">
        <v>2627</v>
      </c>
      <c r="G343" s="228" t="s">
        <v>213</v>
      </c>
      <c r="H343" s="229">
        <v>125.592</v>
      </c>
      <c r="I343" s="230"/>
      <c r="J343" s="231">
        <f>ROUND(I343*H343,2)</f>
        <v>0</v>
      </c>
      <c r="K343" s="232"/>
      <c r="L343" s="41"/>
      <c r="M343" s="233" t="s">
        <v>1</v>
      </c>
      <c r="N343" s="234" t="s">
        <v>41</v>
      </c>
      <c r="O343" s="88"/>
      <c r="P343" s="235">
        <f>O343*H343</f>
        <v>0</v>
      </c>
      <c r="Q343" s="235">
        <v>0</v>
      </c>
      <c r="R343" s="235">
        <f>Q343*H343</f>
        <v>0</v>
      </c>
      <c r="S343" s="235">
        <v>0</v>
      </c>
      <c r="T343" s="236">
        <f>S343*H343</f>
        <v>0</v>
      </c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R343" s="237" t="s">
        <v>267</v>
      </c>
      <c r="AT343" s="237" t="s">
        <v>205</v>
      </c>
      <c r="AU343" s="237" t="s">
        <v>85</v>
      </c>
      <c r="AY343" s="14" t="s">
        <v>203</v>
      </c>
      <c r="BE343" s="238">
        <f>IF(N343="základní",J343,0)</f>
        <v>0</v>
      </c>
      <c r="BF343" s="238">
        <f>IF(N343="snížená",J343,0)</f>
        <v>0</v>
      </c>
      <c r="BG343" s="238">
        <f>IF(N343="zákl. přenesená",J343,0)</f>
        <v>0</v>
      </c>
      <c r="BH343" s="238">
        <f>IF(N343="sníž. přenesená",J343,0)</f>
        <v>0</v>
      </c>
      <c r="BI343" s="238">
        <f>IF(N343="nulová",J343,0)</f>
        <v>0</v>
      </c>
      <c r="BJ343" s="14" t="s">
        <v>83</v>
      </c>
      <c r="BK343" s="238">
        <f>ROUND(I343*H343,2)</f>
        <v>0</v>
      </c>
      <c r="BL343" s="14" t="s">
        <v>267</v>
      </c>
      <c r="BM343" s="237" t="s">
        <v>2628</v>
      </c>
    </row>
    <row r="344" s="2" customFormat="1" ht="21.75" customHeight="1">
      <c r="A344" s="35"/>
      <c r="B344" s="36"/>
      <c r="C344" s="225" t="s">
        <v>933</v>
      </c>
      <c r="D344" s="225" t="s">
        <v>205</v>
      </c>
      <c r="E344" s="226" t="s">
        <v>640</v>
      </c>
      <c r="F344" s="227" t="s">
        <v>641</v>
      </c>
      <c r="G344" s="228" t="s">
        <v>213</v>
      </c>
      <c r="H344" s="229">
        <v>251.184</v>
      </c>
      <c r="I344" s="230"/>
      <c r="J344" s="231">
        <f>ROUND(I344*H344,2)</f>
        <v>0</v>
      </c>
      <c r="K344" s="232"/>
      <c r="L344" s="41"/>
      <c r="M344" s="233" t="s">
        <v>1</v>
      </c>
      <c r="N344" s="234" t="s">
        <v>41</v>
      </c>
      <c r="O344" s="88"/>
      <c r="P344" s="235">
        <f>O344*H344</f>
        <v>0</v>
      </c>
      <c r="Q344" s="235">
        <v>0.00020000000000000001</v>
      </c>
      <c r="R344" s="235">
        <f>Q344*H344</f>
        <v>0.050236800000000005</v>
      </c>
      <c r="S344" s="235">
        <v>0</v>
      </c>
      <c r="T344" s="236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37" t="s">
        <v>267</v>
      </c>
      <c r="AT344" s="237" t="s">
        <v>205</v>
      </c>
      <c r="AU344" s="237" t="s">
        <v>85</v>
      </c>
      <c r="AY344" s="14" t="s">
        <v>203</v>
      </c>
      <c r="BE344" s="238">
        <f>IF(N344="základní",J344,0)</f>
        <v>0</v>
      </c>
      <c r="BF344" s="238">
        <f>IF(N344="snížená",J344,0)</f>
        <v>0</v>
      </c>
      <c r="BG344" s="238">
        <f>IF(N344="zákl. přenesená",J344,0)</f>
        <v>0</v>
      </c>
      <c r="BH344" s="238">
        <f>IF(N344="sníž. přenesená",J344,0)</f>
        <v>0</v>
      </c>
      <c r="BI344" s="238">
        <f>IF(N344="nulová",J344,0)</f>
        <v>0</v>
      </c>
      <c r="BJ344" s="14" t="s">
        <v>83</v>
      </c>
      <c r="BK344" s="238">
        <f>ROUND(I344*H344,2)</f>
        <v>0</v>
      </c>
      <c r="BL344" s="14" t="s">
        <v>267</v>
      </c>
      <c r="BM344" s="237" t="s">
        <v>642</v>
      </c>
    </row>
    <row r="345" s="2" customFormat="1" ht="16.5" customHeight="1">
      <c r="A345" s="35"/>
      <c r="B345" s="36"/>
      <c r="C345" s="225" t="s">
        <v>937</v>
      </c>
      <c r="D345" s="225" t="s">
        <v>205</v>
      </c>
      <c r="E345" s="226" t="s">
        <v>644</v>
      </c>
      <c r="F345" s="227" t="s">
        <v>645</v>
      </c>
      <c r="G345" s="228" t="s">
        <v>213</v>
      </c>
      <c r="H345" s="229">
        <v>251.184</v>
      </c>
      <c r="I345" s="230"/>
      <c r="J345" s="231">
        <f>ROUND(I345*H345,2)</f>
        <v>0</v>
      </c>
      <c r="K345" s="232"/>
      <c r="L345" s="41"/>
      <c r="M345" s="233" t="s">
        <v>1</v>
      </c>
      <c r="N345" s="234" t="s">
        <v>41</v>
      </c>
      <c r="O345" s="88"/>
      <c r="P345" s="235">
        <f>O345*H345</f>
        <v>0</v>
      </c>
      <c r="Q345" s="235">
        <v>0</v>
      </c>
      <c r="R345" s="235">
        <f>Q345*H345</f>
        <v>0</v>
      </c>
      <c r="S345" s="235">
        <v>0</v>
      </c>
      <c r="T345" s="236">
        <f>S345*H345</f>
        <v>0</v>
      </c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R345" s="237" t="s">
        <v>267</v>
      </c>
      <c r="AT345" s="237" t="s">
        <v>205</v>
      </c>
      <c r="AU345" s="237" t="s">
        <v>85</v>
      </c>
      <c r="AY345" s="14" t="s">
        <v>203</v>
      </c>
      <c r="BE345" s="238">
        <f>IF(N345="základní",J345,0)</f>
        <v>0</v>
      </c>
      <c r="BF345" s="238">
        <f>IF(N345="snížená",J345,0)</f>
        <v>0</v>
      </c>
      <c r="BG345" s="238">
        <f>IF(N345="zákl. přenesená",J345,0)</f>
        <v>0</v>
      </c>
      <c r="BH345" s="238">
        <f>IF(N345="sníž. přenesená",J345,0)</f>
        <v>0</v>
      </c>
      <c r="BI345" s="238">
        <f>IF(N345="nulová",J345,0)</f>
        <v>0</v>
      </c>
      <c r="BJ345" s="14" t="s">
        <v>83</v>
      </c>
      <c r="BK345" s="238">
        <f>ROUND(I345*H345,2)</f>
        <v>0</v>
      </c>
      <c r="BL345" s="14" t="s">
        <v>267</v>
      </c>
      <c r="BM345" s="237" t="s">
        <v>646</v>
      </c>
    </row>
    <row r="346" s="2" customFormat="1" ht="16.5" customHeight="1">
      <c r="A346" s="35"/>
      <c r="B346" s="36"/>
      <c r="C346" s="245" t="s">
        <v>941</v>
      </c>
      <c r="D346" s="245" t="s">
        <v>541</v>
      </c>
      <c r="E346" s="246" t="s">
        <v>647</v>
      </c>
      <c r="F346" s="247" t="s">
        <v>648</v>
      </c>
      <c r="G346" s="248" t="s">
        <v>213</v>
      </c>
      <c r="H346" s="249">
        <v>276.30200000000002</v>
      </c>
      <c r="I346" s="250"/>
      <c r="J346" s="251">
        <f>ROUND(I346*H346,2)</f>
        <v>0</v>
      </c>
      <c r="K346" s="252"/>
      <c r="L346" s="253"/>
      <c r="M346" s="254" t="s">
        <v>1</v>
      </c>
      <c r="N346" s="255" t="s">
        <v>41</v>
      </c>
      <c r="O346" s="88"/>
      <c r="P346" s="235">
        <f>O346*H346</f>
        <v>0</v>
      </c>
      <c r="Q346" s="235">
        <v>0.00017000000000000001</v>
      </c>
      <c r="R346" s="235">
        <f>Q346*H346</f>
        <v>0.046971340000000007</v>
      </c>
      <c r="S346" s="235">
        <v>0</v>
      </c>
      <c r="T346" s="236">
        <f>S346*H346</f>
        <v>0</v>
      </c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R346" s="237" t="s">
        <v>214</v>
      </c>
      <c r="AT346" s="237" t="s">
        <v>541</v>
      </c>
      <c r="AU346" s="237" t="s">
        <v>85</v>
      </c>
      <c r="AY346" s="14" t="s">
        <v>203</v>
      </c>
      <c r="BE346" s="238">
        <f>IF(N346="základní",J346,0)</f>
        <v>0</v>
      </c>
      <c r="BF346" s="238">
        <f>IF(N346="snížená",J346,0)</f>
        <v>0</v>
      </c>
      <c r="BG346" s="238">
        <f>IF(N346="zákl. přenesená",J346,0)</f>
        <v>0</v>
      </c>
      <c r="BH346" s="238">
        <f>IF(N346="sníž. přenesená",J346,0)</f>
        <v>0</v>
      </c>
      <c r="BI346" s="238">
        <f>IF(N346="nulová",J346,0)</f>
        <v>0</v>
      </c>
      <c r="BJ346" s="14" t="s">
        <v>83</v>
      </c>
      <c r="BK346" s="238">
        <f>ROUND(I346*H346,2)</f>
        <v>0</v>
      </c>
      <c r="BL346" s="14" t="s">
        <v>267</v>
      </c>
      <c r="BM346" s="237" t="s">
        <v>649</v>
      </c>
    </row>
    <row r="347" s="2" customFormat="1" ht="24.15" customHeight="1">
      <c r="A347" s="35"/>
      <c r="B347" s="36"/>
      <c r="C347" s="225" t="s">
        <v>326</v>
      </c>
      <c r="D347" s="225" t="s">
        <v>205</v>
      </c>
      <c r="E347" s="226" t="s">
        <v>651</v>
      </c>
      <c r="F347" s="227" t="s">
        <v>652</v>
      </c>
      <c r="G347" s="228" t="s">
        <v>213</v>
      </c>
      <c r="H347" s="229">
        <v>251.184</v>
      </c>
      <c r="I347" s="230"/>
      <c r="J347" s="231">
        <f>ROUND(I347*H347,2)</f>
        <v>0</v>
      </c>
      <c r="K347" s="232"/>
      <c r="L347" s="41"/>
      <c r="M347" s="233" t="s">
        <v>1</v>
      </c>
      <c r="N347" s="234" t="s">
        <v>41</v>
      </c>
      <c r="O347" s="88"/>
      <c r="P347" s="235">
        <f>O347*H347</f>
        <v>0</v>
      </c>
      <c r="Q347" s="235">
        <v>0.0014</v>
      </c>
      <c r="R347" s="235">
        <f>Q347*H347</f>
        <v>0.35165760000000001</v>
      </c>
      <c r="S347" s="235">
        <v>0</v>
      </c>
      <c r="T347" s="236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37" t="s">
        <v>267</v>
      </c>
      <c r="AT347" s="237" t="s">
        <v>205</v>
      </c>
      <c r="AU347" s="237" t="s">
        <v>85</v>
      </c>
      <c r="AY347" s="14" t="s">
        <v>203</v>
      </c>
      <c r="BE347" s="238">
        <f>IF(N347="základní",J347,0)</f>
        <v>0</v>
      </c>
      <c r="BF347" s="238">
        <f>IF(N347="snížená",J347,0)</f>
        <v>0</v>
      </c>
      <c r="BG347" s="238">
        <f>IF(N347="zákl. přenesená",J347,0)</f>
        <v>0</v>
      </c>
      <c r="BH347" s="238">
        <f>IF(N347="sníž. přenesená",J347,0)</f>
        <v>0</v>
      </c>
      <c r="BI347" s="238">
        <f>IF(N347="nulová",J347,0)</f>
        <v>0</v>
      </c>
      <c r="BJ347" s="14" t="s">
        <v>83</v>
      </c>
      <c r="BK347" s="238">
        <f>ROUND(I347*H347,2)</f>
        <v>0</v>
      </c>
      <c r="BL347" s="14" t="s">
        <v>267</v>
      </c>
      <c r="BM347" s="237" t="s">
        <v>653</v>
      </c>
    </row>
    <row r="348" s="2" customFormat="1" ht="24.15" customHeight="1">
      <c r="A348" s="35"/>
      <c r="B348" s="36"/>
      <c r="C348" s="225" t="s">
        <v>948</v>
      </c>
      <c r="D348" s="225" t="s">
        <v>205</v>
      </c>
      <c r="E348" s="226" t="s">
        <v>659</v>
      </c>
      <c r="F348" s="227" t="s">
        <v>660</v>
      </c>
      <c r="G348" s="228" t="s">
        <v>213</v>
      </c>
      <c r="H348" s="229">
        <v>256.39999999999998</v>
      </c>
      <c r="I348" s="230"/>
      <c r="J348" s="231">
        <f>ROUND(I348*H348,2)</f>
        <v>0</v>
      </c>
      <c r="K348" s="232"/>
      <c r="L348" s="41"/>
      <c r="M348" s="233" t="s">
        <v>1</v>
      </c>
      <c r="N348" s="234" t="s">
        <v>41</v>
      </c>
      <c r="O348" s="88"/>
      <c r="P348" s="235">
        <f>O348*H348</f>
        <v>0</v>
      </c>
      <c r="Q348" s="235">
        <v>0.01379</v>
      </c>
      <c r="R348" s="235">
        <f>Q348*H348</f>
        <v>3.5357559999999997</v>
      </c>
      <c r="S348" s="235">
        <v>0</v>
      </c>
      <c r="T348" s="236">
        <f>S348*H348</f>
        <v>0</v>
      </c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R348" s="237" t="s">
        <v>267</v>
      </c>
      <c r="AT348" s="237" t="s">
        <v>205</v>
      </c>
      <c r="AU348" s="237" t="s">
        <v>85</v>
      </c>
      <c r="AY348" s="14" t="s">
        <v>203</v>
      </c>
      <c r="BE348" s="238">
        <f>IF(N348="základní",J348,0)</f>
        <v>0</v>
      </c>
      <c r="BF348" s="238">
        <f>IF(N348="snížená",J348,0)</f>
        <v>0</v>
      </c>
      <c r="BG348" s="238">
        <f>IF(N348="zákl. přenesená",J348,0)</f>
        <v>0</v>
      </c>
      <c r="BH348" s="238">
        <f>IF(N348="sníž. přenesená",J348,0)</f>
        <v>0</v>
      </c>
      <c r="BI348" s="238">
        <f>IF(N348="nulová",J348,0)</f>
        <v>0</v>
      </c>
      <c r="BJ348" s="14" t="s">
        <v>83</v>
      </c>
      <c r="BK348" s="238">
        <f>ROUND(I348*H348,2)</f>
        <v>0</v>
      </c>
      <c r="BL348" s="14" t="s">
        <v>267</v>
      </c>
      <c r="BM348" s="237" t="s">
        <v>661</v>
      </c>
    </row>
    <row r="349" s="2" customFormat="1">
      <c r="A349" s="35"/>
      <c r="B349" s="36"/>
      <c r="C349" s="37"/>
      <c r="D349" s="239" t="s">
        <v>403</v>
      </c>
      <c r="E349" s="37"/>
      <c r="F349" s="240" t="s">
        <v>662</v>
      </c>
      <c r="G349" s="37"/>
      <c r="H349" s="37"/>
      <c r="I349" s="241"/>
      <c r="J349" s="37"/>
      <c r="K349" s="37"/>
      <c r="L349" s="41"/>
      <c r="M349" s="242"/>
      <c r="N349" s="243"/>
      <c r="O349" s="88"/>
      <c r="P349" s="88"/>
      <c r="Q349" s="88"/>
      <c r="R349" s="88"/>
      <c r="S349" s="88"/>
      <c r="T349" s="89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T349" s="14" t="s">
        <v>403</v>
      </c>
      <c r="AU349" s="14" t="s">
        <v>85</v>
      </c>
    </row>
    <row r="350" s="2" customFormat="1" ht="24.15" customHeight="1">
      <c r="A350" s="35"/>
      <c r="B350" s="36"/>
      <c r="C350" s="225" t="s">
        <v>952</v>
      </c>
      <c r="D350" s="225" t="s">
        <v>205</v>
      </c>
      <c r="E350" s="226" t="s">
        <v>664</v>
      </c>
      <c r="F350" s="227" t="s">
        <v>665</v>
      </c>
      <c r="G350" s="228" t="s">
        <v>213</v>
      </c>
      <c r="H350" s="229">
        <v>94.900000000000006</v>
      </c>
      <c r="I350" s="230"/>
      <c r="J350" s="231">
        <f>ROUND(I350*H350,2)</f>
        <v>0</v>
      </c>
      <c r="K350" s="232"/>
      <c r="L350" s="41"/>
      <c r="M350" s="233" t="s">
        <v>1</v>
      </c>
      <c r="N350" s="234" t="s">
        <v>41</v>
      </c>
      <c r="O350" s="88"/>
      <c r="P350" s="235">
        <f>O350*H350</f>
        <v>0</v>
      </c>
      <c r="Q350" s="235">
        <v>0.0118</v>
      </c>
      <c r="R350" s="235">
        <f>Q350*H350</f>
        <v>1.11982</v>
      </c>
      <c r="S350" s="235">
        <v>0</v>
      </c>
      <c r="T350" s="236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37" t="s">
        <v>267</v>
      </c>
      <c r="AT350" s="237" t="s">
        <v>205</v>
      </c>
      <c r="AU350" s="237" t="s">
        <v>85</v>
      </c>
      <c r="AY350" s="14" t="s">
        <v>203</v>
      </c>
      <c r="BE350" s="238">
        <f>IF(N350="základní",J350,0)</f>
        <v>0</v>
      </c>
      <c r="BF350" s="238">
        <f>IF(N350="snížená",J350,0)</f>
        <v>0</v>
      </c>
      <c r="BG350" s="238">
        <f>IF(N350="zákl. přenesená",J350,0)</f>
        <v>0</v>
      </c>
      <c r="BH350" s="238">
        <f>IF(N350="sníž. přenesená",J350,0)</f>
        <v>0</v>
      </c>
      <c r="BI350" s="238">
        <f>IF(N350="nulová",J350,0)</f>
        <v>0</v>
      </c>
      <c r="BJ350" s="14" t="s">
        <v>83</v>
      </c>
      <c r="BK350" s="238">
        <f>ROUND(I350*H350,2)</f>
        <v>0</v>
      </c>
      <c r="BL350" s="14" t="s">
        <v>267</v>
      </c>
      <c r="BM350" s="237" t="s">
        <v>666</v>
      </c>
    </row>
    <row r="351" s="2" customFormat="1">
      <c r="A351" s="35"/>
      <c r="B351" s="36"/>
      <c r="C351" s="37"/>
      <c r="D351" s="239" t="s">
        <v>403</v>
      </c>
      <c r="E351" s="37"/>
      <c r="F351" s="240" t="s">
        <v>662</v>
      </c>
      <c r="G351" s="37"/>
      <c r="H351" s="37"/>
      <c r="I351" s="241"/>
      <c r="J351" s="37"/>
      <c r="K351" s="37"/>
      <c r="L351" s="41"/>
      <c r="M351" s="242"/>
      <c r="N351" s="243"/>
      <c r="O351" s="88"/>
      <c r="P351" s="88"/>
      <c r="Q351" s="88"/>
      <c r="R351" s="88"/>
      <c r="S351" s="88"/>
      <c r="T351" s="89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T351" s="14" t="s">
        <v>403</v>
      </c>
      <c r="AU351" s="14" t="s">
        <v>85</v>
      </c>
    </row>
    <row r="352" s="2" customFormat="1" ht="24.15" customHeight="1">
      <c r="A352" s="35"/>
      <c r="B352" s="36"/>
      <c r="C352" s="225" t="s">
        <v>956</v>
      </c>
      <c r="D352" s="225" t="s">
        <v>205</v>
      </c>
      <c r="E352" s="226" t="s">
        <v>2629</v>
      </c>
      <c r="F352" s="227" t="s">
        <v>2630</v>
      </c>
      <c r="G352" s="228" t="s">
        <v>213</v>
      </c>
      <c r="H352" s="229">
        <v>51.799999999999997</v>
      </c>
      <c r="I352" s="230"/>
      <c r="J352" s="231">
        <f>ROUND(I352*H352,2)</f>
        <v>0</v>
      </c>
      <c r="K352" s="232"/>
      <c r="L352" s="41"/>
      <c r="M352" s="233" t="s">
        <v>1</v>
      </c>
      <c r="N352" s="234" t="s">
        <v>41</v>
      </c>
      <c r="O352" s="88"/>
      <c r="P352" s="235">
        <f>O352*H352</f>
        <v>0</v>
      </c>
      <c r="Q352" s="235">
        <v>0.013780000000000001</v>
      </c>
      <c r="R352" s="235">
        <f>Q352*H352</f>
        <v>0.71380399999999999</v>
      </c>
      <c r="S352" s="235">
        <v>0</v>
      </c>
      <c r="T352" s="236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37" t="s">
        <v>267</v>
      </c>
      <c r="AT352" s="237" t="s">
        <v>205</v>
      </c>
      <c r="AU352" s="237" t="s">
        <v>85</v>
      </c>
      <c r="AY352" s="14" t="s">
        <v>203</v>
      </c>
      <c r="BE352" s="238">
        <f>IF(N352="základní",J352,0)</f>
        <v>0</v>
      </c>
      <c r="BF352" s="238">
        <f>IF(N352="snížená",J352,0)</f>
        <v>0</v>
      </c>
      <c r="BG352" s="238">
        <f>IF(N352="zákl. přenesená",J352,0)</f>
        <v>0</v>
      </c>
      <c r="BH352" s="238">
        <f>IF(N352="sníž. přenesená",J352,0)</f>
        <v>0</v>
      </c>
      <c r="BI352" s="238">
        <f>IF(N352="nulová",J352,0)</f>
        <v>0</v>
      </c>
      <c r="BJ352" s="14" t="s">
        <v>83</v>
      </c>
      <c r="BK352" s="238">
        <f>ROUND(I352*H352,2)</f>
        <v>0</v>
      </c>
      <c r="BL352" s="14" t="s">
        <v>267</v>
      </c>
      <c r="BM352" s="237" t="s">
        <v>2631</v>
      </c>
    </row>
    <row r="353" s="2" customFormat="1">
      <c r="A353" s="35"/>
      <c r="B353" s="36"/>
      <c r="C353" s="37"/>
      <c r="D353" s="239" t="s">
        <v>403</v>
      </c>
      <c r="E353" s="37"/>
      <c r="F353" s="240" t="s">
        <v>662</v>
      </c>
      <c r="G353" s="37"/>
      <c r="H353" s="37"/>
      <c r="I353" s="241"/>
      <c r="J353" s="37"/>
      <c r="K353" s="37"/>
      <c r="L353" s="41"/>
      <c r="M353" s="242"/>
      <c r="N353" s="243"/>
      <c r="O353" s="88"/>
      <c r="P353" s="88"/>
      <c r="Q353" s="88"/>
      <c r="R353" s="88"/>
      <c r="S353" s="88"/>
      <c r="T353" s="89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T353" s="14" t="s">
        <v>403</v>
      </c>
      <c r="AU353" s="14" t="s">
        <v>85</v>
      </c>
    </row>
    <row r="354" s="2" customFormat="1" ht="16.5" customHeight="1">
      <c r="A354" s="35"/>
      <c r="B354" s="36"/>
      <c r="C354" s="225" t="s">
        <v>960</v>
      </c>
      <c r="D354" s="225" t="s">
        <v>205</v>
      </c>
      <c r="E354" s="226" t="s">
        <v>668</v>
      </c>
      <c r="F354" s="227" t="s">
        <v>669</v>
      </c>
      <c r="G354" s="228" t="s">
        <v>213</v>
      </c>
      <c r="H354" s="229">
        <v>226.09999999999999</v>
      </c>
      <c r="I354" s="230"/>
      <c r="J354" s="231">
        <f>ROUND(I354*H354,2)</f>
        <v>0</v>
      </c>
      <c r="K354" s="232"/>
      <c r="L354" s="41"/>
      <c r="M354" s="233" t="s">
        <v>1</v>
      </c>
      <c r="N354" s="234" t="s">
        <v>41</v>
      </c>
      <c r="O354" s="88"/>
      <c r="P354" s="235">
        <f>O354*H354</f>
        <v>0</v>
      </c>
      <c r="Q354" s="235">
        <v>0.00010000000000000001</v>
      </c>
      <c r="R354" s="235">
        <f>Q354*H354</f>
        <v>0.022610000000000002</v>
      </c>
      <c r="S354" s="235">
        <v>0</v>
      </c>
      <c r="T354" s="236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37" t="s">
        <v>267</v>
      </c>
      <c r="AT354" s="237" t="s">
        <v>205</v>
      </c>
      <c r="AU354" s="237" t="s">
        <v>85</v>
      </c>
      <c r="AY354" s="14" t="s">
        <v>203</v>
      </c>
      <c r="BE354" s="238">
        <f>IF(N354="základní",J354,0)</f>
        <v>0</v>
      </c>
      <c r="BF354" s="238">
        <f>IF(N354="snížená",J354,0)</f>
        <v>0</v>
      </c>
      <c r="BG354" s="238">
        <f>IF(N354="zákl. přenesená",J354,0)</f>
        <v>0</v>
      </c>
      <c r="BH354" s="238">
        <f>IF(N354="sníž. přenesená",J354,0)</f>
        <v>0</v>
      </c>
      <c r="BI354" s="238">
        <f>IF(N354="nulová",J354,0)</f>
        <v>0</v>
      </c>
      <c r="BJ354" s="14" t="s">
        <v>83</v>
      </c>
      <c r="BK354" s="238">
        <f>ROUND(I354*H354,2)</f>
        <v>0</v>
      </c>
      <c r="BL354" s="14" t="s">
        <v>267</v>
      </c>
      <c r="BM354" s="237" t="s">
        <v>670</v>
      </c>
    </row>
    <row r="355" s="2" customFormat="1" ht="16.5" customHeight="1">
      <c r="A355" s="35"/>
      <c r="B355" s="36"/>
      <c r="C355" s="225" t="s">
        <v>964</v>
      </c>
      <c r="D355" s="225" t="s">
        <v>205</v>
      </c>
      <c r="E355" s="226" t="s">
        <v>2632</v>
      </c>
      <c r="F355" s="227" t="s">
        <v>2633</v>
      </c>
      <c r="G355" s="228" t="s">
        <v>213</v>
      </c>
      <c r="H355" s="229">
        <v>1106.2000000000001</v>
      </c>
      <c r="I355" s="230"/>
      <c r="J355" s="231">
        <f>ROUND(I355*H355,2)</f>
        <v>0</v>
      </c>
      <c r="K355" s="232"/>
      <c r="L355" s="41"/>
      <c r="M355" s="233" t="s">
        <v>1</v>
      </c>
      <c r="N355" s="234" t="s">
        <v>41</v>
      </c>
      <c r="O355" s="88"/>
      <c r="P355" s="235">
        <f>O355*H355</f>
        <v>0</v>
      </c>
      <c r="Q355" s="235">
        <v>0</v>
      </c>
      <c r="R355" s="235">
        <f>Q355*H355</f>
        <v>0</v>
      </c>
      <c r="S355" s="235">
        <v>0</v>
      </c>
      <c r="T355" s="236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237" t="s">
        <v>267</v>
      </c>
      <c r="AT355" s="237" t="s">
        <v>205</v>
      </c>
      <c r="AU355" s="237" t="s">
        <v>85</v>
      </c>
      <c r="AY355" s="14" t="s">
        <v>203</v>
      </c>
      <c r="BE355" s="238">
        <f>IF(N355="základní",J355,0)</f>
        <v>0</v>
      </c>
      <c r="BF355" s="238">
        <f>IF(N355="snížená",J355,0)</f>
        <v>0</v>
      </c>
      <c r="BG355" s="238">
        <f>IF(N355="zákl. přenesená",J355,0)</f>
        <v>0</v>
      </c>
      <c r="BH355" s="238">
        <f>IF(N355="sníž. přenesená",J355,0)</f>
        <v>0</v>
      </c>
      <c r="BI355" s="238">
        <f>IF(N355="nulová",J355,0)</f>
        <v>0</v>
      </c>
      <c r="BJ355" s="14" t="s">
        <v>83</v>
      </c>
      <c r="BK355" s="238">
        <f>ROUND(I355*H355,2)</f>
        <v>0</v>
      </c>
      <c r="BL355" s="14" t="s">
        <v>267</v>
      </c>
      <c r="BM355" s="237" t="s">
        <v>2634</v>
      </c>
    </row>
    <row r="356" s="2" customFormat="1" ht="16.5" customHeight="1">
      <c r="A356" s="35"/>
      <c r="B356" s="36"/>
      <c r="C356" s="245" t="s">
        <v>330</v>
      </c>
      <c r="D356" s="245" t="s">
        <v>541</v>
      </c>
      <c r="E356" s="246" t="s">
        <v>647</v>
      </c>
      <c r="F356" s="247" t="s">
        <v>648</v>
      </c>
      <c r="G356" s="248" t="s">
        <v>213</v>
      </c>
      <c r="H356" s="249">
        <v>1216.8199999999999</v>
      </c>
      <c r="I356" s="250"/>
      <c r="J356" s="251">
        <f>ROUND(I356*H356,2)</f>
        <v>0</v>
      </c>
      <c r="K356" s="252"/>
      <c r="L356" s="253"/>
      <c r="M356" s="254" t="s">
        <v>1</v>
      </c>
      <c r="N356" s="255" t="s">
        <v>41</v>
      </c>
      <c r="O356" s="88"/>
      <c r="P356" s="235">
        <f>O356*H356</f>
        <v>0</v>
      </c>
      <c r="Q356" s="235">
        <v>0.00017000000000000001</v>
      </c>
      <c r="R356" s="235">
        <f>Q356*H356</f>
        <v>0.2068594</v>
      </c>
      <c r="S356" s="235">
        <v>0</v>
      </c>
      <c r="T356" s="236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37" t="s">
        <v>214</v>
      </c>
      <c r="AT356" s="237" t="s">
        <v>541</v>
      </c>
      <c r="AU356" s="237" t="s">
        <v>85</v>
      </c>
      <c r="AY356" s="14" t="s">
        <v>203</v>
      </c>
      <c r="BE356" s="238">
        <f>IF(N356="základní",J356,0)</f>
        <v>0</v>
      </c>
      <c r="BF356" s="238">
        <f>IF(N356="snížená",J356,0)</f>
        <v>0</v>
      </c>
      <c r="BG356" s="238">
        <f>IF(N356="zákl. přenesená",J356,0)</f>
        <v>0</v>
      </c>
      <c r="BH356" s="238">
        <f>IF(N356="sníž. přenesená",J356,0)</f>
        <v>0</v>
      </c>
      <c r="BI356" s="238">
        <f>IF(N356="nulová",J356,0)</f>
        <v>0</v>
      </c>
      <c r="BJ356" s="14" t="s">
        <v>83</v>
      </c>
      <c r="BK356" s="238">
        <f>ROUND(I356*H356,2)</f>
        <v>0</v>
      </c>
      <c r="BL356" s="14" t="s">
        <v>267</v>
      </c>
      <c r="BM356" s="237" t="s">
        <v>2635</v>
      </c>
    </row>
    <row r="357" s="2" customFormat="1" ht="21.75" customHeight="1">
      <c r="A357" s="35"/>
      <c r="B357" s="36"/>
      <c r="C357" s="225" t="s">
        <v>971</v>
      </c>
      <c r="D357" s="225" t="s">
        <v>205</v>
      </c>
      <c r="E357" s="226" t="s">
        <v>672</v>
      </c>
      <c r="F357" s="227" t="s">
        <v>673</v>
      </c>
      <c r="G357" s="228" t="s">
        <v>213</v>
      </c>
      <c r="H357" s="229">
        <v>226.09999999999999</v>
      </c>
      <c r="I357" s="230"/>
      <c r="J357" s="231">
        <f>ROUND(I357*H357,2)</f>
        <v>0</v>
      </c>
      <c r="K357" s="232"/>
      <c r="L357" s="41"/>
      <c r="M357" s="233" t="s">
        <v>1</v>
      </c>
      <c r="N357" s="234" t="s">
        <v>41</v>
      </c>
      <c r="O357" s="88"/>
      <c r="P357" s="235">
        <f>O357*H357</f>
        <v>0</v>
      </c>
      <c r="Q357" s="235">
        <v>0.00069999999999999999</v>
      </c>
      <c r="R357" s="235">
        <f>Q357*H357</f>
        <v>0.15826999999999999</v>
      </c>
      <c r="S357" s="235">
        <v>0</v>
      </c>
      <c r="T357" s="236">
        <f>S357*H357</f>
        <v>0</v>
      </c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R357" s="237" t="s">
        <v>267</v>
      </c>
      <c r="AT357" s="237" t="s">
        <v>205</v>
      </c>
      <c r="AU357" s="237" t="s">
        <v>85</v>
      </c>
      <c r="AY357" s="14" t="s">
        <v>203</v>
      </c>
      <c r="BE357" s="238">
        <f>IF(N357="základní",J357,0)</f>
        <v>0</v>
      </c>
      <c r="BF357" s="238">
        <f>IF(N357="snížená",J357,0)</f>
        <v>0</v>
      </c>
      <c r="BG357" s="238">
        <f>IF(N357="zákl. přenesená",J357,0)</f>
        <v>0</v>
      </c>
      <c r="BH357" s="238">
        <f>IF(N357="sníž. přenesená",J357,0)</f>
        <v>0</v>
      </c>
      <c r="BI357" s="238">
        <f>IF(N357="nulová",J357,0)</f>
        <v>0</v>
      </c>
      <c r="BJ357" s="14" t="s">
        <v>83</v>
      </c>
      <c r="BK357" s="238">
        <f>ROUND(I357*H357,2)</f>
        <v>0</v>
      </c>
      <c r="BL357" s="14" t="s">
        <v>267</v>
      </c>
      <c r="BM357" s="237" t="s">
        <v>674</v>
      </c>
    </row>
    <row r="358" s="2" customFormat="1" ht="24.15" customHeight="1">
      <c r="A358" s="35"/>
      <c r="B358" s="36"/>
      <c r="C358" s="225" t="s">
        <v>333</v>
      </c>
      <c r="D358" s="225" t="s">
        <v>205</v>
      </c>
      <c r="E358" s="226" t="s">
        <v>676</v>
      </c>
      <c r="F358" s="227" t="s">
        <v>677</v>
      </c>
      <c r="G358" s="228" t="s">
        <v>213</v>
      </c>
      <c r="H358" s="229">
        <v>422.5</v>
      </c>
      <c r="I358" s="230"/>
      <c r="J358" s="231">
        <f>ROUND(I358*H358,2)</f>
        <v>0</v>
      </c>
      <c r="K358" s="232"/>
      <c r="L358" s="41"/>
      <c r="M358" s="233" t="s">
        <v>1</v>
      </c>
      <c r="N358" s="234" t="s">
        <v>41</v>
      </c>
      <c r="O358" s="88"/>
      <c r="P358" s="235">
        <f>O358*H358</f>
        <v>0</v>
      </c>
      <c r="Q358" s="235">
        <v>0</v>
      </c>
      <c r="R358" s="235">
        <f>Q358*H358</f>
        <v>0</v>
      </c>
      <c r="S358" s="235">
        <v>0.017250000000000001</v>
      </c>
      <c r="T358" s="236">
        <f>S358*H358</f>
        <v>7.2881250000000009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37" t="s">
        <v>267</v>
      </c>
      <c r="AT358" s="237" t="s">
        <v>205</v>
      </c>
      <c r="AU358" s="237" t="s">
        <v>85</v>
      </c>
      <c r="AY358" s="14" t="s">
        <v>203</v>
      </c>
      <c r="BE358" s="238">
        <f>IF(N358="základní",J358,0)</f>
        <v>0</v>
      </c>
      <c r="BF358" s="238">
        <f>IF(N358="snížená",J358,0)</f>
        <v>0</v>
      </c>
      <c r="BG358" s="238">
        <f>IF(N358="zákl. přenesená",J358,0)</f>
        <v>0</v>
      </c>
      <c r="BH358" s="238">
        <f>IF(N358="sníž. přenesená",J358,0)</f>
        <v>0</v>
      </c>
      <c r="BI358" s="238">
        <f>IF(N358="nulová",J358,0)</f>
        <v>0</v>
      </c>
      <c r="BJ358" s="14" t="s">
        <v>83</v>
      </c>
      <c r="BK358" s="238">
        <f>ROUND(I358*H358,2)</f>
        <v>0</v>
      </c>
      <c r="BL358" s="14" t="s">
        <v>267</v>
      </c>
      <c r="BM358" s="237" t="s">
        <v>678</v>
      </c>
    </row>
    <row r="359" s="2" customFormat="1" ht="24.15" customHeight="1">
      <c r="A359" s="35"/>
      <c r="B359" s="36"/>
      <c r="C359" s="225" t="s">
        <v>978</v>
      </c>
      <c r="D359" s="225" t="s">
        <v>205</v>
      </c>
      <c r="E359" s="226" t="s">
        <v>680</v>
      </c>
      <c r="F359" s="227" t="s">
        <v>681</v>
      </c>
      <c r="G359" s="228" t="s">
        <v>213</v>
      </c>
      <c r="H359" s="229">
        <v>423.5</v>
      </c>
      <c r="I359" s="230"/>
      <c r="J359" s="231">
        <f>ROUND(I359*H359,2)</f>
        <v>0</v>
      </c>
      <c r="K359" s="232"/>
      <c r="L359" s="41"/>
      <c r="M359" s="233" t="s">
        <v>1</v>
      </c>
      <c r="N359" s="234" t="s">
        <v>41</v>
      </c>
      <c r="O359" s="88"/>
      <c r="P359" s="235">
        <f>O359*H359</f>
        <v>0</v>
      </c>
      <c r="Q359" s="235">
        <v>0.00125</v>
      </c>
      <c r="R359" s="235">
        <f>Q359*H359</f>
        <v>0.52937500000000004</v>
      </c>
      <c r="S359" s="235">
        <v>0</v>
      </c>
      <c r="T359" s="236">
        <f>S359*H359</f>
        <v>0</v>
      </c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R359" s="237" t="s">
        <v>267</v>
      </c>
      <c r="AT359" s="237" t="s">
        <v>205</v>
      </c>
      <c r="AU359" s="237" t="s">
        <v>85</v>
      </c>
      <c r="AY359" s="14" t="s">
        <v>203</v>
      </c>
      <c r="BE359" s="238">
        <f>IF(N359="základní",J359,0)</f>
        <v>0</v>
      </c>
      <c r="BF359" s="238">
        <f>IF(N359="snížená",J359,0)</f>
        <v>0</v>
      </c>
      <c r="BG359" s="238">
        <f>IF(N359="zákl. přenesená",J359,0)</f>
        <v>0</v>
      </c>
      <c r="BH359" s="238">
        <f>IF(N359="sníž. přenesená",J359,0)</f>
        <v>0</v>
      </c>
      <c r="BI359" s="238">
        <f>IF(N359="nulová",J359,0)</f>
        <v>0</v>
      </c>
      <c r="BJ359" s="14" t="s">
        <v>83</v>
      </c>
      <c r="BK359" s="238">
        <f>ROUND(I359*H359,2)</f>
        <v>0</v>
      </c>
      <c r="BL359" s="14" t="s">
        <v>267</v>
      </c>
      <c r="BM359" s="237" t="s">
        <v>682</v>
      </c>
    </row>
    <row r="360" s="2" customFormat="1" ht="16.5" customHeight="1">
      <c r="A360" s="35"/>
      <c r="B360" s="36"/>
      <c r="C360" s="245" t="s">
        <v>982</v>
      </c>
      <c r="D360" s="245" t="s">
        <v>541</v>
      </c>
      <c r="E360" s="246" t="s">
        <v>684</v>
      </c>
      <c r="F360" s="247" t="s">
        <v>685</v>
      </c>
      <c r="G360" s="248" t="s">
        <v>213</v>
      </c>
      <c r="H360" s="249">
        <v>465.85000000000002</v>
      </c>
      <c r="I360" s="250"/>
      <c r="J360" s="251">
        <f>ROUND(I360*H360,2)</f>
        <v>0</v>
      </c>
      <c r="K360" s="252"/>
      <c r="L360" s="253"/>
      <c r="M360" s="254" t="s">
        <v>1</v>
      </c>
      <c r="N360" s="255" t="s">
        <v>41</v>
      </c>
      <c r="O360" s="88"/>
      <c r="P360" s="235">
        <f>O360*H360</f>
        <v>0</v>
      </c>
      <c r="Q360" s="235">
        <v>0</v>
      </c>
      <c r="R360" s="235">
        <f>Q360*H360</f>
        <v>0</v>
      </c>
      <c r="S360" s="235">
        <v>0</v>
      </c>
      <c r="T360" s="236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37" t="s">
        <v>214</v>
      </c>
      <c r="AT360" s="237" t="s">
        <v>541</v>
      </c>
      <c r="AU360" s="237" t="s">
        <v>85</v>
      </c>
      <c r="AY360" s="14" t="s">
        <v>203</v>
      </c>
      <c r="BE360" s="238">
        <f>IF(N360="základní",J360,0)</f>
        <v>0</v>
      </c>
      <c r="BF360" s="238">
        <f>IF(N360="snížená",J360,0)</f>
        <v>0</v>
      </c>
      <c r="BG360" s="238">
        <f>IF(N360="zákl. přenesená",J360,0)</f>
        <v>0</v>
      </c>
      <c r="BH360" s="238">
        <f>IF(N360="sníž. přenesená",J360,0)</f>
        <v>0</v>
      </c>
      <c r="BI360" s="238">
        <f>IF(N360="nulová",J360,0)</f>
        <v>0</v>
      </c>
      <c r="BJ360" s="14" t="s">
        <v>83</v>
      </c>
      <c r="BK360" s="238">
        <f>ROUND(I360*H360,2)</f>
        <v>0</v>
      </c>
      <c r="BL360" s="14" t="s">
        <v>267</v>
      </c>
      <c r="BM360" s="237" t="s">
        <v>686</v>
      </c>
    </row>
    <row r="361" s="2" customFormat="1" ht="24.15" customHeight="1">
      <c r="A361" s="35"/>
      <c r="B361" s="36"/>
      <c r="C361" s="225" t="s">
        <v>986</v>
      </c>
      <c r="D361" s="225" t="s">
        <v>205</v>
      </c>
      <c r="E361" s="226" t="s">
        <v>2636</v>
      </c>
      <c r="F361" s="227" t="s">
        <v>2637</v>
      </c>
      <c r="G361" s="228" t="s">
        <v>213</v>
      </c>
      <c r="H361" s="229">
        <v>6.2000000000000002</v>
      </c>
      <c r="I361" s="230"/>
      <c r="J361" s="231">
        <f>ROUND(I361*H361,2)</f>
        <v>0</v>
      </c>
      <c r="K361" s="232"/>
      <c r="L361" s="41"/>
      <c r="M361" s="233" t="s">
        <v>1</v>
      </c>
      <c r="N361" s="234" t="s">
        <v>41</v>
      </c>
      <c r="O361" s="88"/>
      <c r="P361" s="235">
        <f>O361*H361</f>
        <v>0</v>
      </c>
      <c r="Q361" s="235">
        <v>0.018720000000000001</v>
      </c>
      <c r="R361" s="235">
        <f>Q361*H361</f>
        <v>0.116064</v>
      </c>
      <c r="S361" s="235">
        <v>0</v>
      </c>
      <c r="T361" s="236">
        <f>S361*H361</f>
        <v>0</v>
      </c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R361" s="237" t="s">
        <v>267</v>
      </c>
      <c r="AT361" s="237" t="s">
        <v>205</v>
      </c>
      <c r="AU361" s="237" t="s">
        <v>85</v>
      </c>
      <c r="AY361" s="14" t="s">
        <v>203</v>
      </c>
      <c r="BE361" s="238">
        <f>IF(N361="základní",J361,0)</f>
        <v>0</v>
      </c>
      <c r="BF361" s="238">
        <f>IF(N361="snížená",J361,0)</f>
        <v>0</v>
      </c>
      <c r="BG361" s="238">
        <f>IF(N361="zákl. přenesená",J361,0)</f>
        <v>0</v>
      </c>
      <c r="BH361" s="238">
        <f>IF(N361="sníž. přenesená",J361,0)</f>
        <v>0</v>
      </c>
      <c r="BI361" s="238">
        <f>IF(N361="nulová",J361,0)</f>
        <v>0</v>
      </c>
      <c r="BJ361" s="14" t="s">
        <v>83</v>
      </c>
      <c r="BK361" s="238">
        <f>ROUND(I361*H361,2)</f>
        <v>0</v>
      </c>
      <c r="BL361" s="14" t="s">
        <v>267</v>
      </c>
      <c r="BM361" s="237" t="s">
        <v>2638</v>
      </c>
    </row>
    <row r="362" s="2" customFormat="1">
      <c r="A362" s="35"/>
      <c r="B362" s="36"/>
      <c r="C362" s="37"/>
      <c r="D362" s="239" t="s">
        <v>403</v>
      </c>
      <c r="E362" s="37"/>
      <c r="F362" s="240" t="s">
        <v>662</v>
      </c>
      <c r="G362" s="37"/>
      <c r="H362" s="37"/>
      <c r="I362" s="241"/>
      <c r="J362" s="37"/>
      <c r="K362" s="37"/>
      <c r="L362" s="41"/>
      <c r="M362" s="242"/>
      <c r="N362" s="243"/>
      <c r="O362" s="88"/>
      <c r="P362" s="88"/>
      <c r="Q362" s="88"/>
      <c r="R362" s="88"/>
      <c r="S362" s="88"/>
      <c r="T362" s="89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T362" s="14" t="s">
        <v>403</v>
      </c>
      <c r="AU362" s="14" t="s">
        <v>85</v>
      </c>
    </row>
    <row r="363" s="2" customFormat="1" ht="24.15" customHeight="1">
      <c r="A363" s="35"/>
      <c r="B363" s="36"/>
      <c r="C363" s="225" t="s">
        <v>337</v>
      </c>
      <c r="D363" s="225" t="s">
        <v>205</v>
      </c>
      <c r="E363" s="226" t="s">
        <v>2639</v>
      </c>
      <c r="F363" s="227" t="s">
        <v>2640</v>
      </c>
      <c r="G363" s="228" t="s">
        <v>213</v>
      </c>
      <c r="H363" s="229">
        <v>125</v>
      </c>
      <c r="I363" s="230"/>
      <c r="J363" s="231">
        <f>ROUND(I363*H363,2)</f>
        <v>0</v>
      </c>
      <c r="K363" s="232"/>
      <c r="L363" s="41"/>
      <c r="M363" s="233" t="s">
        <v>1</v>
      </c>
      <c r="N363" s="234" t="s">
        <v>41</v>
      </c>
      <c r="O363" s="88"/>
      <c r="P363" s="235">
        <f>O363*H363</f>
        <v>0</v>
      </c>
      <c r="Q363" s="235">
        <v>0.020289999999999999</v>
      </c>
      <c r="R363" s="235">
        <f>Q363*H363</f>
        <v>2.5362499999999999</v>
      </c>
      <c r="S363" s="235">
        <v>0</v>
      </c>
      <c r="T363" s="236">
        <f>S363*H363</f>
        <v>0</v>
      </c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R363" s="237" t="s">
        <v>267</v>
      </c>
      <c r="AT363" s="237" t="s">
        <v>205</v>
      </c>
      <c r="AU363" s="237" t="s">
        <v>85</v>
      </c>
      <c r="AY363" s="14" t="s">
        <v>203</v>
      </c>
      <c r="BE363" s="238">
        <f>IF(N363="základní",J363,0)</f>
        <v>0</v>
      </c>
      <c r="BF363" s="238">
        <f>IF(N363="snížená",J363,0)</f>
        <v>0</v>
      </c>
      <c r="BG363" s="238">
        <f>IF(N363="zákl. přenesená",J363,0)</f>
        <v>0</v>
      </c>
      <c r="BH363" s="238">
        <f>IF(N363="sníž. přenesená",J363,0)</f>
        <v>0</v>
      </c>
      <c r="BI363" s="238">
        <f>IF(N363="nulová",J363,0)</f>
        <v>0</v>
      </c>
      <c r="BJ363" s="14" t="s">
        <v>83</v>
      </c>
      <c r="BK363" s="238">
        <f>ROUND(I363*H363,2)</f>
        <v>0</v>
      </c>
      <c r="BL363" s="14" t="s">
        <v>267</v>
      </c>
      <c r="BM363" s="237" t="s">
        <v>2641</v>
      </c>
    </row>
    <row r="364" s="2" customFormat="1">
      <c r="A364" s="35"/>
      <c r="B364" s="36"/>
      <c r="C364" s="37"/>
      <c r="D364" s="239" t="s">
        <v>403</v>
      </c>
      <c r="E364" s="37"/>
      <c r="F364" s="240" t="s">
        <v>662</v>
      </c>
      <c r="G364" s="37"/>
      <c r="H364" s="37"/>
      <c r="I364" s="241"/>
      <c r="J364" s="37"/>
      <c r="K364" s="37"/>
      <c r="L364" s="41"/>
      <c r="M364" s="242"/>
      <c r="N364" s="243"/>
      <c r="O364" s="88"/>
      <c r="P364" s="88"/>
      <c r="Q364" s="88"/>
      <c r="R364" s="88"/>
      <c r="S364" s="88"/>
      <c r="T364" s="89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T364" s="14" t="s">
        <v>403</v>
      </c>
      <c r="AU364" s="14" t="s">
        <v>85</v>
      </c>
    </row>
    <row r="365" s="2" customFormat="1" ht="24.15" customHeight="1">
      <c r="A365" s="35"/>
      <c r="B365" s="36"/>
      <c r="C365" s="225" t="s">
        <v>993</v>
      </c>
      <c r="D365" s="225" t="s">
        <v>205</v>
      </c>
      <c r="E365" s="226" t="s">
        <v>2642</v>
      </c>
      <c r="F365" s="227" t="s">
        <v>2643</v>
      </c>
      <c r="G365" s="228" t="s">
        <v>213</v>
      </c>
      <c r="H365" s="229">
        <v>10.1</v>
      </c>
      <c r="I365" s="230"/>
      <c r="J365" s="231">
        <f>ROUND(I365*H365,2)</f>
        <v>0</v>
      </c>
      <c r="K365" s="232"/>
      <c r="L365" s="41"/>
      <c r="M365" s="233" t="s">
        <v>1</v>
      </c>
      <c r="N365" s="234" t="s">
        <v>41</v>
      </c>
      <c r="O365" s="88"/>
      <c r="P365" s="235">
        <f>O365*H365</f>
        <v>0</v>
      </c>
      <c r="Q365" s="235">
        <v>0.019029999999999998</v>
      </c>
      <c r="R365" s="235">
        <f>Q365*H365</f>
        <v>0.19220299999999999</v>
      </c>
      <c r="S365" s="235">
        <v>0</v>
      </c>
      <c r="T365" s="236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37" t="s">
        <v>267</v>
      </c>
      <c r="AT365" s="237" t="s">
        <v>205</v>
      </c>
      <c r="AU365" s="237" t="s">
        <v>85</v>
      </c>
      <c r="AY365" s="14" t="s">
        <v>203</v>
      </c>
      <c r="BE365" s="238">
        <f>IF(N365="základní",J365,0)</f>
        <v>0</v>
      </c>
      <c r="BF365" s="238">
        <f>IF(N365="snížená",J365,0)</f>
        <v>0</v>
      </c>
      <c r="BG365" s="238">
        <f>IF(N365="zákl. přenesená",J365,0)</f>
        <v>0</v>
      </c>
      <c r="BH365" s="238">
        <f>IF(N365="sníž. přenesená",J365,0)</f>
        <v>0</v>
      </c>
      <c r="BI365" s="238">
        <f>IF(N365="nulová",J365,0)</f>
        <v>0</v>
      </c>
      <c r="BJ365" s="14" t="s">
        <v>83</v>
      </c>
      <c r="BK365" s="238">
        <f>ROUND(I365*H365,2)</f>
        <v>0</v>
      </c>
      <c r="BL365" s="14" t="s">
        <v>267</v>
      </c>
      <c r="BM365" s="237" t="s">
        <v>2644</v>
      </c>
    </row>
    <row r="366" s="2" customFormat="1" ht="24.15" customHeight="1">
      <c r="A366" s="35"/>
      <c r="B366" s="36"/>
      <c r="C366" s="225" t="s">
        <v>341</v>
      </c>
      <c r="D366" s="225" t="s">
        <v>205</v>
      </c>
      <c r="E366" s="226" t="s">
        <v>2645</v>
      </c>
      <c r="F366" s="227" t="s">
        <v>2646</v>
      </c>
      <c r="G366" s="228" t="s">
        <v>213</v>
      </c>
      <c r="H366" s="229">
        <v>15.800000000000001</v>
      </c>
      <c r="I366" s="230"/>
      <c r="J366" s="231">
        <f>ROUND(I366*H366,2)</f>
        <v>0</v>
      </c>
      <c r="K366" s="232"/>
      <c r="L366" s="41"/>
      <c r="M366" s="233" t="s">
        <v>1</v>
      </c>
      <c r="N366" s="234" t="s">
        <v>41</v>
      </c>
      <c r="O366" s="88"/>
      <c r="P366" s="235">
        <f>O366*H366</f>
        <v>0</v>
      </c>
      <c r="Q366" s="235">
        <v>0.020289999999999999</v>
      </c>
      <c r="R366" s="235">
        <f>Q366*H366</f>
        <v>0.32058199999999998</v>
      </c>
      <c r="S366" s="235">
        <v>0</v>
      </c>
      <c r="T366" s="236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37" t="s">
        <v>267</v>
      </c>
      <c r="AT366" s="237" t="s">
        <v>205</v>
      </c>
      <c r="AU366" s="237" t="s">
        <v>85</v>
      </c>
      <c r="AY366" s="14" t="s">
        <v>203</v>
      </c>
      <c r="BE366" s="238">
        <f>IF(N366="základní",J366,0)</f>
        <v>0</v>
      </c>
      <c r="BF366" s="238">
        <f>IF(N366="snížená",J366,0)</f>
        <v>0</v>
      </c>
      <c r="BG366" s="238">
        <f>IF(N366="zákl. přenesená",J366,0)</f>
        <v>0</v>
      </c>
      <c r="BH366" s="238">
        <f>IF(N366="sníž. přenesená",J366,0)</f>
        <v>0</v>
      </c>
      <c r="BI366" s="238">
        <f>IF(N366="nulová",J366,0)</f>
        <v>0</v>
      </c>
      <c r="BJ366" s="14" t="s">
        <v>83</v>
      </c>
      <c r="BK366" s="238">
        <f>ROUND(I366*H366,2)</f>
        <v>0</v>
      </c>
      <c r="BL366" s="14" t="s">
        <v>267</v>
      </c>
      <c r="BM366" s="237" t="s">
        <v>2647</v>
      </c>
    </row>
    <row r="367" s="2" customFormat="1" ht="24.15" customHeight="1">
      <c r="A367" s="35"/>
      <c r="B367" s="36"/>
      <c r="C367" s="225" t="s">
        <v>1000</v>
      </c>
      <c r="D367" s="225" t="s">
        <v>205</v>
      </c>
      <c r="E367" s="226" t="s">
        <v>2648</v>
      </c>
      <c r="F367" s="227" t="s">
        <v>2649</v>
      </c>
      <c r="G367" s="228" t="s">
        <v>213</v>
      </c>
      <c r="H367" s="229">
        <v>69</v>
      </c>
      <c r="I367" s="230"/>
      <c r="J367" s="231">
        <f>ROUND(I367*H367,2)</f>
        <v>0</v>
      </c>
      <c r="K367" s="232"/>
      <c r="L367" s="41"/>
      <c r="M367" s="233" t="s">
        <v>1</v>
      </c>
      <c r="N367" s="234" t="s">
        <v>41</v>
      </c>
      <c r="O367" s="88"/>
      <c r="P367" s="235">
        <f>O367*H367</f>
        <v>0</v>
      </c>
      <c r="Q367" s="235">
        <v>0.037949999999999998</v>
      </c>
      <c r="R367" s="235">
        <f>Q367*H367</f>
        <v>2.6185499999999999</v>
      </c>
      <c r="S367" s="235">
        <v>0</v>
      </c>
      <c r="T367" s="236">
        <f>S367*H367</f>
        <v>0</v>
      </c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R367" s="237" t="s">
        <v>267</v>
      </c>
      <c r="AT367" s="237" t="s">
        <v>205</v>
      </c>
      <c r="AU367" s="237" t="s">
        <v>85</v>
      </c>
      <c r="AY367" s="14" t="s">
        <v>203</v>
      </c>
      <c r="BE367" s="238">
        <f>IF(N367="základní",J367,0)</f>
        <v>0</v>
      </c>
      <c r="BF367" s="238">
        <f>IF(N367="snížená",J367,0)</f>
        <v>0</v>
      </c>
      <c r="BG367" s="238">
        <f>IF(N367="zákl. přenesená",J367,0)</f>
        <v>0</v>
      </c>
      <c r="BH367" s="238">
        <f>IF(N367="sníž. přenesená",J367,0)</f>
        <v>0</v>
      </c>
      <c r="BI367" s="238">
        <f>IF(N367="nulová",J367,0)</f>
        <v>0</v>
      </c>
      <c r="BJ367" s="14" t="s">
        <v>83</v>
      </c>
      <c r="BK367" s="238">
        <f>ROUND(I367*H367,2)</f>
        <v>0</v>
      </c>
      <c r="BL367" s="14" t="s">
        <v>267</v>
      </c>
      <c r="BM367" s="237" t="s">
        <v>2650</v>
      </c>
    </row>
    <row r="368" s="2" customFormat="1">
      <c r="A368" s="35"/>
      <c r="B368" s="36"/>
      <c r="C368" s="37"/>
      <c r="D368" s="239" t="s">
        <v>403</v>
      </c>
      <c r="E368" s="37"/>
      <c r="F368" s="240" t="s">
        <v>662</v>
      </c>
      <c r="G368" s="37"/>
      <c r="H368" s="37"/>
      <c r="I368" s="241"/>
      <c r="J368" s="37"/>
      <c r="K368" s="37"/>
      <c r="L368" s="41"/>
      <c r="M368" s="242"/>
      <c r="N368" s="243"/>
      <c r="O368" s="88"/>
      <c r="P368" s="88"/>
      <c r="Q368" s="88"/>
      <c r="R368" s="88"/>
      <c r="S368" s="88"/>
      <c r="T368" s="89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T368" s="14" t="s">
        <v>403</v>
      </c>
      <c r="AU368" s="14" t="s">
        <v>85</v>
      </c>
    </row>
    <row r="369" s="2" customFormat="1" ht="55.5" customHeight="1">
      <c r="A369" s="35"/>
      <c r="B369" s="36"/>
      <c r="C369" s="225" t="s">
        <v>345</v>
      </c>
      <c r="D369" s="225" t="s">
        <v>205</v>
      </c>
      <c r="E369" s="226" t="s">
        <v>694</v>
      </c>
      <c r="F369" s="227" t="s">
        <v>695</v>
      </c>
      <c r="G369" s="228" t="s">
        <v>213</v>
      </c>
      <c r="H369" s="229">
        <v>177.59999999999999</v>
      </c>
      <c r="I369" s="230"/>
      <c r="J369" s="231">
        <f>ROUND(I369*H369,2)</f>
        <v>0</v>
      </c>
      <c r="K369" s="232"/>
      <c r="L369" s="41"/>
      <c r="M369" s="233" t="s">
        <v>1</v>
      </c>
      <c r="N369" s="234" t="s">
        <v>41</v>
      </c>
      <c r="O369" s="88"/>
      <c r="P369" s="235">
        <f>O369*H369</f>
        <v>0</v>
      </c>
      <c r="Q369" s="235">
        <v>0</v>
      </c>
      <c r="R369" s="235">
        <f>Q369*H369</f>
        <v>0</v>
      </c>
      <c r="S369" s="235">
        <v>0</v>
      </c>
      <c r="T369" s="236">
        <f>S369*H369</f>
        <v>0</v>
      </c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R369" s="237" t="s">
        <v>267</v>
      </c>
      <c r="AT369" s="237" t="s">
        <v>205</v>
      </c>
      <c r="AU369" s="237" t="s">
        <v>85</v>
      </c>
      <c r="AY369" s="14" t="s">
        <v>203</v>
      </c>
      <c r="BE369" s="238">
        <f>IF(N369="základní",J369,0)</f>
        <v>0</v>
      </c>
      <c r="BF369" s="238">
        <f>IF(N369="snížená",J369,0)</f>
        <v>0</v>
      </c>
      <c r="BG369" s="238">
        <f>IF(N369="zákl. přenesená",J369,0)</f>
        <v>0</v>
      </c>
      <c r="BH369" s="238">
        <f>IF(N369="sníž. přenesená",J369,0)</f>
        <v>0</v>
      </c>
      <c r="BI369" s="238">
        <f>IF(N369="nulová",J369,0)</f>
        <v>0</v>
      </c>
      <c r="BJ369" s="14" t="s">
        <v>83</v>
      </c>
      <c r="BK369" s="238">
        <f>ROUND(I369*H369,2)</f>
        <v>0</v>
      </c>
      <c r="BL369" s="14" t="s">
        <v>267</v>
      </c>
      <c r="BM369" s="237" t="s">
        <v>696</v>
      </c>
    </row>
    <row r="370" s="2" customFormat="1">
      <c r="A370" s="35"/>
      <c r="B370" s="36"/>
      <c r="C370" s="37"/>
      <c r="D370" s="239" t="s">
        <v>403</v>
      </c>
      <c r="E370" s="37"/>
      <c r="F370" s="240" t="s">
        <v>697</v>
      </c>
      <c r="G370" s="37"/>
      <c r="H370" s="37"/>
      <c r="I370" s="241"/>
      <c r="J370" s="37"/>
      <c r="K370" s="37"/>
      <c r="L370" s="41"/>
      <c r="M370" s="242"/>
      <c r="N370" s="243"/>
      <c r="O370" s="88"/>
      <c r="P370" s="88"/>
      <c r="Q370" s="88"/>
      <c r="R370" s="88"/>
      <c r="S370" s="88"/>
      <c r="T370" s="89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T370" s="14" t="s">
        <v>403</v>
      </c>
      <c r="AU370" s="14" t="s">
        <v>85</v>
      </c>
    </row>
    <row r="371" s="2" customFormat="1" ht="44.25" customHeight="1">
      <c r="A371" s="35"/>
      <c r="B371" s="36"/>
      <c r="C371" s="225" t="s">
        <v>1009</v>
      </c>
      <c r="D371" s="225" t="s">
        <v>205</v>
      </c>
      <c r="E371" s="226" t="s">
        <v>704</v>
      </c>
      <c r="F371" s="227" t="s">
        <v>705</v>
      </c>
      <c r="G371" s="228" t="s">
        <v>213</v>
      </c>
      <c r="H371" s="229">
        <v>900.78399999999999</v>
      </c>
      <c r="I371" s="230"/>
      <c r="J371" s="231">
        <f>ROUND(I371*H371,2)</f>
        <v>0</v>
      </c>
      <c r="K371" s="232"/>
      <c r="L371" s="41"/>
      <c r="M371" s="233" t="s">
        <v>1</v>
      </c>
      <c r="N371" s="234" t="s">
        <v>41</v>
      </c>
      <c r="O371" s="88"/>
      <c r="P371" s="235">
        <f>O371*H371</f>
        <v>0</v>
      </c>
      <c r="Q371" s="235">
        <v>0</v>
      </c>
      <c r="R371" s="235">
        <f>Q371*H371</f>
        <v>0</v>
      </c>
      <c r="S371" s="235">
        <v>0</v>
      </c>
      <c r="T371" s="236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237" t="s">
        <v>267</v>
      </c>
      <c r="AT371" s="237" t="s">
        <v>205</v>
      </c>
      <c r="AU371" s="237" t="s">
        <v>85</v>
      </c>
      <c r="AY371" s="14" t="s">
        <v>203</v>
      </c>
      <c r="BE371" s="238">
        <f>IF(N371="základní",J371,0)</f>
        <v>0</v>
      </c>
      <c r="BF371" s="238">
        <f>IF(N371="snížená",J371,0)</f>
        <v>0</v>
      </c>
      <c r="BG371" s="238">
        <f>IF(N371="zákl. přenesená",J371,0)</f>
        <v>0</v>
      </c>
      <c r="BH371" s="238">
        <f>IF(N371="sníž. přenesená",J371,0)</f>
        <v>0</v>
      </c>
      <c r="BI371" s="238">
        <f>IF(N371="nulová",J371,0)</f>
        <v>0</v>
      </c>
      <c r="BJ371" s="14" t="s">
        <v>83</v>
      </c>
      <c r="BK371" s="238">
        <f>ROUND(I371*H371,2)</f>
        <v>0</v>
      </c>
      <c r="BL371" s="14" t="s">
        <v>267</v>
      </c>
      <c r="BM371" s="237" t="s">
        <v>706</v>
      </c>
    </row>
    <row r="372" s="2" customFormat="1">
      <c r="A372" s="35"/>
      <c r="B372" s="36"/>
      <c r="C372" s="37"/>
      <c r="D372" s="239" t="s">
        <v>403</v>
      </c>
      <c r="E372" s="37"/>
      <c r="F372" s="240" t="s">
        <v>707</v>
      </c>
      <c r="G372" s="37"/>
      <c r="H372" s="37"/>
      <c r="I372" s="241"/>
      <c r="J372" s="37"/>
      <c r="K372" s="37"/>
      <c r="L372" s="41"/>
      <c r="M372" s="242"/>
      <c r="N372" s="243"/>
      <c r="O372" s="88"/>
      <c r="P372" s="88"/>
      <c r="Q372" s="88"/>
      <c r="R372" s="88"/>
      <c r="S372" s="88"/>
      <c r="T372" s="89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T372" s="14" t="s">
        <v>403</v>
      </c>
      <c r="AU372" s="14" t="s">
        <v>85</v>
      </c>
    </row>
    <row r="373" s="2" customFormat="1" ht="24.15" customHeight="1">
      <c r="A373" s="35"/>
      <c r="B373" s="36"/>
      <c r="C373" s="225" t="s">
        <v>348</v>
      </c>
      <c r="D373" s="225" t="s">
        <v>205</v>
      </c>
      <c r="E373" s="226" t="s">
        <v>709</v>
      </c>
      <c r="F373" s="227" t="s">
        <v>710</v>
      </c>
      <c r="G373" s="228" t="s">
        <v>213</v>
      </c>
      <c r="H373" s="229">
        <v>518</v>
      </c>
      <c r="I373" s="230"/>
      <c r="J373" s="231">
        <f>ROUND(I373*H373,2)</f>
        <v>0</v>
      </c>
      <c r="K373" s="232"/>
      <c r="L373" s="41"/>
      <c r="M373" s="233" t="s">
        <v>1</v>
      </c>
      <c r="N373" s="234" t="s">
        <v>41</v>
      </c>
      <c r="O373" s="88"/>
      <c r="P373" s="235">
        <f>O373*H373</f>
        <v>0</v>
      </c>
      <c r="Q373" s="235">
        <v>0</v>
      </c>
      <c r="R373" s="235">
        <f>Q373*H373</f>
        <v>0</v>
      </c>
      <c r="S373" s="235">
        <v>0</v>
      </c>
      <c r="T373" s="236">
        <f>S373*H373</f>
        <v>0</v>
      </c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R373" s="237" t="s">
        <v>267</v>
      </c>
      <c r="AT373" s="237" t="s">
        <v>205</v>
      </c>
      <c r="AU373" s="237" t="s">
        <v>85</v>
      </c>
      <c r="AY373" s="14" t="s">
        <v>203</v>
      </c>
      <c r="BE373" s="238">
        <f>IF(N373="základní",J373,0)</f>
        <v>0</v>
      </c>
      <c r="BF373" s="238">
        <f>IF(N373="snížená",J373,0)</f>
        <v>0</v>
      </c>
      <c r="BG373" s="238">
        <f>IF(N373="zákl. přenesená",J373,0)</f>
        <v>0</v>
      </c>
      <c r="BH373" s="238">
        <f>IF(N373="sníž. přenesená",J373,0)</f>
        <v>0</v>
      </c>
      <c r="BI373" s="238">
        <f>IF(N373="nulová",J373,0)</f>
        <v>0</v>
      </c>
      <c r="BJ373" s="14" t="s">
        <v>83</v>
      </c>
      <c r="BK373" s="238">
        <f>ROUND(I373*H373,2)</f>
        <v>0</v>
      </c>
      <c r="BL373" s="14" t="s">
        <v>267</v>
      </c>
      <c r="BM373" s="237" t="s">
        <v>711</v>
      </c>
    </row>
    <row r="374" s="2" customFormat="1">
      <c r="A374" s="35"/>
      <c r="B374" s="36"/>
      <c r="C374" s="37"/>
      <c r="D374" s="239" t="s">
        <v>403</v>
      </c>
      <c r="E374" s="37"/>
      <c r="F374" s="240" t="s">
        <v>707</v>
      </c>
      <c r="G374" s="37"/>
      <c r="H374" s="37"/>
      <c r="I374" s="241"/>
      <c r="J374" s="37"/>
      <c r="K374" s="37"/>
      <c r="L374" s="41"/>
      <c r="M374" s="242"/>
      <c r="N374" s="243"/>
      <c r="O374" s="88"/>
      <c r="P374" s="88"/>
      <c r="Q374" s="88"/>
      <c r="R374" s="88"/>
      <c r="S374" s="88"/>
      <c r="T374" s="89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T374" s="14" t="s">
        <v>403</v>
      </c>
      <c r="AU374" s="14" t="s">
        <v>85</v>
      </c>
    </row>
    <row r="375" s="2" customFormat="1" ht="16.5" customHeight="1">
      <c r="A375" s="35"/>
      <c r="B375" s="36"/>
      <c r="C375" s="225" t="s">
        <v>1018</v>
      </c>
      <c r="D375" s="225" t="s">
        <v>205</v>
      </c>
      <c r="E375" s="226" t="s">
        <v>713</v>
      </c>
      <c r="F375" s="227" t="s">
        <v>714</v>
      </c>
      <c r="G375" s="228" t="s">
        <v>523</v>
      </c>
      <c r="H375" s="244"/>
      <c r="I375" s="230"/>
      <c r="J375" s="231">
        <f>ROUND(I375*H375,2)</f>
        <v>0</v>
      </c>
      <c r="K375" s="232"/>
      <c r="L375" s="41"/>
      <c r="M375" s="233" t="s">
        <v>1</v>
      </c>
      <c r="N375" s="234" t="s">
        <v>41</v>
      </c>
      <c r="O375" s="88"/>
      <c r="P375" s="235">
        <f>O375*H375</f>
        <v>0</v>
      </c>
      <c r="Q375" s="235">
        <v>0</v>
      </c>
      <c r="R375" s="235">
        <f>Q375*H375</f>
        <v>0</v>
      </c>
      <c r="S375" s="235">
        <v>0</v>
      </c>
      <c r="T375" s="236">
        <f>S375*H375</f>
        <v>0</v>
      </c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R375" s="237" t="s">
        <v>267</v>
      </c>
      <c r="AT375" s="237" t="s">
        <v>205</v>
      </c>
      <c r="AU375" s="237" t="s">
        <v>85</v>
      </c>
      <c r="AY375" s="14" t="s">
        <v>203</v>
      </c>
      <c r="BE375" s="238">
        <f>IF(N375="základní",J375,0)</f>
        <v>0</v>
      </c>
      <c r="BF375" s="238">
        <f>IF(N375="snížená",J375,0)</f>
        <v>0</v>
      </c>
      <c r="BG375" s="238">
        <f>IF(N375="zákl. přenesená",J375,0)</f>
        <v>0</v>
      </c>
      <c r="BH375" s="238">
        <f>IF(N375="sníž. přenesená",J375,0)</f>
        <v>0</v>
      </c>
      <c r="BI375" s="238">
        <f>IF(N375="nulová",J375,0)</f>
        <v>0</v>
      </c>
      <c r="BJ375" s="14" t="s">
        <v>83</v>
      </c>
      <c r="BK375" s="238">
        <f>ROUND(I375*H375,2)</f>
        <v>0</v>
      </c>
      <c r="BL375" s="14" t="s">
        <v>267</v>
      </c>
      <c r="BM375" s="237" t="s">
        <v>715</v>
      </c>
    </row>
    <row r="376" s="12" customFormat="1" ht="22.8" customHeight="1">
      <c r="A376" s="12"/>
      <c r="B376" s="209"/>
      <c r="C376" s="210"/>
      <c r="D376" s="211" t="s">
        <v>75</v>
      </c>
      <c r="E376" s="223" t="s">
        <v>716</v>
      </c>
      <c r="F376" s="223" t="s">
        <v>717</v>
      </c>
      <c r="G376" s="210"/>
      <c r="H376" s="210"/>
      <c r="I376" s="213"/>
      <c r="J376" s="224">
        <f>BK376</f>
        <v>0</v>
      </c>
      <c r="K376" s="210"/>
      <c r="L376" s="215"/>
      <c r="M376" s="216"/>
      <c r="N376" s="217"/>
      <c r="O376" s="217"/>
      <c r="P376" s="218">
        <f>SUM(P377:P437)</f>
        <v>0</v>
      </c>
      <c r="Q376" s="217"/>
      <c r="R376" s="218">
        <f>SUM(R377:R437)</f>
        <v>0</v>
      </c>
      <c r="S376" s="217"/>
      <c r="T376" s="219">
        <f>SUM(T377:T437)</f>
        <v>0</v>
      </c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R376" s="220" t="s">
        <v>85</v>
      </c>
      <c r="AT376" s="221" t="s">
        <v>75</v>
      </c>
      <c r="AU376" s="221" t="s">
        <v>83</v>
      </c>
      <c r="AY376" s="220" t="s">
        <v>203</v>
      </c>
      <c r="BK376" s="222">
        <f>SUM(BK377:BK437)</f>
        <v>0</v>
      </c>
    </row>
    <row r="377" s="2" customFormat="1" ht="37.8" customHeight="1">
      <c r="A377" s="35"/>
      <c r="B377" s="36"/>
      <c r="C377" s="225" t="s">
        <v>352</v>
      </c>
      <c r="D377" s="225" t="s">
        <v>205</v>
      </c>
      <c r="E377" s="226" t="s">
        <v>2651</v>
      </c>
      <c r="F377" s="227" t="s">
        <v>2652</v>
      </c>
      <c r="G377" s="228" t="s">
        <v>213</v>
      </c>
      <c r="H377" s="229">
        <v>3.4300000000000002</v>
      </c>
      <c r="I377" s="230"/>
      <c r="J377" s="231">
        <f>ROUND(I377*H377,2)</f>
        <v>0</v>
      </c>
      <c r="K377" s="232"/>
      <c r="L377" s="41"/>
      <c r="M377" s="233" t="s">
        <v>1</v>
      </c>
      <c r="N377" s="234" t="s">
        <v>41</v>
      </c>
      <c r="O377" s="88"/>
      <c r="P377" s="235">
        <f>O377*H377</f>
        <v>0</v>
      </c>
      <c r="Q377" s="235">
        <v>0</v>
      </c>
      <c r="R377" s="235">
        <f>Q377*H377</f>
        <v>0</v>
      </c>
      <c r="S377" s="235">
        <v>0</v>
      </c>
      <c r="T377" s="236">
        <f>S377*H377</f>
        <v>0</v>
      </c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R377" s="237" t="s">
        <v>267</v>
      </c>
      <c r="AT377" s="237" t="s">
        <v>205</v>
      </c>
      <c r="AU377" s="237" t="s">
        <v>85</v>
      </c>
      <c r="AY377" s="14" t="s">
        <v>203</v>
      </c>
      <c r="BE377" s="238">
        <f>IF(N377="základní",J377,0)</f>
        <v>0</v>
      </c>
      <c r="BF377" s="238">
        <f>IF(N377="snížená",J377,0)</f>
        <v>0</v>
      </c>
      <c r="BG377" s="238">
        <f>IF(N377="zákl. přenesená",J377,0)</f>
        <v>0</v>
      </c>
      <c r="BH377" s="238">
        <f>IF(N377="sníž. přenesená",J377,0)</f>
        <v>0</v>
      </c>
      <c r="BI377" s="238">
        <f>IF(N377="nulová",J377,0)</f>
        <v>0</v>
      </c>
      <c r="BJ377" s="14" t="s">
        <v>83</v>
      </c>
      <c r="BK377" s="238">
        <f>ROUND(I377*H377,2)</f>
        <v>0</v>
      </c>
      <c r="BL377" s="14" t="s">
        <v>267</v>
      </c>
      <c r="BM377" s="237" t="s">
        <v>2653</v>
      </c>
    </row>
    <row r="378" s="2" customFormat="1">
      <c r="A378" s="35"/>
      <c r="B378" s="36"/>
      <c r="C378" s="37"/>
      <c r="D378" s="239" t="s">
        <v>403</v>
      </c>
      <c r="E378" s="37"/>
      <c r="F378" s="240" t="s">
        <v>852</v>
      </c>
      <c r="G378" s="37"/>
      <c r="H378" s="37"/>
      <c r="I378" s="241"/>
      <c r="J378" s="37"/>
      <c r="K378" s="37"/>
      <c r="L378" s="41"/>
      <c r="M378" s="242"/>
      <c r="N378" s="243"/>
      <c r="O378" s="88"/>
      <c r="P378" s="88"/>
      <c r="Q378" s="88"/>
      <c r="R378" s="88"/>
      <c r="S378" s="88"/>
      <c r="T378" s="89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T378" s="14" t="s">
        <v>403</v>
      </c>
      <c r="AU378" s="14" t="s">
        <v>85</v>
      </c>
    </row>
    <row r="379" s="2" customFormat="1" ht="37.8" customHeight="1">
      <c r="A379" s="35"/>
      <c r="B379" s="36"/>
      <c r="C379" s="225" t="s">
        <v>1026</v>
      </c>
      <c r="D379" s="225" t="s">
        <v>205</v>
      </c>
      <c r="E379" s="226" t="s">
        <v>2654</v>
      </c>
      <c r="F379" s="227" t="s">
        <v>2655</v>
      </c>
      <c r="G379" s="228" t="s">
        <v>213</v>
      </c>
      <c r="H379" s="229">
        <v>16.800000000000001</v>
      </c>
      <c r="I379" s="230"/>
      <c r="J379" s="231">
        <f>ROUND(I379*H379,2)</f>
        <v>0</v>
      </c>
      <c r="K379" s="232"/>
      <c r="L379" s="41"/>
      <c r="M379" s="233" t="s">
        <v>1</v>
      </c>
      <c r="N379" s="234" t="s">
        <v>41</v>
      </c>
      <c r="O379" s="88"/>
      <c r="P379" s="235">
        <f>O379*H379</f>
        <v>0</v>
      </c>
      <c r="Q379" s="235">
        <v>0</v>
      </c>
      <c r="R379" s="235">
        <f>Q379*H379</f>
        <v>0</v>
      </c>
      <c r="S379" s="235">
        <v>0</v>
      </c>
      <c r="T379" s="236">
        <f>S379*H379</f>
        <v>0</v>
      </c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R379" s="237" t="s">
        <v>267</v>
      </c>
      <c r="AT379" s="237" t="s">
        <v>205</v>
      </c>
      <c r="AU379" s="237" t="s">
        <v>85</v>
      </c>
      <c r="AY379" s="14" t="s">
        <v>203</v>
      </c>
      <c r="BE379" s="238">
        <f>IF(N379="základní",J379,0)</f>
        <v>0</v>
      </c>
      <c r="BF379" s="238">
        <f>IF(N379="snížená",J379,0)</f>
        <v>0</v>
      </c>
      <c r="BG379" s="238">
        <f>IF(N379="zákl. přenesená",J379,0)</f>
        <v>0</v>
      </c>
      <c r="BH379" s="238">
        <f>IF(N379="sníž. přenesená",J379,0)</f>
        <v>0</v>
      </c>
      <c r="BI379" s="238">
        <f>IF(N379="nulová",J379,0)</f>
        <v>0</v>
      </c>
      <c r="BJ379" s="14" t="s">
        <v>83</v>
      </c>
      <c r="BK379" s="238">
        <f>ROUND(I379*H379,2)</f>
        <v>0</v>
      </c>
      <c r="BL379" s="14" t="s">
        <v>267</v>
      </c>
      <c r="BM379" s="237" t="s">
        <v>2656</v>
      </c>
    </row>
    <row r="380" s="2" customFormat="1">
      <c r="A380" s="35"/>
      <c r="B380" s="36"/>
      <c r="C380" s="37"/>
      <c r="D380" s="239" t="s">
        <v>403</v>
      </c>
      <c r="E380" s="37"/>
      <c r="F380" s="240" t="s">
        <v>852</v>
      </c>
      <c r="G380" s="37"/>
      <c r="H380" s="37"/>
      <c r="I380" s="241"/>
      <c r="J380" s="37"/>
      <c r="K380" s="37"/>
      <c r="L380" s="41"/>
      <c r="M380" s="242"/>
      <c r="N380" s="243"/>
      <c r="O380" s="88"/>
      <c r="P380" s="88"/>
      <c r="Q380" s="88"/>
      <c r="R380" s="88"/>
      <c r="S380" s="88"/>
      <c r="T380" s="89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T380" s="14" t="s">
        <v>403</v>
      </c>
      <c r="AU380" s="14" t="s">
        <v>85</v>
      </c>
    </row>
    <row r="381" s="2" customFormat="1" ht="37.8" customHeight="1">
      <c r="A381" s="35"/>
      <c r="B381" s="36"/>
      <c r="C381" s="225" t="s">
        <v>356</v>
      </c>
      <c r="D381" s="225" t="s">
        <v>205</v>
      </c>
      <c r="E381" s="226" t="s">
        <v>2657</v>
      </c>
      <c r="F381" s="227" t="s">
        <v>2658</v>
      </c>
      <c r="G381" s="228" t="s">
        <v>213</v>
      </c>
      <c r="H381" s="229">
        <v>16</v>
      </c>
      <c r="I381" s="230"/>
      <c r="J381" s="231">
        <f>ROUND(I381*H381,2)</f>
        <v>0</v>
      </c>
      <c r="K381" s="232"/>
      <c r="L381" s="41"/>
      <c r="M381" s="233" t="s">
        <v>1</v>
      </c>
      <c r="N381" s="234" t="s">
        <v>41</v>
      </c>
      <c r="O381" s="88"/>
      <c r="P381" s="235">
        <f>O381*H381</f>
        <v>0</v>
      </c>
      <c r="Q381" s="235">
        <v>0</v>
      </c>
      <c r="R381" s="235">
        <f>Q381*H381</f>
        <v>0</v>
      </c>
      <c r="S381" s="235">
        <v>0</v>
      </c>
      <c r="T381" s="236">
        <f>S381*H381</f>
        <v>0</v>
      </c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R381" s="237" t="s">
        <v>267</v>
      </c>
      <c r="AT381" s="237" t="s">
        <v>205</v>
      </c>
      <c r="AU381" s="237" t="s">
        <v>85</v>
      </c>
      <c r="AY381" s="14" t="s">
        <v>203</v>
      </c>
      <c r="BE381" s="238">
        <f>IF(N381="základní",J381,0)</f>
        <v>0</v>
      </c>
      <c r="BF381" s="238">
        <f>IF(N381="snížená",J381,0)</f>
        <v>0</v>
      </c>
      <c r="BG381" s="238">
        <f>IF(N381="zákl. přenesená",J381,0)</f>
        <v>0</v>
      </c>
      <c r="BH381" s="238">
        <f>IF(N381="sníž. přenesená",J381,0)</f>
        <v>0</v>
      </c>
      <c r="BI381" s="238">
        <f>IF(N381="nulová",J381,0)</f>
        <v>0</v>
      </c>
      <c r="BJ381" s="14" t="s">
        <v>83</v>
      </c>
      <c r="BK381" s="238">
        <f>ROUND(I381*H381,2)</f>
        <v>0</v>
      </c>
      <c r="BL381" s="14" t="s">
        <v>267</v>
      </c>
      <c r="BM381" s="237" t="s">
        <v>2659</v>
      </c>
    </row>
    <row r="382" s="2" customFormat="1">
      <c r="A382" s="35"/>
      <c r="B382" s="36"/>
      <c r="C382" s="37"/>
      <c r="D382" s="239" t="s">
        <v>403</v>
      </c>
      <c r="E382" s="37"/>
      <c r="F382" s="240" t="s">
        <v>852</v>
      </c>
      <c r="G382" s="37"/>
      <c r="H382" s="37"/>
      <c r="I382" s="241"/>
      <c r="J382" s="37"/>
      <c r="K382" s="37"/>
      <c r="L382" s="41"/>
      <c r="M382" s="242"/>
      <c r="N382" s="243"/>
      <c r="O382" s="88"/>
      <c r="P382" s="88"/>
      <c r="Q382" s="88"/>
      <c r="R382" s="88"/>
      <c r="S382" s="88"/>
      <c r="T382" s="89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T382" s="14" t="s">
        <v>403</v>
      </c>
      <c r="AU382" s="14" t="s">
        <v>85</v>
      </c>
    </row>
    <row r="383" s="2" customFormat="1" ht="37.8" customHeight="1">
      <c r="A383" s="35"/>
      <c r="B383" s="36"/>
      <c r="C383" s="225" t="s">
        <v>1033</v>
      </c>
      <c r="D383" s="225" t="s">
        <v>205</v>
      </c>
      <c r="E383" s="226" t="s">
        <v>2660</v>
      </c>
      <c r="F383" s="227" t="s">
        <v>2661</v>
      </c>
      <c r="G383" s="228" t="s">
        <v>213</v>
      </c>
      <c r="H383" s="229">
        <v>9.1999999999999993</v>
      </c>
      <c r="I383" s="230"/>
      <c r="J383" s="231">
        <f>ROUND(I383*H383,2)</f>
        <v>0</v>
      </c>
      <c r="K383" s="232"/>
      <c r="L383" s="41"/>
      <c r="M383" s="233" t="s">
        <v>1</v>
      </c>
      <c r="N383" s="234" t="s">
        <v>41</v>
      </c>
      <c r="O383" s="88"/>
      <c r="P383" s="235">
        <f>O383*H383</f>
        <v>0</v>
      </c>
      <c r="Q383" s="235">
        <v>0</v>
      </c>
      <c r="R383" s="235">
        <f>Q383*H383</f>
        <v>0</v>
      </c>
      <c r="S383" s="235">
        <v>0</v>
      </c>
      <c r="T383" s="236">
        <f>S383*H383</f>
        <v>0</v>
      </c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R383" s="237" t="s">
        <v>267</v>
      </c>
      <c r="AT383" s="237" t="s">
        <v>205</v>
      </c>
      <c r="AU383" s="237" t="s">
        <v>85</v>
      </c>
      <c r="AY383" s="14" t="s">
        <v>203</v>
      </c>
      <c r="BE383" s="238">
        <f>IF(N383="základní",J383,0)</f>
        <v>0</v>
      </c>
      <c r="BF383" s="238">
        <f>IF(N383="snížená",J383,0)</f>
        <v>0</v>
      </c>
      <c r="BG383" s="238">
        <f>IF(N383="zákl. přenesená",J383,0)</f>
        <v>0</v>
      </c>
      <c r="BH383" s="238">
        <f>IF(N383="sníž. přenesená",J383,0)</f>
        <v>0</v>
      </c>
      <c r="BI383" s="238">
        <f>IF(N383="nulová",J383,0)</f>
        <v>0</v>
      </c>
      <c r="BJ383" s="14" t="s">
        <v>83</v>
      </c>
      <c r="BK383" s="238">
        <f>ROUND(I383*H383,2)</f>
        <v>0</v>
      </c>
      <c r="BL383" s="14" t="s">
        <v>267</v>
      </c>
      <c r="BM383" s="237" t="s">
        <v>2662</v>
      </c>
    </row>
    <row r="384" s="2" customFormat="1">
      <c r="A384" s="35"/>
      <c r="B384" s="36"/>
      <c r="C384" s="37"/>
      <c r="D384" s="239" t="s">
        <v>403</v>
      </c>
      <c r="E384" s="37"/>
      <c r="F384" s="240" t="s">
        <v>852</v>
      </c>
      <c r="G384" s="37"/>
      <c r="H384" s="37"/>
      <c r="I384" s="241"/>
      <c r="J384" s="37"/>
      <c r="K384" s="37"/>
      <c r="L384" s="41"/>
      <c r="M384" s="242"/>
      <c r="N384" s="243"/>
      <c r="O384" s="88"/>
      <c r="P384" s="88"/>
      <c r="Q384" s="88"/>
      <c r="R384" s="88"/>
      <c r="S384" s="88"/>
      <c r="T384" s="89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T384" s="14" t="s">
        <v>403</v>
      </c>
      <c r="AU384" s="14" t="s">
        <v>85</v>
      </c>
    </row>
    <row r="385" s="2" customFormat="1" ht="44.25" customHeight="1">
      <c r="A385" s="35"/>
      <c r="B385" s="36"/>
      <c r="C385" s="225" t="s">
        <v>1039</v>
      </c>
      <c r="D385" s="225" t="s">
        <v>205</v>
      </c>
      <c r="E385" s="226" t="s">
        <v>2663</v>
      </c>
      <c r="F385" s="227" t="s">
        <v>2664</v>
      </c>
      <c r="G385" s="228" t="s">
        <v>213</v>
      </c>
      <c r="H385" s="229">
        <v>10.859999999999999</v>
      </c>
      <c r="I385" s="230"/>
      <c r="J385" s="231">
        <f>ROUND(I385*H385,2)</f>
        <v>0</v>
      </c>
      <c r="K385" s="232"/>
      <c r="L385" s="41"/>
      <c r="M385" s="233" t="s">
        <v>1</v>
      </c>
      <c r="N385" s="234" t="s">
        <v>41</v>
      </c>
      <c r="O385" s="88"/>
      <c r="P385" s="235">
        <f>O385*H385</f>
        <v>0</v>
      </c>
      <c r="Q385" s="235">
        <v>0</v>
      </c>
      <c r="R385" s="235">
        <f>Q385*H385</f>
        <v>0</v>
      </c>
      <c r="S385" s="235">
        <v>0</v>
      </c>
      <c r="T385" s="236">
        <f>S385*H385</f>
        <v>0</v>
      </c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R385" s="237" t="s">
        <v>267</v>
      </c>
      <c r="AT385" s="237" t="s">
        <v>205</v>
      </c>
      <c r="AU385" s="237" t="s">
        <v>85</v>
      </c>
      <c r="AY385" s="14" t="s">
        <v>203</v>
      </c>
      <c r="BE385" s="238">
        <f>IF(N385="základní",J385,0)</f>
        <v>0</v>
      </c>
      <c r="BF385" s="238">
        <f>IF(N385="snížená",J385,0)</f>
        <v>0</v>
      </c>
      <c r="BG385" s="238">
        <f>IF(N385="zákl. přenesená",J385,0)</f>
        <v>0</v>
      </c>
      <c r="BH385" s="238">
        <f>IF(N385="sníž. přenesená",J385,0)</f>
        <v>0</v>
      </c>
      <c r="BI385" s="238">
        <f>IF(N385="nulová",J385,0)</f>
        <v>0</v>
      </c>
      <c r="BJ385" s="14" t="s">
        <v>83</v>
      </c>
      <c r="BK385" s="238">
        <f>ROUND(I385*H385,2)</f>
        <v>0</v>
      </c>
      <c r="BL385" s="14" t="s">
        <v>267</v>
      </c>
      <c r="BM385" s="237" t="s">
        <v>2665</v>
      </c>
    </row>
    <row r="386" s="2" customFormat="1">
      <c r="A386" s="35"/>
      <c r="B386" s="36"/>
      <c r="C386" s="37"/>
      <c r="D386" s="239" t="s">
        <v>403</v>
      </c>
      <c r="E386" s="37"/>
      <c r="F386" s="240" t="s">
        <v>852</v>
      </c>
      <c r="G386" s="37"/>
      <c r="H386" s="37"/>
      <c r="I386" s="241"/>
      <c r="J386" s="37"/>
      <c r="K386" s="37"/>
      <c r="L386" s="41"/>
      <c r="M386" s="242"/>
      <c r="N386" s="243"/>
      <c r="O386" s="88"/>
      <c r="P386" s="88"/>
      <c r="Q386" s="88"/>
      <c r="R386" s="88"/>
      <c r="S386" s="88"/>
      <c r="T386" s="89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T386" s="14" t="s">
        <v>403</v>
      </c>
      <c r="AU386" s="14" t="s">
        <v>85</v>
      </c>
    </row>
    <row r="387" s="2" customFormat="1" ht="37.8" customHeight="1">
      <c r="A387" s="35"/>
      <c r="B387" s="36"/>
      <c r="C387" s="225" t="s">
        <v>1043</v>
      </c>
      <c r="D387" s="225" t="s">
        <v>205</v>
      </c>
      <c r="E387" s="226" t="s">
        <v>2666</v>
      </c>
      <c r="F387" s="227" t="s">
        <v>2667</v>
      </c>
      <c r="G387" s="228" t="s">
        <v>213</v>
      </c>
      <c r="H387" s="229">
        <v>6.1600000000000001</v>
      </c>
      <c r="I387" s="230"/>
      <c r="J387" s="231">
        <f>ROUND(I387*H387,2)</f>
        <v>0</v>
      </c>
      <c r="K387" s="232"/>
      <c r="L387" s="41"/>
      <c r="M387" s="233" t="s">
        <v>1</v>
      </c>
      <c r="N387" s="234" t="s">
        <v>41</v>
      </c>
      <c r="O387" s="88"/>
      <c r="P387" s="235">
        <f>O387*H387</f>
        <v>0</v>
      </c>
      <c r="Q387" s="235">
        <v>0</v>
      </c>
      <c r="R387" s="235">
        <f>Q387*H387</f>
        <v>0</v>
      </c>
      <c r="S387" s="235">
        <v>0</v>
      </c>
      <c r="T387" s="236">
        <f>S387*H387</f>
        <v>0</v>
      </c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R387" s="237" t="s">
        <v>267</v>
      </c>
      <c r="AT387" s="237" t="s">
        <v>205</v>
      </c>
      <c r="AU387" s="237" t="s">
        <v>85</v>
      </c>
      <c r="AY387" s="14" t="s">
        <v>203</v>
      </c>
      <c r="BE387" s="238">
        <f>IF(N387="základní",J387,0)</f>
        <v>0</v>
      </c>
      <c r="BF387" s="238">
        <f>IF(N387="snížená",J387,0)</f>
        <v>0</v>
      </c>
      <c r="BG387" s="238">
        <f>IF(N387="zákl. přenesená",J387,0)</f>
        <v>0</v>
      </c>
      <c r="BH387" s="238">
        <f>IF(N387="sníž. přenesená",J387,0)</f>
        <v>0</v>
      </c>
      <c r="BI387" s="238">
        <f>IF(N387="nulová",J387,0)</f>
        <v>0</v>
      </c>
      <c r="BJ387" s="14" t="s">
        <v>83</v>
      </c>
      <c r="BK387" s="238">
        <f>ROUND(I387*H387,2)</f>
        <v>0</v>
      </c>
      <c r="BL387" s="14" t="s">
        <v>267</v>
      </c>
      <c r="BM387" s="237" t="s">
        <v>2668</v>
      </c>
    </row>
    <row r="388" s="2" customFormat="1">
      <c r="A388" s="35"/>
      <c r="B388" s="36"/>
      <c r="C388" s="37"/>
      <c r="D388" s="239" t="s">
        <v>403</v>
      </c>
      <c r="E388" s="37"/>
      <c r="F388" s="240" t="s">
        <v>852</v>
      </c>
      <c r="G388" s="37"/>
      <c r="H388" s="37"/>
      <c r="I388" s="241"/>
      <c r="J388" s="37"/>
      <c r="K388" s="37"/>
      <c r="L388" s="41"/>
      <c r="M388" s="242"/>
      <c r="N388" s="243"/>
      <c r="O388" s="88"/>
      <c r="P388" s="88"/>
      <c r="Q388" s="88"/>
      <c r="R388" s="88"/>
      <c r="S388" s="88"/>
      <c r="T388" s="89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T388" s="14" t="s">
        <v>403</v>
      </c>
      <c r="AU388" s="14" t="s">
        <v>85</v>
      </c>
    </row>
    <row r="389" s="2" customFormat="1" ht="37.8" customHeight="1">
      <c r="A389" s="35"/>
      <c r="B389" s="36"/>
      <c r="C389" s="225" t="s">
        <v>360</v>
      </c>
      <c r="D389" s="225" t="s">
        <v>205</v>
      </c>
      <c r="E389" s="226" t="s">
        <v>2669</v>
      </c>
      <c r="F389" s="227" t="s">
        <v>2670</v>
      </c>
      <c r="G389" s="228" t="s">
        <v>213</v>
      </c>
      <c r="H389" s="229">
        <v>7.9400000000000004</v>
      </c>
      <c r="I389" s="230"/>
      <c r="J389" s="231">
        <f>ROUND(I389*H389,2)</f>
        <v>0</v>
      </c>
      <c r="K389" s="232"/>
      <c r="L389" s="41"/>
      <c r="M389" s="233" t="s">
        <v>1</v>
      </c>
      <c r="N389" s="234" t="s">
        <v>41</v>
      </c>
      <c r="O389" s="88"/>
      <c r="P389" s="235">
        <f>O389*H389</f>
        <v>0</v>
      </c>
      <c r="Q389" s="235">
        <v>0</v>
      </c>
      <c r="R389" s="235">
        <f>Q389*H389</f>
        <v>0</v>
      </c>
      <c r="S389" s="235">
        <v>0</v>
      </c>
      <c r="T389" s="236">
        <f>S389*H389</f>
        <v>0</v>
      </c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R389" s="237" t="s">
        <v>267</v>
      </c>
      <c r="AT389" s="237" t="s">
        <v>205</v>
      </c>
      <c r="AU389" s="237" t="s">
        <v>85</v>
      </c>
      <c r="AY389" s="14" t="s">
        <v>203</v>
      </c>
      <c r="BE389" s="238">
        <f>IF(N389="základní",J389,0)</f>
        <v>0</v>
      </c>
      <c r="BF389" s="238">
        <f>IF(N389="snížená",J389,0)</f>
        <v>0</v>
      </c>
      <c r="BG389" s="238">
        <f>IF(N389="zákl. přenesená",J389,0)</f>
        <v>0</v>
      </c>
      <c r="BH389" s="238">
        <f>IF(N389="sníž. přenesená",J389,0)</f>
        <v>0</v>
      </c>
      <c r="BI389" s="238">
        <f>IF(N389="nulová",J389,0)</f>
        <v>0</v>
      </c>
      <c r="BJ389" s="14" t="s">
        <v>83</v>
      </c>
      <c r="BK389" s="238">
        <f>ROUND(I389*H389,2)</f>
        <v>0</v>
      </c>
      <c r="BL389" s="14" t="s">
        <v>267</v>
      </c>
      <c r="BM389" s="237" t="s">
        <v>2671</v>
      </c>
    </row>
    <row r="390" s="2" customFormat="1">
      <c r="A390" s="35"/>
      <c r="B390" s="36"/>
      <c r="C390" s="37"/>
      <c r="D390" s="239" t="s">
        <v>403</v>
      </c>
      <c r="E390" s="37"/>
      <c r="F390" s="240" t="s">
        <v>852</v>
      </c>
      <c r="G390" s="37"/>
      <c r="H390" s="37"/>
      <c r="I390" s="241"/>
      <c r="J390" s="37"/>
      <c r="K390" s="37"/>
      <c r="L390" s="41"/>
      <c r="M390" s="242"/>
      <c r="N390" s="243"/>
      <c r="O390" s="88"/>
      <c r="P390" s="88"/>
      <c r="Q390" s="88"/>
      <c r="R390" s="88"/>
      <c r="S390" s="88"/>
      <c r="T390" s="89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T390" s="14" t="s">
        <v>403</v>
      </c>
      <c r="AU390" s="14" t="s">
        <v>85</v>
      </c>
    </row>
    <row r="391" s="2" customFormat="1" ht="37.8" customHeight="1">
      <c r="A391" s="35"/>
      <c r="B391" s="36"/>
      <c r="C391" s="225" t="s">
        <v>1051</v>
      </c>
      <c r="D391" s="225" t="s">
        <v>205</v>
      </c>
      <c r="E391" s="226" t="s">
        <v>2672</v>
      </c>
      <c r="F391" s="227" t="s">
        <v>2673</v>
      </c>
      <c r="G391" s="228" t="s">
        <v>213</v>
      </c>
      <c r="H391" s="229">
        <v>7.2400000000000002</v>
      </c>
      <c r="I391" s="230"/>
      <c r="J391" s="231">
        <f>ROUND(I391*H391,2)</f>
        <v>0</v>
      </c>
      <c r="K391" s="232"/>
      <c r="L391" s="41"/>
      <c r="M391" s="233" t="s">
        <v>1</v>
      </c>
      <c r="N391" s="234" t="s">
        <v>41</v>
      </c>
      <c r="O391" s="88"/>
      <c r="P391" s="235">
        <f>O391*H391</f>
        <v>0</v>
      </c>
      <c r="Q391" s="235">
        <v>0</v>
      </c>
      <c r="R391" s="235">
        <f>Q391*H391</f>
        <v>0</v>
      </c>
      <c r="S391" s="235">
        <v>0</v>
      </c>
      <c r="T391" s="236">
        <f>S391*H391</f>
        <v>0</v>
      </c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R391" s="237" t="s">
        <v>267</v>
      </c>
      <c r="AT391" s="237" t="s">
        <v>205</v>
      </c>
      <c r="AU391" s="237" t="s">
        <v>85</v>
      </c>
      <c r="AY391" s="14" t="s">
        <v>203</v>
      </c>
      <c r="BE391" s="238">
        <f>IF(N391="základní",J391,0)</f>
        <v>0</v>
      </c>
      <c r="BF391" s="238">
        <f>IF(N391="snížená",J391,0)</f>
        <v>0</v>
      </c>
      <c r="BG391" s="238">
        <f>IF(N391="zákl. přenesená",J391,0)</f>
        <v>0</v>
      </c>
      <c r="BH391" s="238">
        <f>IF(N391="sníž. přenesená",J391,0)</f>
        <v>0</v>
      </c>
      <c r="BI391" s="238">
        <f>IF(N391="nulová",J391,0)</f>
        <v>0</v>
      </c>
      <c r="BJ391" s="14" t="s">
        <v>83</v>
      </c>
      <c r="BK391" s="238">
        <f>ROUND(I391*H391,2)</f>
        <v>0</v>
      </c>
      <c r="BL391" s="14" t="s">
        <v>267</v>
      </c>
      <c r="BM391" s="237" t="s">
        <v>2674</v>
      </c>
    </row>
    <row r="392" s="2" customFormat="1">
      <c r="A392" s="35"/>
      <c r="B392" s="36"/>
      <c r="C392" s="37"/>
      <c r="D392" s="239" t="s">
        <v>403</v>
      </c>
      <c r="E392" s="37"/>
      <c r="F392" s="240" t="s">
        <v>852</v>
      </c>
      <c r="G392" s="37"/>
      <c r="H392" s="37"/>
      <c r="I392" s="241"/>
      <c r="J392" s="37"/>
      <c r="K392" s="37"/>
      <c r="L392" s="41"/>
      <c r="M392" s="242"/>
      <c r="N392" s="243"/>
      <c r="O392" s="88"/>
      <c r="P392" s="88"/>
      <c r="Q392" s="88"/>
      <c r="R392" s="88"/>
      <c r="S392" s="88"/>
      <c r="T392" s="89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T392" s="14" t="s">
        <v>403</v>
      </c>
      <c r="AU392" s="14" t="s">
        <v>85</v>
      </c>
    </row>
    <row r="393" s="2" customFormat="1" ht="37.8" customHeight="1">
      <c r="A393" s="35"/>
      <c r="B393" s="36"/>
      <c r="C393" s="225" t="s">
        <v>1055</v>
      </c>
      <c r="D393" s="225" t="s">
        <v>205</v>
      </c>
      <c r="E393" s="226" t="s">
        <v>2675</v>
      </c>
      <c r="F393" s="227" t="s">
        <v>2676</v>
      </c>
      <c r="G393" s="228" t="s">
        <v>213</v>
      </c>
      <c r="H393" s="229">
        <v>2.2999999999999998</v>
      </c>
      <c r="I393" s="230"/>
      <c r="J393" s="231">
        <f>ROUND(I393*H393,2)</f>
        <v>0</v>
      </c>
      <c r="K393" s="232"/>
      <c r="L393" s="41"/>
      <c r="M393" s="233" t="s">
        <v>1</v>
      </c>
      <c r="N393" s="234" t="s">
        <v>41</v>
      </c>
      <c r="O393" s="88"/>
      <c r="P393" s="235">
        <f>O393*H393</f>
        <v>0</v>
      </c>
      <c r="Q393" s="235">
        <v>0</v>
      </c>
      <c r="R393" s="235">
        <f>Q393*H393</f>
        <v>0</v>
      </c>
      <c r="S393" s="235">
        <v>0</v>
      </c>
      <c r="T393" s="236">
        <f>S393*H393</f>
        <v>0</v>
      </c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R393" s="237" t="s">
        <v>267</v>
      </c>
      <c r="AT393" s="237" t="s">
        <v>205</v>
      </c>
      <c r="AU393" s="237" t="s">
        <v>85</v>
      </c>
      <c r="AY393" s="14" t="s">
        <v>203</v>
      </c>
      <c r="BE393" s="238">
        <f>IF(N393="základní",J393,0)</f>
        <v>0</v>
      </c>
      <c r="BF393" s="238">
        <f>IF(N393="snížená",J393,0)</f>
        <v>0</v>
      </c>
      <c r="BG393" s="238">
        <f>IF(N393="zákl. přenesená",J393,0)</f>
        <v>0</v>
      </c>
      <c r="BH393" s="238">
        <f>IF(N393="sníž. přenesená",J393,0)</f>
        <v>0</v>
      </c>
      <c r="BI393" s="238">
        <f>IF(N393="nulová",J393,0)</f>
        <v>0</v>
      </c>
      <c r="BJ393" s="14" t="s">
        <v>83</v>
      </c>
      <c r="BK393" s="238">
        <f>ROUND(I393*H393,2)</f>
        <v>0</v>
      </c>
      <c r="BL393" s="14" t="s">
        <v>267</v>
      </c>
      <c r="BM393" s="237" t="s">
        <v>2677</v>
      </c>
    </row>
    <row r="394" s="2" customFormat="1">
      <c r="A394" s="35"/>
      <c r="B394" s="36"/>
      <c r="C394" s="37"/>
      <c r="D394" s="239" t="s">
        <v>403</v>
      </c>
      <c r="E394" s="37"/>
      <c r="F394" s="240" t="s">
        <v>852</v>
      </c>
      <c r="G394" s="37"/>
      <c r="H394" s="37"/>
      <c r="I394" s="241"/>
      <c r="J394" s="37"/>
      <c r="K394" s="37"/>
      <c r="L394" s="41"/>
      <c r="M394" s="242"/>
      <c r="N394" s="243"/>
      <c r="O394" s="88"/>
      <c r="P394" s="88"/>
      <c r="Q394" s="88"/>
      <c r="R394" s="88"/>
      <c r="S394" s="88"/>
      <c r="T394" s="89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T394" s="14" t="s">
        <v>403</v>
      </c>
      <c r="AU394" s="14" t="s">
        <v>85</v>
      </c>
    </row>
    <row r="395" s="2" customFormat="1" ht="37.8" customHeight="1">
      <c r="A395" s="35"/>
      <c r="B395" s="36"/>
      <c r="C395" s="225" t="s">
        <v>1061</v>
      </c>
      <c r="D395" s="225" t="s">
        <v>205</v>
      </c>
      <c r="E395" s="226" t="s">
        <v>2678</v>
      </c>
      <c r="F395" s="227" t="s">
        <v>2679</v>
      </c>
      <c r="G395" s="228" t="s">
        <v>213</v>
      </c>
      <c r="H395" s="229">
        <v>5.3600000000000003</v>
      </c>
      <c r="I395" s="230"/>
      <c r="J395" s="231">
        <f>ROUND(I395*H395,2)</f>
        <v>0</v>
      </c>
      <c r="K395" s="232"/>
      <c r="L395" s="41"/>
      <c r="M395" s="233" t="s">
        <v>1</v>
      </c>
      <c r="N395" s="234" t="s">
        <v>41</v>
      </c>
      <c r="O395" s="88"/>
      <c r="P395" s="235">
        <f>O395*H395</f>
        <v>0</v>
      </c>
      <c r="Q395" s="235">
        <v>0</v>
      </c>
      <c r="R395" s="235">
        <f>Q395*H395</f>
        <v>0</v>
      </c>
      <c r="S395" s="235">
        <v>0</v>
      </c>
      <c r="T395" s="236">
        <f>S395*H395</f>
        <v>0</v>
      </c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R395" s="237" t="s">
        <v>267</v>
      </c>
      <c r="AT395" s="237" t="s">
        <v>205</v>
      </c>
      <c r="AU395" s="237" t="s">
        <v>85</v>
      </c>
      <c r="AY395" s="14" t="s">
        <v>203</v>
      </c>
      <c r="BE395" s="238">
        <f>IF(N395="základní",J395,0)</f>
        <v>0</v>
      </c>
      <c r="BF395" s="238">
        <f>IF(N395="snížená",J395,0)</f>
        <v>0</v>
      </c>
      <c r="BG395" s="238">
        <f>IF(N395="zákl. přenesená",J395,0)</f>
        <v>0</v>
      </c>
      <c r="BH395" s="238">
        <f>IF(N395="sníž. přenesená",J395,0)</f>
        <v>0</v>
      </c>
      <c r="BI395" s="238">
        <f>IF(N395="nulová",J395,0)</f>
        <v>0</v>
      </c>
      <c r="BJ395" s="14" t="s">
        <v>83</v>
      </c>
      <c r="BK395" s="238">
        <f>ROUND(I395*H395,2)</f>
        <v>0</v>
      </c>
      <c r="BL395" s="14" t="s">
        <v>267</v>
      </c>
      <c r="BM395" s="237" t="s">
        <v>2680</v>
      </c>
    </row>
    <row r="396" s="2" customFormat="1">
      <c r="A396" s="35"/>
      <c r="B396" s="36"/>
      <c r="C396" s="37"/>
      <c r="D396" s="239" t="s">
        <v>403</v>
      </c>
      <c r="E396" s="37"/>
      <c r="F396" s="240" t="s">
        <v>852</v>
      </c>
      <c r="G396" s="37"/>
      <c r="H396" s="37"/>
      <c r="I396" s="241"/>
      <c r="J396" s="37"/>
      <c r="K396" s="37"/>
      <c r="L396" s="41"/>
      <c r="M396" s="242"/>
      <c r="N396" s="243"/>
      <c r="O396" s="88"/>
      <c r="P396" s="88"/>
      <c r="Q396" s="88"/>
      <c r="R396" s="88"/>
      <c r="S396" s="88"/>
      <c r="T396" s="89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T396" s="14" t="s">
        <v>403</v>
      </c>
      <c r="AU396" s="14" t="s">
        <v>85</v>
      </c>
    </row>
    <row r="397" s="2" customFormat="1" ht="49.05" customHeight="1">
      <c r="A397" s="35"/>
      <c r="B397" s="36"/>
      <c r="C397" s="225" t="s">
        <v>1065</v>
      </c>
      <c r="D397" s="225" t="s">
        <v>205</v>
      </c>
      <c r="E397" s="226" t="s">
        <v>2681</v>
      </c>
      <c r="F397" s="227" t="s">
        <v>2682</v>
      </c>
      <c r="G397" s="228" t="s">
        <v>213</v>
      </c>
      <c r="H397" s="229">
        <v>13.220000000000001</v>
      </c>
      <c r="I397" s="230"/>
      <c r="J397" s="231">
        <f>ROUND(I397*H397,2)</f>
        <v>0</v>
      </c>
      <c r="K397" s="232"/>
      <c r="L397" s="41"/>
      <c r="M397" s="233" t="s">
        <v>1</v>
      </c>
      <c r="N397" s="234" t="s">
        <v>41</v>
      </c>
      <c r="O397" s="88"/>
      <c r="P397" s="235">
        <f>O397*H397</f>
        <v>0</v>
      </c>
      <c r="Q397" s="235">
        <v>0</v>
      </c>
      <c r="R397" s="235">
        <f>Q397*H397</f>
        <v>0</v>
      </c>
      <c r="S397" s="235">
        <v>0</v>
      </c>
      <c r="T397" s="236">
        <f>S397*H397</f>
        <v>0</v>
      </c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R397" s="237" t="s">
        <v>267</v>
      </c>
      <c r="AT397" s="237" t="s">
        <v>205</v>
      </c>
      <c r="AU397" s="237" t="s">
        <v>85</v>
      </c>
      <c r="AY397" s="14" t="s">
        <v>203</v>
      </c>
      <c r="BE397" s="238">
        <f>IF(N397="základní",J397,0)</f>
        <v>0</v>
      </c>
      <c r="BF397" s="238">
        <f>IF(N397="snížená",J397,0)</f>
        <v>0</v>
      </c>
      <c r="BG397" s="238">
        <f>IF(N397="zákl. přenesená",J397,0)</f>
        <v>0</v>
      </c>
      <c r="BH397" s="238">
        <f>IF(N397="sníž. přenesená",J397,0)</f>
        <v>0</v>
      </c>
      <c r="BI397" s="238">
        <f>IF(N397="nulová",J397,0)</f>
        <v>0</v>
      </c>
      <c r="BJ397" s="14" t="s">
        <v>83</v>
      </c>
      <c r="BK397" s="238">
        <f>ROUND(I397*H397,2)</f>
        <v>0</v>
      </c>
      <c r="BL397" s="14" t="s">
        <v>267</v>
      </c>
      <c r="BM397" s="237" t="s">
        <v>2683</v>
      </c>
    </row>
    <row r="398" s="2" customFormat="1">
      <c r="A398" s="35"/>
      <c r="B398" s="36"/>
      <c r="C398" s="37"/>
      <c r="D398" s="239" t="s">
        <v>403</v>
      </c>
      <c r="E398" s="37"/>
      <c r="F398" s="240" t="s">
        <v>852</v>
      </c>
      <c r="G398" s="37"/>
      <c r="H398" s="37"/>
      <c r="I398" s="241"/>
      <c r="J398" s="37"/>
      <c r="K398" s="37"/>
      <c r="L398" s="41"/>
      <c r="M398" s="242"/>
      <c r="N398" s="243"/>
      <c r="O398" s="88"/>
      <c r="P398" s="88"/>
      <c r="Q398" s="88"/>
      <c r="R398" s="88"/>
      <c r="S398" s="88"/>
      <c r="T398" s="89"/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T398" s="14" t="s">
        <v>403</v>
      </c>
      <c r="AU398" s="14" t="s">
        <v>85</v>
      </c>
    </row>
    <row r="399" s="2" customFormat="1" ht="44.25" customHeight="1">
      <c r="A399" s="35"/>
      <c r="B399" s="36"/>
      <c r="C399" s="225" t="s">
        <v>1069</v>
      </c>
      <c r="D399" s="225" t="s">
        <v>205</v>
      </c>
      <c r="E399" s="226" t="s">
        <v>2684</v>
      </c>
      <c r="F399" s="227" t="s">
        <v>2685</v>
      </c>
      <c r="G399" s="228" t="s">
        <v>213</v>
      </c>
      <c r="H399" s="229">
        <v>8.6500000000000004</v>
      </c>
      <c r="I399" s="230"/>
      <c r="J399" s="231">
        <f>ROUND(I399*H399,2)</f>
        <v>0</v>
      </c>
      <c r="K399" s="232"/>
      <c r="L399" s="41"/>
      <c r="M399" s="233" t="s">
        <v>1</v>
      </c>
      <c r="N399" s="234" t="s">
        <v>41</v>
      </c>
      <c r="O399" s="88"/>
      <c r="P399" s="235">
        <f>O399*H399</f>
        <v>0</v>
      </c>
      <c r="Q399" s="235">
        <v>0</v>
      </c>
      <c r="R399" s="235">
        <f>Q399*H399</f>
        <v>0</v>
      </c>
      <c r="S399" s="235">
        <v>0</v>
      </c>
      <c r="T399" s="236">
        <f>S399*H399</f>
        <v>0</v>
      </c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R399" s="237" t="s">
        <v>267</v>
      </c>
      <c r="AT399" s="237" t="s">
        <v>205</v>
      </c>
      <c r="AU399" s="237" t="s">
        <v>85</v>
      </c>
      <c r="AY399" s="14" t="s">
        <v>203</v>
      </c>
      <c r="BE399" s="238">
        <f>IF(N399="základní",J399,0)</f>
        <v>0</v>
      </c>
      <c r="BF399" s="238">
        <f>IF(N399="snížená",J399,0)</f>
        <v>0</v>
      </c>
      <c r="BG399" s="238">
        <f>IF(N399="zákl. přenesená",J399,0)</f>
        <v>0</v>
      </c>
      <c r="BH399" s="238">
        <f>IF(N399="sníž. přenesená",J399,0)</f>
        <v>0</v>
      </c>
      <c r="BI399" s="238">
        <f>IF(N399="nulová",J399,0)</f>
        <v>0</v>
      </c>
      <c r="BJ399" s="14" t="s">
        <v>83</v>
      </c>
      <c r="BK399" s="238">
        <f>ROUND(I399*H399,2)</f>
        <v>0</v>
      </c>
      <c r="BL399" s="14" t="s">
        <v>267</v>
      </c>
      <c r="BM399" s="237" t="s">
        <v>2686</v>
      </c>
    </row>
    <row r="400" s="2" customFormat="1">
      <c r="A400" s="35"/>
      <c r="B400" s="36"/>
      <c r="C400" s="37"/>
      <c r="D400" s="239" t="s">
        <v>403</v>
      </c>
      <c r="E400" s="37"/>
      <c r="F400" s="240" t="s">
        <v>852</v>
      </c>
      <c r="G400" s="37"/>
      <c r="H400" s="37"/>
      <c r="I400" s="241"/>
      <c r="J400" s="37"/>
      <c r="K400" s="37"/>
      <c r="L400" s="41"/>
      <c r="M400" s="242"/>
      <c r="N400" s="243"/>
      <c r="O400" s="88"/>
      <c r="P400" s="88"/>
      <c r="Q400" s="88"/>
      <c r="R400" s="88"/>
      <c r="S400" s="88"/>
      <c r="T400" s="89"/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T400" s="14" t="s">
        <v>403</v>
      </c>
      <c r="AU400" s="14" t="s">
        <v>85</v>
      </c>
    </row>
    <row r="401" s="2" customFormat="1" ht="37.8" customHeight="1">
      <c r="A401" s="35"/>
      <c r="B401" s="36"/>
      <c r="C401" s="225" t="s">
        <v>1073</v>
      </c>
      <c r="D401" s="225" t="s">
        <v>205</v>
      </c>
      <c r="E401" s="226" t="s">
        <v>2687</v>
      </c>
      <c r="F401" s="227" t="s">
        <v>2688</v>
      </c>
      <c r="G401" s="228" t="s">
        <v>213</v>
      </c>
      <c r="H401" s="229">
        <v>5.7699999999999996</v>
      </c>
      <c r="I401" s="230"/>
      <c r="J401" s="231">
        <f>ROUND(I401*H401,2)</f>
        <v>0</v>
      </c>
      <c r="K401" s="232"/>
      <c r="L401" s="41"/>
      <c r="M401" s="233" t="s">
        <v>1</v>
      </c>
      <c r="N401" s="234" t="s">
        <v>41</v>
      </c>
      <c r="O401" s="88"/>
      <c r="P401" s="235">
        <f>O401*H401</f>
        <v>0</v>
      </c>
      <c r="Q401" s="235">
        <v>0</v>
      </c>
      <c r="R401" s="235">
        <f>Q401*H401</f>
        <v>0</v>
      </c>
      <c r="S401" s="235">
        <v>0</v>
      </c>
      <c r="T401" s="236">
        <f>S401*H401</f>
        <v>0</v>
      </c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R401" s="237" t="s">
        <v>267</v>
      </c>
      <c r="AT401" s="237" t="s">
        <v>205</v>
      </c>
      <c r="AU401" s="237" t="s">
        <v>85</v>
      </c>
      <c r="AY401" s="14" t="s">
        <v>203</v>
      </c>
      <c r="BE401" s="238">
        <f>IF(N401="základní",J401,0)</f>
        <v>0</v>
      </c>
      <c r="BF401" s="238">
        <f>IF(N401="snížená",J401,0)</f>
        <v>0</v>
      </c>
      <c r="BG401" s="238">
        <f>IF(N401="zákl. přenesená",J401,0)</f>
        <v>0</v>
      </c>
      <c r="BH401" s="238">
        <f>IF(N401="sníž. přenesená",J401,0)</f>
        <v>0</v>
      </c>
      <c r="BI401" s="238">
        <f>IF(N401="nulová",J401,0)</f>
        <v>0</v>
      </c>
      <c r="BJ401" s="14" t="s">
        <v>83</v>
      </c>
      <c r="BK401" s="238">
        <f>ROUND(I401*H401,2)</f>
        <v>0</v>
      </c>
      <c r="BL401" s="14" t="s">
        <v>267</v>
      </c>
      <c r="BM401" s="237" t="s">
        <v>2689</v>
      </c>
    </row>
    <row r="402" s="2" customFormat="1">
      <c r="A402" s="35"/>
      <c r="B402" s="36"/>
      <c r="C402" s="37"/>
      <c r="D402" s="239" t="s">
        <v>403</v>
      </c>
      <c r="E402" s="37"/>
      <c r="F402" s="240" t="s">
        <v>852</v>
      </c>
      <c r="G402" s="37"/>
      <c r="H402" s="37"/>
      <c r="I402" s="241"/>
      <c r="J402" s="37"/>
      <c r="K402" s="37"/>
      <c r="L402" s="41"/>
      <c r="M402" s="242"/>
      <c r="N402" s="243"/>
      <c r="O402" s="88"/>
      <c r="P402" s="88"/>
      <c r="Q402" s="88"/>
      <c r="R402" s="88"/>
      <c r="S402" s="88"/>
      <c r="T402" s="89"/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T402" s="14" t="s">
        <v>403</v>
      </c>
      <c r="AU402" s="14" t="s">
        <v>85</v>
      </c>
    </row>
    <row r="403" s="2" customFormat="1" ht="33" customHeight="1">
      <c r="A403" s="35"/>
      <c r="B403" s="36"/>
      <c r="C403" s="225" t="s">
        <v>1078</v>
      </c>
      <c r="D403" s="225" t="s">
        <v>205</v>
      </c>
      <c r="E403" s="226" t="s">
        <v>2690</v>
      </c>
      <c r="F403" s="227" t="s">
        <v>2691</v>
      </c>
      <c r="G403" s="228" t="s">
        <v>213</v>
      </c>
      <c r="H403" s="229">
        <v>3</v>
      </c>
      <c r="I403" s="230"/>
      <c r="J403" s="231">
        <f>ROUND(I403*H403,2)</f>
        <v>0</v>
      </c>
      <c r="K403" s="232"/>
      <c r="L403" s="41"/>
      <c r="M403" s="233" t="s">
        <v>1</v>
      </c>
      <c r="N403" s="234" t="s">
        <v>41</v>
      </c>
      <c r="O403" s="88"/>
      <c r="P403" s="235">
        <f>O403*H403</f>
        <v>0</v>
      </c>
      <c r="Q403" s="235">
        <v>0</v>
      </c>
      <c r="R403" s="235">
        <f>Q403*H403</f>
        <v>0</v>
      </c>
      <c r="S403" s="235">
        <v>0</v>
      </c>
      <c r="T403" s="236">
        <f>S403*H403</f>
        <v>0</v>
      </c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R403" s="237" t="s">
        <v>267</v>
      </c>
      <c r="AT403" s="237" t="s">
        <v>205</v>
      </c>
      <c r="AU403" s="237" t="s">
        <v>85</v>
      </c>
      <c r="AY403" s="14" t="s">
        <v>203</v>
      </c>
      <c r="BE403" s="238">
        <f>IF(N403="základní",J403,0)</f>
        <v>0</v>
      </c>
      <c r="BF403" s="238">
        <f>IF(N403="snížená",J403,0)</f>
        <v>0</v>
      </c>
      <c r="BG403" s="238">
        <f>IF(N403="zákl. přenesená",J403,0)</f>
        <v>0</v>
      </c>
      <c r="BH403" s="238">
        <f>IF(N403="sníž. přenesená",J403,0)</f>
        <v>0</v>
      </c>
      <c r="BI403" s="238">
        <f>IF(N403="nulová",J403,0)</f>
        <v>0</v>
      </c>
      <c r="BJ403" s="14" t="s">
        <v>83</v>
      </c>
      <c r="BK403" s="238">
        <f>ROUND(I403*H403,2)</f>
        <v>0</v>
      </c>
      <c r="BL403" s="14" t="s">
        <v>267</v>
      </c>
      <c r="BM403" s="237" t="s">
        <v>2692</v>
      </c>
    </row>
    <row r="404" s="2" customFormat="1">
      <c r="A404" s="35"/>
      <c r="B404" s="36"/>
      <c r="C404" s="37"/>
      <c r="D404" s="239" t="s">
        <v>403</v>
      </c>
      <c r="E404" s="37"/>
      <c r="F404" s="240" t="s">
        <v>852</v>
      </c>
      <c r="G404" s="37"/>
      <c r="H404" s="37"/>
      <c r="I404" s="241"/>
      <c r="J404" s="37"/>
      <c r="K404" s="37"/>
      <c r="L404" s="41"/>
      <c r="M404" s="242"/>
      <c r="N404" s="243"/>
      <c r="O404" s="88"/>
      <c r="P404" s="88"/>
      <c r="Q404" s="88"/>
      <c r="R404" s="88"/>
      <c r="S404" s="88"/>
      <c r="T404" s="89"/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T404" s="14" t="s">
        <v>403</v>
      </c>
      <c r="AU404" s="14" t="s">
        <v>85</v>
      </c>
    </row>
    <row r="405" s="2" customFormat="1" ht="44.25" customHeight="1">
      <c r="A405" s="35"/>
      <c r="B405" s="36"/>
      <c r="C405" s="225" t="s">
        <v>1083</v>
      </c>
      <c r="D405" s="225" t="s">
        <v>205</v>
      </c>
      <c r="E405" s="226" t="s">
        <v>2693</v>
      </c>
      <c r="F405" s="227" t="s">
        <v>2694</v>
      </c>
      <c r="G405" s="228" t="s">
        <v>213</v>
      </c>
      <c r="H405" s="229">
        <v>3.2469999999999999</v>
      </c>
      <c r="I405" s="230"/>
      <c r="J405" s="231">
        <f>ROUND(I405*H405,2)</f>
        <v>0</v>
      </c>
      <c r="K405" s="232"/>
      <c r="L405" s="41"/>
      <c r="M405" s="233" t="s">
        <v>1</v>
      </c>
      <c r="N405" s="234" t="s">
        <v>41</v>
      </c>
      <c r="O405" s="88"/>
      <c r="P405" s="235">
        <f>O405*H405</f>
        <v>0</v>
      </c>
      <c r="Q405" s="235">
        <v>0</v>
      </c>
      <c r="R405" s="235">
        <f>Q405*H405</f>
        <v>0</v>
      </c>
      <c r="S405" s="235">
        <v>0</v>
      </c>
      <c r="T405" s="236">
        <f>S405*H405</f>
        <v>0</v>
      </c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R405" s="237" t="s">
        <v>267</v>
      </c>
      <c r="AT405" s="237" t="s">
        <v>205</v>
      </c>
      <c r="AU405" s="237" t="s">
        <v>85</v>
      </c>
      <c r="AY405" s="14" t="s">
        <v>203</v>
      </c>
      <c r="BE405" s="238">
        <f>IF(N405="základní",J405,0)</f>
        <v>0</v>
      </c>
      <c r="BF405" s="238">
        <f>IF(N405="snížená",J405,0)</f>
        <v>0</v>
      </c>
      <c r="BG405" s="238">
        <f>IF(N405="zákl. přenesená",J405,0)</f>
        <v>0</v>
      </c>
      <c r="BH405" s="238">
        <f>IF(N405="sníž. přenesená",J405,0)</f>
        <v>0</v>
      </c>
      <c r="BI405" s="238">
        <f>IF(N405="nulová",J405,0)</f>
        <v>0</v>
      </c>
      <c r="BJ405" s="14" t="s">
        <v>83</v>
      </c>
      <c r="BK405" s="238">
        <f>ROUND(I405*H405,2)</f>
        <v>0</v>
      </c>
      <c r="BL405" s="14" t="s">
        <v>267</v>
      </c>
      <c r="BM405" s="237" t="s">
        <v>2695</v>
      </c>
    </row>
    <row r="406" s="2" customFormat="1">
      <c r="A406" s="35"/>
      <c r="B406" s="36"/>
      <c r="C406" s="37"/>
      <c r="D406" s="239" t="s">
        <v>403</v>
      </c>
      <c r="E406" s="37"/>
      <c r="F406" s="240" t="s">
        <v>852</v>
      </c>
      <c r="G406" s="37"/>
      <c r="H406" s="37"/>
      <c r="I406" s="241"/>
      <c r="J406" s="37"/>
      <c r="K406" s="37"/>
      <c r="L406" s="41"/>
      <c r="M406" s="242"/>
      <c r="N406" s="243"/>
      <c r="O406" s="88"/>
      <c r="P406" s="88"/>
      <c r="Q406" s="88"/>
      <c r="R406" s="88"/>
      <c r="S406" s="88"/>
      <c r="T406" s="89"/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T406" s="14" t="s">
        <v>403</v>
      </c>
      <c r="AU406" s="14" t="s">
        <v>85</v>
      </c>
    </row>
    <row r="407" s="2" customFormat="1" ht="37.8" customHeight="1">
      <c r="A407" s="35"/>
      <c r="B407" s="36"/>
      <c r="C407" s="225" t="s">
        <v>1088</v>
      </c>
      <c r="D407" s="225" t="s">
        <v>205</v>
      </c>
      <c r="E407" s="226" t="s">
        <v>2696</v>
      </c>
      <c r="F407" s="227" t="s">
        <v>2697</v>
      </c>
      <c r="G407" s="228" t="s">
        <v>213</v>
      </c>
      <c r="H407" s="229">
        <v>3.6379999999999999</v>
      </c>
      <c r="I407" s="230"/>
      <c r="J407" s="231">
        <f>ROUND(I407*H407,2)</f>
        <v>0</v>
      </c>
      <c r="K407" s="232"/>
      <c r="L407" s="41"/>
      <c r="M407" s="233" t="s">
        <v>1</v>
      </c>
      <c r="N407" s="234" t="s">
        <v>41</v>
      </c>
      <c r="O407" s="88"/>
      <c r="P407" s="235">
        <f>O407*H407</f>
        <v>0</v>
      </c>
      <c r="Q407" s="235">
        <v>0</v>
      </c>
      <c r="R407" s="235">
        <f>Q407*H407</f>
        <v>0</v>
      </c>
      <c r="S407" s="235">
        <v>0</v>
      </c>
      <c r="T407" s="236">
        <f>S407*H407</f>
        <v>0</v>
      </c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R407" s="237" t="s">
        <v>267</v>
      </c>
      <c r="AT407" s="237" t="s">
        <v>205</v>
      </c>
      <c r="AU407" s="237" t="s">
        <v>85</v>
      </c>
      <c r="AY407" s="14" t="s">
        <v>203</v>
      </c>
      <c r="BE407" s="238">
        <f>IF(N407="základní",J407,0)</f>
        <v>0</v>
      </c>
      <c r="BF407" s="238">
        <f>IF(N407="snížená",J407,0)</f>
        <v>0</v>
      </c>
      <c r="BG407" s="238">
        <f>IF(N407="zákl. přenesená",J407,0)</f>
        <v>0</v>
      </c>
      <c r="BH407" s="238">
        <f>IF(N407="sníž. přenesená",J407,0)</f>
        <v>0</v>
      </c>
      <c r="BI407" s="238">
        <f>IF(N407="nulová",J407,0)</f>
        <v>0</v>
      </c>
      <c r="BJ407" s="14" t="s">
        <v>83</v>
      </c>
      <c r="BK407" s="238">
        <f>ROUND(I407*H407,2)</f>
        <v>0</v>
      </c>
      <c r="BL407" s="14" t="s">
        <v>267</v>
      </c>
      <c r="BM407" s="237" t="s">
        <v>2698</v>
      </c>
    </row>
    <row r="408" s="2" customFormat="1">
      <c r="A408" s="35"/>
      <c r="B408" s="36"/>
      <c r="C408" s="37"/>
      <c r="D408" s="239" t="s">
        <v>403</v>
      </c>
      <c r="E408" s="37"/>
      <c r="F408" s="240" t="s">
        <v>852</v>
      </c>
      <c r="G408" s="37"/>
      <c r="H408" s="37"/>
      <c r="I408" s="241"/>
      <c r="J408" s="37"/>
      <c r="K408" s="37"/>
      <c r="L408" s="41"/>
      <c r="M408" s="242"/>
      <c r="N408" s="243"/>
      <c r="O408" s="88"/>
      <c r="P408" s="88"/>
      <c r="Q408" s="88"/>
      <c r="R408" s="88"/>
      <c r="S408" s="88"/>
      <c r="T408" s="89"/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T408" s="14" t="s">
        <v>403</v>
      </c>
      <c r="AU408" s="14" t="s">
        <v>85</v>
      </c>
    </row>
    <row r="409" s="2" customFormat="1" ht="37.8" customHeight="1">
      <c r="A409" s="35"/>
      <c r="B409" s="36"/>
      <c r="C409" s="225" t="s">
        <v>1093</v>
      </c>
      <c r="D409" s="225" t="s">
        <v>205</v>
      </c>
      <c r="E409" s="226" t="s">
        <v>2699</v>
      </c>
      <c r="F409" s="227" t="s">
        <v>2700</v>
      </c>
      <c r="G409" s="228" t="s">
        <v>213</v>
      </c>
      <c r="H409" s="229">
        <v>11.138</v>
      </c>
      <c r="I409" s="230"/>
      <c r="J409" s="231">
        <f>ROUND(I409*H409,2)</f>
        <v>0</v>
      </c>
      <c r="K409" s="232"/>
      <c r="L409" s="41"/>
      <c r="M409" s="233" t="s">
        <v>1</v>
      </c>
      <c r="N409" s="234" t="s">
        <v>41</v>
      </c>
      <c r="O409" s="88"/>
      <c r="P409" s="235">
        <f>O409*H409</f>
        <v>0</v>
      </c>
      <c r="Q409" s="235">
        <v>0</v>
      </c>
      <c r="R409" s="235">
        <f>Q409*H409</f>
        <v>0</v>
      </c>
      <c r="S409" s="235">
        <v>0</v>
      </c>
      <c r="T409" s="236">
        <f>S409*H409</f>
        <v>0</v>
      </c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R409" s="237" t="s">
        <v>267</v>
      </c>
      <c r="AT409" s="237" t="s">
        <v>205</v>
      </c>
      <c r="AU409" s="237" t="s">
        <v>85</v>
      </c>
      <c r="AY409" s="14" t="s">
        <v>203</v>
      </c>
      <c r="BE409" s="238">
        <f>IF(N409="základní",J409,0)</f>
        <v>0</v>
      </c>
      <c r="BF409" s="238">
        <f>IF(N409="snížená",J409,0)</f>
        <v>0</v>
      </c>
      <c r="BG409" s="238">
        <f>IF(N409="zákl. přenesená",J409,0)</f>
        <v>0</v>
      </c>
      <c r="BH409" s="238">
        <f>IF(N409="sníž. přenesená",J409,0)</f>
        <v>0</v>
      </c>
      <c r="BI409" s="238">
        <f>IF(N409="nulová",J409,0)</f>
        <v>0</v>
      </c>
      <c r="BJ409" s="14" t="s">
        <v>83</v>
      </c>
      <c r="BK409" s="238">
        <f>ROUND(I409*H409,2)</f>
        <v>0</v>
      </c>
      <c r="BL409" s="14" t="s">
        <v>267</v>
      </c>
      <c r="BM409" s="237" t="s">
        <v>2701</v>
      </c>
    </row>
    <row r="410" s="2" customFormat="1">
      <c r="A410" s="35"/>
      <c r="B410" s="36"/>
      <c r="C410" s="37"/>
      <c r="D410" s="239" t="s">
        <v>403</v>
      </c>
      <c r="E410" s="37"/>
      <c r="F410" s="240" t="s">
        <v>852</v>
      </c>
      <c r="G410" s="37"/>
      <c r="H410" s="37"/>
      <c r="I410" s="241"/>
      <c r="J410" s="37"/>
      <c r="K410" s="37"/>
      <c r="L410" s="41"/>
      <c r="M410" s="242"/>
      <c r="N410" s="243"/>
      <c r="O410" s="88"/>
      <c r="P410" s="88"/>
      <c r="Q410" s="88"/>
      <c r="R410" s="88"/>
      <c r="S410" s="88"/>
      <c r="T410" s="89"/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T410" s="14" t="s">
        <v>403</v>
      </c>
      <c r="AU410" s="14" t="s">
        <v>85</v>
      </c>
    </row>
    <row r="411" s="2" customFormat="1" ht="37.8" customHeight="1">
      <c r="A411" s="35"/>
      <c r="B411" s="36"/>
      <c r="C411" s="225" t="s">
        <v>1097</v>
      </c>
      <c r="D411" s="225" t="s">
        <v>205</v>
      </c>
      <c r="E411" s="226" t="s">
        <v>2702</v>
      </c>
      <c r="F411" s="227" t="s">
        <v>2703</v>
      </c>
      <c r="G411" s="228" t="s">
        <v>213</v>
      </c>
      <c r="H411" s="229">
        <v>4.3609999999999998</v>
      </c>
      <c r="I411" s="230"/>
      <c r="J411" s="231">
        <f>ROUND(I411*H411,2)</f>
        <v>0</v>
      </c>
      <c r="K411" s="232"/>
      <c r="L411" s="41"/>
      <c r="M411" s="233" t="s">
        <v>1</v>
      </c>
      <c r="N411" s="234" t="s">
        <v>41</v>
      </c>
      <c r="O411" s="88"/>
      <c r="P411" s="235">
        <f>O411*H411</f>
        <v>0</v>
      </c>
      <c r="Q411" s="235">
        <v>0</v>
      </c>
      <c r="R411" s="235">
        <f>Q411*H411</f>
        <v>0</v>
      </c>
      <c r="S411" s="235">
        <v>0</v>
      </c>
      <c r="T411" s="236">
        <f>S411*H411</f>
        <v>0</v>
      </c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R411" s="237" t="s">
        <v>267</v>
      </c>
      <c r="AT411" s="237" t="s">
        <v>205</v>
      </c>
      <c r="AU411" s="237" t="s">
        <v>85</v>
      </c>
      <c r="AY411" s="14" t="s">
        <v>203</v>
      </c>
      <c r="BE411" s="238">
        <f>IF(N411="základní",J411,0)</f>
        <v>0</v>
      </c>
      <c r="BF411" s="238">
        <f>IF(N411="snížená",J411,0)</f>
        <v>0</v>
      </c>
      <c r="BG411" s="238">
        <f>IF(N411="zákl. přenesená",J411,0)</f>
        <v>0</v>
      </c>
      <c r="BH411" s="238">
        <f>IF(N411="sníž. přenesená",J411,0)</f>
        <v>0</v>
      </c>
      <c r="BI411" s="238">
        <f>IF(N411="nulová",J411,0)</f>
        <v>0</v>
      </c>
      <c r="BJ411" s="14" t="s">
        <v>83</v>
      </c>
      <c r="BK411" s="238">
        <f>ROUND(I411*H411,2)</f>
        <v>0</v>
      </c>
      <c r="BL411" s="14" t="s">
        <v>267</v>
      </c>
      <c r="BM411" s="237" t="s">
        <v>2704</v>
      </c>
    </row>
    <row r="412" s="2" customFormat="1">
      <c r="A412" s="35"/>
      <c r="B412" s="36"/>
      <c r="C412" s="37"/>
      <c r="D412" s="239" t="s">
        <v>403</v>
      </c>
      <c r="E412" s="37"/>
      <c r="F412" s="240" t="s">
        <v>852</v>
      </c>
      <c r="G412" s="37"/>
      <c r="H412" s="37"/>
      <c r="I412" s="241"/>
      <c r="J412" s="37"/>
      <c r="K412" s="37"/>
      <c r="L412" s="41"/>
      <c r="M412" s="242"/>
      <c r="N412" s="243"/>
      <c r="O412" s="88"/>
      <c r="P412" s="88"/>
      <c r="Q412" s="88"/>
      <c r="R412" s="88"/>
      <c r="S412" s="88"/>
      <c r="T412" s="89"/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T412" s="14" t="s">
        <v>403</v>
      </c>
      <c r="AU412" s="14" t="s">
        <v>85</v>
      </c>
    </row>
    <row r="413" s="2" customFormat="1" ht="37.8" customHeight="1">
      <c r="A413" s="35"/>
      <c r="B413" s="36"/>
      <c r="C413" s="225" t="s">
        <v>1102</v>
      </c>
      <c r="D413" s="225" t="s">
        <v>205</v>
      </c>
      <c r="E413" s="226" t="s">
        <v>2705</v>
      </c>
      <c r="F413" s="227" t="s">
        <v>2706</v>
      </c>
      <c r="G413" s="228" t="s">
        <v>213</v>
      </c>
      <c r="H413" s="229">
        <v>2.75</v>
      </c>
      <c r="I413" s="230"/>
      <c r="J413" s="231">
        <f>ROUND(I413*H413,2)</f>
        <v>0</v>
      </c>
      <c r="K413" s="232"/>
      <c r="L413" s="41"/>
      <c r="M413" s="233" t="s">
        <v>1</v>
      </c>
      <c r="N413" s="234" t="s">
        <v>41</v>
      </c>
      <c r="O413" s="88"/>
      <c r="P413" s="235">
        <f>O413*H413</f>
        <v>0</v>
      </c>
      <c r="Q413" s="235">
        <v>0</v>
      </c>
      <c r="R413" s="235">
        <f>Q413*H413</f>
        <v>0</v>
      </c>
      <c r="S413" s="235">
        <v>0</v>
      </c>
      <c r="T413" s="236">
        <f>S413*H413</f>
        <v>0</v>
      </c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R413" s="237" t="s">
        <v>267</v>
      </c>
      <c r="AT413" s="237" t="s">
        <v>205</v>
      </c>
      <c r="AU413" s="237" t="s">
        <v>85</v>
      </c>
      <c r="AY413" s="14" t="s">
        <v>203</v>
      </c>
      <c r="BE413" s="238">
        <f>IF(N413="základní",J413,0)</f>
        <v>0</v>
      </c>
      <c r="BF413" s="238">
        <f>IF(N413="snížená",J413,0)</f>
        <v>0</v>
      </c>
      <c r="BG413" s="238">
        <f>IF(N413="zákl. přenesená",J413,0)</f>
        <v>0</v>
      </c>
      <c r="BH413" s="238">
        <f>IF(N413="sníž. přenesená",J413,0)</f>
        <v>0</v>
      </c>
      <c r="BI413" s="238">
        <f>IF(N413="nulová",J413,0)</f>
        <v>0</v>
      </c>
      <c r="BJ413" s="14" t="s">
        <v>83</v>
      </c>
      <c r="BK413" s="238">
        <f>ROUND(I413*H413,2)</f>
        <v>0</v>
      </c>
      <c r="BL413" s="14" t="s">
        <v>267</v>
      </c>
      <c r="BM413" s="237" t="s">
        <v>2707</v>
      </c>
    </row>
    <row r="414" s="2" customFormat="1">
      <c r="A414" s="35"/>
      <c r="B414" s="36"/>
      <c r="C414" s="37"/>
      <c r="D414" s="239" t="s">
        <v>403</v>
      </c>
      <c r="E414" s="37"/>
      <c r="F414" s="240" t="s">
        <v>852</v>
      </c>
      <c r="G414" s="37"/>
      <c r="H414" s="37"/>
      <c r="I414" s="241"/>
      <c r="J414" s="37"/>
      <c r="K414" s="37"/>
      <c r="L414" s="41"/>
      <c r="M414" s="242"/>
      <c r="N414" s="243"/>
      <c r="O414" s="88"/>
      <c r="P414" s="88"/>
      <c r="Q414" s="88"/>
      <c r="R414" s="88"/>
      <c r="S414" s="88"/>
      <c r="T414" s="89"/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T414" s="14" t="s">
        <v>403</v>
      </c>
      <c r="AU414" s="14" t="s">
        <v>85</v>
      </c>
    </row>
    <row r="415" s="2" customFormat="1" ht="37.8" customHeight="1">
      <c r="A415" s="35"/>
      <c r="B415" s="36"/>
      <c r="C415" s="225" t="s">
        <v>1107</v>
      </c>
      <c r="D415" s="225" t="s">
        <v>205</v>
      </c>
      <c r="E415" s="226" t="s">
        <v>2708</v>
      </c>
      <c r="F415" s="227" t="s">
        <v>2709</v>
      </c>
      <c r="G415" s="228" t="s">
        <v>213</v>
      </c>
      <c r="H415" s="229">
        <v>5.04</v>
      </c>
      <c r="I415" s="230"/>
      <c r="J415" s="231">
        <f>ROUND(I415*H415,2)</f>
        <v>0</v>
      </c>
      <c r="K415" s="232"/>
      <c r="L415" s="41"/>
      <c r="M415" s="233" t="s">
        <v>1</v>
      </c>
      <c r="N415" s="234" t="s">
        <v>41</v>
      </c>
      <c r="O415" s="88"/>
      <c r="P415" s="235">
        <f>O415*H415</f>
        <v>0</v>
      </c>
      <c r="Q415" s="235">
        <v>0</v>
      </c>
      <c r="R415" s="235">
        <f>Q415*H415</f>
        <v>0</v>
      </c>
      <c r="S415" s="235">
        <v>0</v>
      </c>
      <c r="T415" s="236">
        <f>S415*H415</f>
        <v>0</v>
      </c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R415" s="237" t="s">
        <v>267</v>
      </c>
      <c r="AT415" s="237" t="s">
        <v>205</v>
      </c>
      <c r="AU415" s="237" t="s">
        <v>85</v>
      </c>
      <c r="AY415" s="14" t="s">
        <v>203</v>
      </c>
      <c r="BE415" s="238">
        <f>IF(N415="základní",J415,0)</f>
        <v>0</v>
      </c>
      <c r="BF415" s="238">
        <f>IF(N415="snížená",J415,0)</f>
        <v>0</v>
      </c>
      <c r="BG415" s="238">
        <f>IF(N415="zákl. přenesená",J415,0)</f>
        <v>0</v>
      </c>
      <c r="BH415" s="238">
        <f>IF(N415="sníž. přenesená",J415,0)</f>
        <v>0</v>
      </c>
      <c r="BI415" s="238">
        <f>IF(N415="nulová",J415,0)</f>
        <v>0</v>
      </c>
      <c r="BJ415" s="14" t="s">
        <v>83</v>
      </c>
      <c r="BK415" s="238">
        <f>ROUND(I415*H415,2)</f>
        <v>0</v>
      </c>
      <c r="BL415" s="14" t="s">
        <v>267</v>
      </c>
      <c r="BM415" s="237" t="s">
        <v>2710</v>
      </c>
    </row>
    <row r="416" s="2" customFormat="1">
      <c r="A416" s="35"/>
      <c r="B416" s="36"/>
      <c r="C416" s="37"/>
      <c r="D416" s="239" t="s">
        <v>403</v>
      </c>
      <c r="E416" s="37"/>
      <c r="F416" s="240" t="s">
        <v>852</v>
      </c>
      <c r="G416" s="37"/>
      <c r="H416" s="37"/>
      <c r="I416" s="241"/>
      <c r="J416" s="37"/>
      <c r="K416" s="37"/>
      <c r="L416" s="41"/>
      <c r="M416" s="242"/>
      <c r="N416" s="243"/>
      <c r="O416" s="88"/>
      <c r="P416" s="88"/>
      <c r="Q416" s="88"/>
      <c r="R416" s="88"/>
      <c r="S416" s="88"/>
      <c r="T416" s="89"/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T416" s="14" t="s">
        <v>403</v>
      </c>
      <c r="AU416" s="14" t="s">
        <v>85</v>
      </c>
    </row>
    <row r="417" s="2" customFormat="1" ht="33" customHeight="1">
      <c r="A417" s="35"/>
      <c r="B417" s="36"/>
      <c r="C417" s="225" t="s">
        <v>1111</v>
      </c>
      <c r="D417" s="225" t="s">
        <v>205</v>
      </c>
      <c r="E417" s="226" t="s">
        <v>2711</v>
      </c>
      <c r="F417" s="227" t="s">
        <v>2712</v>
      </c>
      <c r="G417" s="228" t="s">
        <v>856</v>
      </c>
      <c r="H417" s="229">
        <v>1.54</v>
      </c>
      <c r="I417" s="230"/>
      <c r="J417" s="231">
        <f>ROUND(I417*H417,2)</f>
        <v>0</v>
      </c>
      <c r="K417" s="232"/>
      <c r="L417" s="41"/>
      <c r="M417" s="233" t="s">
        <v>1</v>
      </c>
      <c r="N417" s="234" t="s">
        <v>41</v>
      </c>
      <c r="O417" s="88"/>
      <c r="P417" s="235">
        <f>O417*H417</f>
        <v>0</v>
      </c>
      <c r="Q417" s="235">
        <v>0</v>
      </c>
      <c r="R417" s="235">
        <f>Q417*H417</f>
        <v>0</v>
      </c>
      <c r="S417" s="235">
        <v>0</v>
      </c>
      <c r="T417" s="236">
        <f>S417*H417</f>
        <v>0</v>
      </c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R417" s="237" t="s">
        <v>267</v>
      </c>
      <c r="AT417" s="237" t="s">
        <v>205</v>
      </c>
      <c r="AU417" s="237" t="s">
        <v>85</v>
      </c>
      <c r="AY417" s="14" t="s">
        <v>203</v>
      </c>
      <c r="BE417" s="238">
        <f>IF(N417="základní",J417,0)</f>
        <v>0</v>
      </c>
      <c r="BF417" s="238">
        <f>IF(N417="snížená",J417,0)</f>
        <v>0</v>
      </c>
      <c r="BG417" s="238">
        <f>IF(N417="zákl. přenesená",J417,0)</f>
        <v>0</v>
      </c>
      <c r="BH417" s="238">
        <f>IF(N417="sníž. přenesená",J417,0)</f>
        <v>0</v>
      </c>
      <c r="BI417" s="238">
        <f>IF(N417="nulová",J417,0)</f>
        <v>0</v>
      </c>
      <c r="BJ417" s="14" t="s">
        <v>83</v>
      </c>
      <c r="BK417" s="238">
        <f>ROUND(I417*H417,2)</f>
        <v>0</v>
      </c>
      <c r="BL417" s="14" t="s">
        <v>267</v>
      </c>
      <c r="BM417" s="237" t="s">
        <v>2713</v>
      </c>
    </row>
    <row r="418" s="2" customFormat="1">
      <c r="A418" s="35"/>
      <c r="B418" s="36"/>
      <c r="C418" s="37"/>
      <c r="D418" s="239" t="s">
        <v>403</v>
      </c>
      <c r="E418" s="37"/>
      <c r="F418" s="240" t="s">
        <v>852</v>
      </c>
      <c r="G418" s="37"/>
      <c r="H418" s="37"/>
      <c r="I418" s="241"/>
      <c r="J418" s="37"/>
      <c r="K418" s="37"/>
      <c r="L418" s="41"/>
      <c r="M418" s="242"/>
      <c r="N418" s="243"/>
      <c r="O418" s="88"/>
      <c r="P418" s="88"/>
      <c r="Q418" s="88"/>
      <c r="R418" s="88"/>
      <c r="S418" s="88"/>
      <c r="T418" s="89"/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T418" s="14" t="s">
        <v>403</v>
      </c>
      <c r="AU418" s="14" t="s">
        <v>85</v>
      </c>
    </row>
    <row r="419" s="2" customFormat="1" ht="33" customHeight="1">
      <c r="A419" s="35"/>
      <c r="B419" s="36"/>
      <c r="C419" s="225" t="s">
        <v>1116</v>
      </c>
      <c r="D419" s="225" t="s">
        <v>205</v>
      </c>
      <c r="E419" s="226" t="s">
        <v>2714</v>
      </c>
      <c r="F419" s="227" t="s">
        <v>2715</v>
      </c>
      <c r="G419" s="228" t="s">
        <v>856</v>
      </c>
      <c r="H419" s="229">
        <v>2.7000000000000002</v>
      </c>
      <c r="I419" s="230"/>
      <c r="J419" s="231">
        <f>ROUND(I419*H419,2)</f>
        <v>0</v>
      </c>
      <c r="K419" s="232"/>
      <c r="L419" s="41"/>
      <c r="M419" s="233" t="s">
        <v>1</v>
      </c>
      <c r="N419" s="234" t="s">
        <v>41</v>
      </c>
      <c r="O419" s="88"/>
      <c r="P419" s="235">
        <f>O419*H419</f>
        <v>0</v>
      </c>
      <c r="Q419" s="235">
        <v>0</v>
      </c>
      <c r="R419" s="235">
        <f>Q419*H419</f>
        <v>0</v>
      </c>
      <c r="S419" s="235">
        <v>0</v>
      </c>
      <c r="T419" s="236">
        <f>S419*H419</f>
        <v>0</v>
      </c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R419" s="237" t="s">
        <v>267</v>
      </c>
      <c r="AT419" s="237" t="s">
        <v>205</v>
      </c>
      <c r="AU419" s="237" t="s">
        <v>85</v>
      </c>
      <c r="AY419" s="14" t="s">
        <v>203</v>
      </c>
      <c r="BE419" s="238">
        <f>IF(N419="základní",J419,0)</f>
        <v>0</v>
      </c>
      <c r="BF419" s="238">
        <f>IF(N419="snížená",J419,0)</f>
        <v>0</v>
      </c>
      <c r="BG419" s="238">
        <f>IF(N419="zákl. přenesená",J419,0)</f>
        <v>0</v>
      </c>
      <c r="BH419" s="238">
        <f>IF(N419="sníž. přenesená",J419,0)</f>
        <v>0</v>
      </c>
      <c r="BI419" s="238">
        <f>IF(N419="nulová",J419,0)</f>
        <v>0</v>
      </c>
      <c r="BJ419" s="14" t="s">
        <v>83</v>
      </c>
      <c r="BK419" s="238">
        <f>ROUND(I419*H419,2)</f>
        <v>0</v>
      </c>
      <c r="BL419" s="14" t="s">
        <v>267</v>
      </c>
      <c r="BM419" s="237" t="s">
        <v>2716</v>
      </c>
    </row>
    <row r="420" s="2" customFormat="1">
      <c r="A420" s="35"/>
      <c r="B420" s="36"/>
      <c r="C420" s="37"/>
      <c r="D420" s="239" t="s">
        <v>403</v>
      </c>
      <c r="E420" s="37"/>
      <c r="F420" s="240" t="s">
        <v>852</v>
      </c>
      <c r="G420" s="37"/>
      <c r="H420" s="37"/>
      <c r="I420" s="241"/>
      <c r="J420" s="37"/>
      <c r="K420" s="37"/>
      <c r="L420" s="41"/>
      <c r="M420" s="242"/>
      <c r="N420" s="243"/>
      <c r="O420" s="88"/>
      <c r="P420" s="88"/>
      <c r="Q420" s="88"/>
      <c r="R420" s="88"/>
      <c r="S420" s="88"/>
      <c r="T420" s="89"/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T420" s="14" t="s">
        <v>403</v>
      </c>
      <c r="AU420" s="14" t="s">
        <v>85</v>
      </c>
    </row>
    <row r="421" s="2" customFormat="1" ht="33" customHeight="1">
      <c r="A421" s="35"/>
      <c r="B421" s="36"/>
      <c r="C421" s="225" t="s">
        <v>1122</v>
      </c>
      <c r="D421" s="225" t="s">
        <v>205</v>
      </c>
      <c r="E421" s="226" t="s">
        <v>859</v>
      </c>
      <c r="F421" s="227" t="s">
        <v>860</v>
      </c>
      <c r="G421" s="228" t="s">
        <v>856</v>
      </c>
      <c r="H421" s="229">
        <v>2</v>
      </c>
      <c r="I421" s="230"/>
      <c r="J421" s="231">
        <f>ROUND(I421*H421,2)</f>
        <v>0</v>
      </c>
      <c r="K421" s="232"/>
      <c r="L421" s="41"/>
      <c r="M421" s="233" t="s">
        <v>1</v>
      </c>
      <c r="N421" s="234" t="s">
        <v>41</v>
      </c>
      <c r="O421" s="88"/>
      <c r="P421" s="235">
        <f>O421*H421</f>
        <v>0</v>
      </c>
      <c r="Q421" s="235">
        <v>0</v>
      </c>
      <c r="R421" s="235">
        <f>Q421*H421</f>
        <v>0</v>
      </c>
      <c r="S421" s="235">
        <v>0</v>
      </c>
      <c r="T421" s="236">
        <f>S421*H421</f>
        <v>0</v>
      </c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R421" s="237" t="s">
        <v>267</v>
      </c>
      <c r="AT421" s="237" t="s">
        <v>205</v>
      </c>
      <c r="AU421" s="237" t="s">
        <v>85</v>
      </c>
      <c r="AY421" s="14" t="s">
        <v>203</v>
      </c>
      <c r="BE421" s="238">
        <f>IF(N421="základní",J421,0)</f>
        <v>0</v>
      </c>
      <c r="BF421" s="238">
        <f>IF(N421="snížená",J421,0)</f>
        <v>0</v>
      </c>
      <c r="BG421" s="238">
        <f>IF(N421="zákl. přenesená",J421,0)</f>
        <v>0</v>
      </c>
      <c r="BH421" s="238">
        <f>IF(N421="sníž. přenesená",J421,0)</f>
        <v>0</v>
      </c>
      <c r="BI421" s="238">
        <f>IF(N421="nulová",J421,0)</f>
        <v>0</v>
      </c>
      <c r="BJ421" s="14" t="s">
        <v>83</v>
      </c>
      <c r="BK421" s="238">
        <f>ROUND(I421*H421,2)</f>
        <v>0</v>
      </c>
      <c r="BL421" s="14" t="s">
        <v>267</v>
      </c>
      <c r="BM421" s="237" t="s">
        <v>2717</v>
      </c>
    </row>
    <row r="422" s="2" customFormat="1">
      <c r="A422" s="35"/>
      <c r="B422" s="36"/>
      <c r="C422" s="37"/>
      <c r="D422" s="239" t="s">
        <v>403</v>
      </c>
      <c r="E422" s="37"/>
      <c r="F422" s="240" t="s">
        <v>852</v>
      </c>
      <c r="G422" s="37"/>
      <c r="H422" s="37"/>
      <c r="I422" s="241"/>
      <c r="J422" s="37"/>
      <c r="K422" s="37"/>
      <c r="L422" s="41"/>
      <c r="M422" s="242"/>
      <c r="N422" s="243"/>
      <c r="O422" s="88"/>
      <c r="P422" s="88"/>
      <c r="Q422" s="88"/>
      <c r="R422" s="88"/>
      <c r="S422" s="88"/>
      <c r="T422" s="89"/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T422" s="14" t="s">
        <v>403</v>
      </c>
      <c r="AU422" s="14" t="s">
        <v>85</v>
      </c>
    </row>
    <row r="423" s="2" customFormat="1" ht="33" customHeight="1">
      <c r="A423" s="35"/>
      <c r="B423" s="36"/>
      <c r="C423" s="225" t="s">
        <v>1126</v>
      </c>
      <c r="D423" s="225" t="s">
        <v>205</v>
      </c>
      <c r="E423" s="226" t="s">
        <v>2718</v>
      </c>
      <c r="F423" s="227" t="s">
        <v>2719</v>
      </c>
      <c r="G423" s="228" t="s">
        <v>856</v>
      </c>
      <c r="H423" s="229">
        <v>3.4399999999999999</v>
      </c>
      <c r="I423" s="230"/>
      <c r="J423" s="231">
        <f>ROUND(I423*H423,2)</f>
        <v>0</v>
      </c>
      <c r="K423" s="232"/>
      <c r="L423" s="41"/>
      <c r="M423" s="233" t="s">
        <v>1</v>
      </c>
      <c r="N423" s="234" t="s">
        <v>41</v>
      </c>
      <c r="O423" s="88"/>
      <c r="P423" s="235">
        <f>O423*H423</f>
        <v>0</v>
      </c>
      <c r="Q423" s="235">
        <v>0</v>
      </c>
      <c r="R423" s="235">
        <f>Q423*H423</f>
        <v>0</v>
      </c>
      <c r="S423" s="235">
        <v>0</v>
      </c>
      <c r="T423" s="236">
        <f>S423*H423</f>
        <v>0</v>
      </c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R423" s="237" t="s">
        <v>267</v>
      </c>
      <c r="AT423" s="237" t="s">
        <v>205</v>
      </c>
      <c r="AU423" s="237" t="s">
        <v>85</v>
      </c>
      <c r="AY423" s="14" t="s">
        <v>203</v>
      </c>
      <c r="BE423" s="238">
        <f>IF(N423="základní",J423,0)</f>
        <v>0</v>
      </c>
      <c r="BF423" s="238">
        <f>IF(N423="snížená",J423,0)</f>
        <v>0</v>
      </c>
      <c r="BG423" s="238">
        <f>IF(N423="zákl. přenesená",J423,0)</f>
        <v>0</v>
      </c>
      <c r="BH423" s="238">
        <f>IF(N423="sníž. přenesená",J423,0)</f>
        <v>0</v>
      </c>
      <c r="BI423" s="238">
        <f>IF(N423="nulová",J423,0)</f>
        <v>0</v>
      </c>
      <c r="BJ423" s="14" t="s">
        <v>83</v>
      </c>
      <c r="BK423" s="238">
        <f>ROUND(I423*H423,2)</f>
        <v>0</v>
      </c>
      <c r="BL423" s="14" t="s">
        <v>267</v>
      </c>
      <c r="BM423" s="237" t="s">
        <v>2720</v>
      </c>
    </row>
    <row r="424" s="2" customFormat="1">
      <c r="A424" s="35"/>
      <c r="B424" s="36"/>
      <c r="C424" s="37"/>
      <c r="D424" s="239" t="s">
        <v>403</v>
      </c>
      <c r="E424" s="37"/>
      <c r="F424" s="240" t="s">
        <v>852</v>
      </c>
      <c r="G424" s="37"/>
      <c r="H424" s="37"/>
      <c r="I424" s="241"/>
      <c r="J424" s="37"/>
      <c r="K424" s="37"/>
      <c r="L424" s="41"/>
      <c r="M424" s="242"/>
      <c r="N424" s="243"/>
      <c r="O424" s="88"/>
      <c r="P424" s="88"/>
      <c r="Q424" s="88"/>
      <c r="R424" s="88"/>
      <c r="S424" s="88"/>
      <c r="T424" s="89"/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T424" s="14" t="s">
        <v>403</v>
      </c>
      <c r="AU424" s="14" t="s">
        <v>85</v>
      </c>
    </row>
    <row r="425" s="2" customFormat="1" ht="33" customHeight="1">
      <c r="A425" s="35"/>
      <c r="B425" s="36"/>
      <c r="C425" s="225" t="s">
        <v>1131</v>
      </c>
      <c r="D425" s="225" t="s">
        <v>205</v>
      </c>
      <c r="E425" s="226" t="s">
        <v>2721</v>
      </c>
      <c r="F425" s="227" t="s">
        <v>2722</v>
      </c>
      <c r="G425" s="228" t="s">
        <v>856</v>
      </c>
      <c r="H425" s="229">
        <v>1.8</v>
      </c>
      <c r="I425" s="230"/>
      <c r="J425" s="231">
        <f>ROUND(I425*H425,2)</f>
        <v>0</v>
      </c>
      <c r="K425" s="232"/>
      <c r="L425" s="41"/>
      <c r="M425" s="233" t="s">
        <v>1</v>
      </c>
      <c r="N425" s="234" t="s">
        <v>41</v>
      </c>
      <c r="O425" s="88"/>
      <c r="P425" s="235">
        <f>O425*H425</f>
        <v>0</v>
      </c>
      <c r="Q425" s="235">
        <v>0</v>
      </c>
      <c r="R425" s="235">
        <f>Q425*H425</f>
        <v>0</v>
      </c>
      <c r="S425" s="235">
        <v>0</v>
      </c>
      <c r="T425" s="236">
        <f>S425*H425</f>
        <v>0</v>
      </c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R425" s="237" t="s">
        <v>267</v>
      </c>
      <c r="AT425" s="237" t="s">
        <v>205</v>
      </c>
      <c r="AU425" s="237" t="s">
        <v>85</v>
      </c>
      <c r="AY425" s="14" t="s">
        <v>203</v>
      </c>
      <c r="BE425" s="238">
        <f>IF(N425="základní",J425,0)</f>
        <v>0</v>
      </c>
      <c r="BF425" s="238">
        <f>IF(N425="snížená",J425,0)</f>
        <v>0</v>
      </c>
      <c r="BG425" s="238">
        <f>IF(N425="zákl. přenesená",J425,0)</f>
        <v>0</v>
      </c>
      <c r="BH425" s="238">
        <f>IF(N425="sníž. přenesená",J425,0)</f>
        <v>0</v>
      </c>
      <c r="BI425" s="238">
        <f>IF(N425="nulová",J425,0)</f>
        <v>0</v>
      </c>
      <c r="BJ425" s="14" t="s">
        <v>83</v>
      </c>
      <c r="BK425" s="238">
        <f>ROUND(I425*H425,2)</f>
        <v>0</v>
      </c>
      <c r="BL425" s="14" t="s">
        <v>267</v>
      </c>
      <c r="BM425" s="237" t="s">
        <v>2723</v>
      </c>
    </row>
    <row r="426" s="2" customFormat="1">
      <c r="A426" s="35"/>
      <c r="B426" s="36"/>
      <c r="C426" s="37"/>
      <c r="D426" s="239" t="s">
        <v>403</v>
      </c>
      <c r="E426" s="37"/>
      <c r="F426" s="240" t="s">
        <v>852</v>
      </c>
      <c r="G426" s="37"/>
      <c r="H426" s="37"/>
      <c r="I426" s="241"/>
      <c r="J426" s="37"/>
      <c r="K426" s="37"/>
      <c r="L426" s="41"/>
      <c r="M426" s="242"/>
      <c r="N426" s="243"/>
      <c r="O426" s="88"/>
      <c r="P426" s="88"/>
      <c r="Q426" s="88"/>
      <c r="R426" s="88"/>
      <c r="S426" s="88"/>
      <c r="T426" s="89"/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T426" s="14" t="s">
        <v>403</v>
      </c>
      <c r="AU426" s="14" t="s">
        <v>85</v>
      </c>
    </row>
    <row r="427" s="2" customFormat="1" ht="33" customHeight="1">
      <c r="A427" s="35"/>
      <c r="B427" s="36"/>
      <c r="C427" s="225" t="s">
        <v>1135</v>
      </c>
      <c r="D427" s="225" t="s">
        <v>205</v>
      </c>
      <c r="E427" s="226" t="s">
        <v>867</v>
      </c>
      <c r="F427" s="227" t="s">
        <v>868</v>
      </c>
      <c r="G427" s="228" t="s">
        <v>856</v>
      </c>
      <c r="H427" s="229">
        <v>13.800000000000001</v>
      </c>
      <c r="I427" s="230"/>
      <c r="J427" s="231">
        <f>ROUND(I427*H427,2)</f>
        <v>0</v>
      </c>
      <c r="K427" s="232"/>
      <c r="L427" s="41"/>
      <c r="M427" s="233" t="s">
        <v>1</v>
      </c>
      <c r="N427" s="234" t="s">
        <v>41</v>
      </c>
      <c r="O427" s="88"/>
      <c r="P427" s="235">
        <f>O427*H427</f>
        <v>0</v>
      </c>
      <c r="Q427" s="235">
        <v>0</v>
      </c>
      <c r="R427" s="235">
        <f>Q427*H427</f>
        <v>0</v>
      </c>
      <c r="S427" s="235">
        <v>0</v>
      </c>
      <c r="T427" s="236">
        <f>S427*H427</f>
        <v>0</v>
      </c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R427" s="237" t="s">
        <v>267</v>
      </c>
      <c r="AT427" s="237" t="s">
        <v>205</v>
      </c>
      <c r="AU427" s="237" t="s">
        <v>85</v>
      </c>
      <c r="AY427" s="14" t="s">
        <v>203</v>
      </c>
      <c r="BE427" s="238">
        <f>IF(N427="základní",J427,0)</f>
        <v>0</v>
      </c>
      <c r="BF427" s="238">
        <f>IF(N427="snížená",J427,0)</f>
        <v>0</v>
      </c>
      <c r="BG427" s="238">
        <f>IF(N427="zákl. přenesená",J427,0)</f>
        <v>0</v>
      </c>
      <c r="BH427" s="238">
        <f>IF(N427="sníž. přenesená",J427,0)</f>
        <v>0</v>
      </c>
      <c r="BI427" s="238">
        <f>IF(N427="nulová",J427,0)</f>
        <v>0</v>
      </c>
      <c r="BJ427" s="14" t="s">
        <v>83</v>
      </c>
      <c r="BK427" s="238">
        <f>ROUND(I427*H427,2)</f>
        <v>0</v>
      </c>
      <c r="BL427" s="14" t="s">
        <v>267</v>
      </c>
      <c r="BM427" s="237" t="s">
        <v>498</v>
      </c>
    </row>
    <row r="428" s="2" customFormat="1">
      <c r="A428" s="35"/>
      <c r="B428" s="36"/>
      <c r="C428" s="37"/>
      <c r="D428" s="239" t="s">
        <v>403</v>
      </c>
      <c r="E428" s="37"/>
      <c r="F428" s="240" t="s">
        <v>852</v>
      </c>
      <c r="G428" s="37"/>
      <c r="H428" s="37"/>
      <c r="I428" s="241"/>
      <c r="J428" s="37"/>
      <c r="K428" s="37"/>
      <c r="L428" s="41"/>
      <c r="M428" s="242"/>
      <c r="N428" s="243"/>
      <c r="O428" s="88"/>
      <c r="P428" s="88"/>
      <c r="Q428" s="88"/>
      <c r="R428" s="88"/>
      <c r="S428" s="88"/>
      <c r="T428" s="89"/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T428" s="14" t="s">
        <v>403</v>
      </c>
      <c r="AU428" s="14" t="s">
        <v>85</v>
      </c>
    </row>
    <row r="429" s="2" customFormat="1" ht="33" customHeight="1">
      <c r="A429" s="35"/>
      <c r="B429" s="36"/>
      <c r="C429" s="225" t="s">
        <v>1139</v>
      </c>
      <c r="D429" s="225" t="s">
        <v>205</v>
      </c>
      <c r="E429" s="226" t="s">
        <v>871</v>
      </c>
      <c r="F429" s="227" t="s">
        <v>872</v>
      </c>
      <c r="G429" s="228" t="s">
        <v>856</v>
      </c>
      <c r="H429" s="229">
        <v>4.0999999999999996</v>
      </c>
      <c r="I429" s="230"/>
      <c r="J429" s="231">
        <f>ROUND(I429*H429,2)</f>
        <v>0</v>
      </c>
      <c r="K429" s="232"/>
      <c r="L429" s="41"/>
      <c r="M429" s="233" t="s">
        <v>1</v>
      </c>
      <c r="N429" s="234" t="s">
        <v>41</v>
      </c>
      <c r="O429" s="88"/>
      <c r="P429" s="235">
        <f>O429*H429</f>
        <v>0</v>
      </c>
      <c r="Q429" s="235">
        <v>0</v>
      </c>
      <c r="R429" s="235">
        <f>Q429*H429</f>
        <v>0</v>
      </c>
      <c r="S429" s="235">
        <v>0</v>
      </c>
      <c r="T429" s="236">
        <f>S429*H429</f>
        <v>0</v>
      </c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R429" s="237" t="s">
        <v>267</v>
      </c>
      <c r="AT429" s="237" t="s">
        <v>205</v>
      </c>
      <c r="AU429" s="237" t="s">
        <v>85</v>
      </c>
      <c r="AY429" s="14" t="s">
        <v>203</v>
      </c>
      <c r="BE429" s="238">
        <f>IF(N429="základní",J429,0)</f>
        <v>0</v>
      </c>
      <c r="BF429" s="238">
        <f>IF(N429="snížená",J429,0)</f>
        <v>0</v>
      </c>
      <c r="BG429" s="238">
        <f>IF(N429="zákl. přenesená",J429,0)</f>
        <v>0</v>
      </c>
      <c r="BH429" s="238">
        <f>IF(N429="sníž. přenesená",J429,0)</f>
        <v>0</v>
      </c>
      <c r="BI429" s="238">
        <f>IF(N429="nulová",J429,0)</f>
        <v>0</v>
      </c>
      <c r="BJ429" s="14" t="s">
        <v>83</v>
      </c>
      <c r="BK429" s="238">
        <f>ROUND(I429*H429,2)</f>
        <v>0</v>
      </c>
      <c r="BL429" s="14" t="s">
        <v>267</v>
      </c>
      <c r="BM429" s="237" t="s">
        <v>2724</v>
      </c>
    </row>
    <row r="430" s="2" customFormat="1">
      <c r="A430" s="35"/>
      <c r="B430" s="36"/>
      <c r="C430" s="37"/>
      <c r="D430" s="239" t="s">
        <v>403</v>
      </c>
      <c r="E430" s="37"/>
      <c r="F430" s="240" t="s">
        <v>852</v>
      </c>
      <c r="G430" s="37"/>
      <c r="H430" s="37"/>
      <c r="I430" s="241"/>
      <c r="J430" s="37"/>
      <c r="K430" s="37"/>
      <c r="L430" s="41"/>
      <c r="M430" s="242"/>
      <c r="N430" s="243"/>
      <c r="O430" s="88"/>
      <c r="P430" s="88"/>
      <c r="Q430" s="88"/>
      <c r="R430" s="88"/>
      <c r="S430" s="88"/>
      <c r="T430" s="89"/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T430" s="14" t="s">
        <v>403</v>
      </c>
      <c r="AU430" s="14" t="s">
        <v>85</v>
      </c>
    </row>
    <row r="431" s="2" customFormat="1" ht="33" customHeight="1">
      <c r="A431" s="35"/>
      <c r="B431" s="36"/>
      <c r="C431" s="225" t="s">
        <v>1143</v>
      </c>
      <c r="D431" s="225" t="s">
        <v>205</v>
      </c>
      <c r="E431" s="226" t="s">
        <v>875</v>
      </c>
      <c r="F431" s="227" t="s">
        <v>876</v>
      </c>
      <c r="G431" s="228" t="s">
        <v>856</v>
      </c>
      <c r="H431" s="229">
        <v>4.0999999999999996</v>
      </c>
      <c r="I431" s="230"/>
      <c r="J431" s="231">
        <f>ROUND(I431*H431,2)</f>
        <v>0</v>
      </c>
      <c r="K431" s="232"/>
      <c r="L431" s="41"/>
      <c r="M431" s="233" t="s">
        <v>1</v>
      </c>
      <c r="N431" s="234" t="s">
        <v>41</v>
      </c>
      <c r="O431" s="88"/>
      <c r="P431" s="235">
        <f>O431*H431</f>
        <v>0</v>
      </c>
      <c r="Q431" s="235">
        <v>0</v>
      </c>
      <c r="R431" s="235">
        <f>Q431*H431</f>
        <v>0</v>
      </c>
      <c r="S431" s="235">
        <v>0</v>
      </c>
      <c r="T431" s="236">
        <f>S431*H431</f>
        <v>0</v>
      </c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R431" s="237" t="s">
        <v>267</v>
      </c>
      <c r="AT431" s="237" t="s">
        <v>205</v>
      </c>
      <c r="AU431" s="237" t="s">
        <v>85</v>
      </c>
      <c r="AY431" s="14" t="s">
        <v>203</v>
      </c>
      <c r="BE431" s="238">
        <f>IF(N431="základní",J431,0)</f>
        <v>0</v>
      </c>
      <c r="BF431" s="238">
        <f>IF(N431="snížená",J431,0)</f>
        <v>0</v>
      </c>
      <c r="BG431" s="238">
        <f>IF(N431="zákl. přenesená",J431,0)</f>
        <v>0</v>
      </c>
      <c r="BH431" s="238">
        <f>IF(N431="sníž. přenesená",J431,0)</f>
        <v>0</v>
      </c>
      <c r="BI431" s="238">
        <f>IF(N431="nulová",J431,0)</f>
        <v>0</v>
      </c>
      <c r="BJ431" s="14" t="s">
        <v>83</v>
      </c>
      <c r="BK431" s="238">
        <f>ROUND(I431*H431,2)</f>
        <v>0</v>
      </c>
      <c r="BL431" s="14" t="s">
        <v>267</v>
      </c>
      <c r="BM431" s="237" t="s">
        <v>2725</v>
      </c>
    </row>
    <row r="432" s="2" customFormat="1">
      <c r="A432" s="35"/>
      <c r="B432" s="36"/>
      <c r="C432" s="37"/>
      <c r="D432" s="239" t="s">
        <v>403</v>
      </c>
      <c r="E432" s="37"/>
      <c r="F432" s="240" t="s">
        <v>852</v>
      </c>
      <c r="G432" s="37"/>
      <c r="H432" s="37"/>
      <c r="I432" s="241"/>
      <c r="J432" s="37"/>
      <c r="K432" s="37"/>
      <c r="L432" s="41"/>
      <c r="M432" s="242"/>
      <c r="N432" s="243"/>
      <c r="O432" s="88"/>
      <c r="P432" s="88"/>
      <c r="Q432" s="88"/>
      <c r="R432" s="88"/>
      <c r="S432" s="88"/>
      <c r="T432" s="89"/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T432" s="14" t="s">
        <v>403</v>
      </c>
      <c r="AU432" s="14" t="s">
        <v>85</v>
      </c>
    </row>
    <row r="433" s="2" customFormat="1" ht="33" customHeight="1">
      <c r="A433" s="35"/>
      <c r="B433" s="36"/>
      <c r="C433" s="225" t="s">
        <v>1149</v>
      </c>
      <c r="D433" s="225" t="s">
        <v>205</v>
      </c>
      <c r="E433" s="226" t="s">
        <v>2726</v>
      </c>
      <c r="F433" s="227" t="s">
        <v>2727</v>
      </c>
      <c r="G433" s="228" t="s">
        <v>721</v>
      </c>
      <c r="H433" s="229">
        <v>4</v>
      </c>
      <c r="I433" s="230"/>
      <c r="J433" s="231">
        <f>ROUND(I433*H433,2)</f>
        <v>0</v>
      </c>
      <c r="K433" s="232"/>
      <c r="L433" s="41"/>
      <c r="M433" s="233" t="s">
        <v>1</v>
      </c>
      <c r="N433" s="234" t="s">
        <v>41</v>
      </c>
      <c r="O433" s="88"/>
      <c r="P433" s="235">
        <f>O433*H433</f>
        <v>0</v>
      </c>
      <c r="Q433" s="235">
        <v>0</v>
      </c>
      <c r="R433" s="235">
        <f>Q433*H433</f>
        <v>0</v>
      </c>
      <c r="S433" s="235">
        <v>0</v>
      </c>
      <c r="T433" s="236">
        <f>S433*H433</f>
        <v>0</v>
      </c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R433" s="237" t="s">
        <v>267</v>
      </c>
      <c r="AT433" s="237" t="s">
        <v>205</v>
      </c>
      <c r="AU433" s="237" t="s">
        <v>85</v>
      </c>
      <c r="AY433" s="14" t="s">
        <v>203</v>
      </c>
      <c r="BE433" s="238">
        <f>IF(N433="základní",J433,0)</f>
        <v>0</v>
      </c>
      <c r="BF433" s="238">
        <f>IF(N433="snížená",J433,0)</f>
        <v>0</v>
      </c>
      <c r="BG433" s="238">
        <f>IF(N433="zákl. přenesená",J433,0)</f>
        <v>0</v>
      </c>
      <c r="BH433" s="238">
        <f>IF(N433="sníž. přenesená",J433,0)</f>
        <v>0</v>
      </c>
      <c r="BI433" s="238">
        <f>IF(N433="nulová",J433,0)</f>
        <v>0</v>
      </c>
      <c r="BJ433" s="14" t="s">
        <v>83</v>
      </c>
      <c r="BK433" s="238">
        <f>ROUND(I433*H433,2)</f>
        <v>0</v>
      </c>
      <c r="BL433" s="14" t="s">
        <v>267</v>
      </c>
      <c r="BM433" s="237" t="s">
        <v>2728</v>
      </c>
    </row>
    <row r="434" s="2" customFormat="1">
      <c r="A434" s="35"/>
      <c r="B434" s="36"/>
      <c r="C434" s="37"/>
      <c r="D434" s="239" t="s">
        <v>403</v>
      </c>
      <c r="E434" s="37"/>
      <c r="F434" s="240" t="s">
        <v>852</v>
      </c>
      <c r="G434" s="37"/>
      <c r="H434" s="37"/>
      <c r="I434" s="241"/>
      <c r="J434" s="37"/>
      <c r="K434" s="37"/>
      <c r="L434" s="41"/>
      <c r="M434" s="242"/>
      <c r="N434" s="243"/>
      <c r="O434" s="88"/>
      <c r="P434" s="88"/>
      <c r="Q434" s="88"/>
      <c r="R434" s="88"/>
      <c r="S434" s="88"/>
      <c r="T434" s="89"/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T434" s="14" t="s">
        <v>403</v>
      </c>
      <c r="AU434" s="14" t="s">
        <v>85</v>
      </c>
    </row>
    <row r="435" s="2" customFormat="1" ht="33" customHeight="1">
      <c r="A435" s="35"/>
      <c r="B435" s="36"/>
      <c r="C435" s="225" t="s">
        <v>1153</v>
      </c>
      <c r="D435" s="225" t="s">
        <v>205</v>
      </c>
      <c r="E435" s="226" t="s">
        <v>2729</v>
      </c>
      <c r="F435" s="227" t="s">
        <v>2730</v>
      </c>
      <c r="G435" s="228" t="s">
        <v>856</v>
      </c>
      <c r="H435" s="229">
        <v>1.5</v>
      </c>
      <c r="I435" s="230"/>
      <c r="J435" s="231">
        <f>ROUND(I435*H435,2)</f>
        <v>0</v>
      </c>
      <c r="K435" s="232"/>
      <c r="L435" s="41"/>
      <c r="M435" s="233" t="s">
        <v>1</v>
      </c>
      <c r="N435" s="234" t="s">
        <v>41</v>
      </c>
      <c r="O435" s="88"/>
      <c r="P435" s="235">
        <f>O435*H435</f>
        <v>0</v>
      </c>
      <c r="Q435" s="235">
        <v>0</v>
      </c>
      <c r="R435" s="235">
        <f>Q435*H435</f>
        <v>0</v>
      </c>
      <c r="S435" s="235">
        <v>0</v>
      </c>
      <c r="T435" s="236">
        <f>S435*H435</f>
        <v>0</v>
      </c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R435" s="237" t="s">
        <v>267</v>
      </c>
      <c r="AT435" s="237" t="s">
        <v>205</v>
      </c>
      <c r="AU435" s="237" t="s">
        <v>85</v>
      </c>
      <c r="AY435" s="14" t="s">
        <v>203</v>
      </c>
      <c r="BE435" s="238">
        <f>IF(N435="základní",J435,0)</f>
        <v>0</v>
      </c>
      <c r="BF435" s="238">
        <f>IF(N435="snížená",J435,0)</f>
        <v>0</v>
      </c>
      <c r="BG435" s="238">
        <f>IF(N435="zákl. přenesená",J435,0)</f>
        <v>0</v>
      </c>
      <c r="BH435" s="238">
        <f>IF(N435="sníž. přenesená",J435,0)</f>
        <v>0</v>
      </c>
      <c r="BI435" s="238">
        <f>IF(N435="nulová",J435,0)</f>
        <v>0</v>
      </c>
      <c r="BJ435" s="14" t="s">
        <v>83</v>
      </c>
      <c r="BK435" s="238">
        <f>ROUND(I435*H435,2)</f>
        <v>0</v>
      </c>
      <c r="BL435" s="14" t="s">
        <v>267</v>
      </c>
      <c r="BM435" s="237" t="s">
        <v>2731</v>
      </c>
    </row>
    <row r="436" s="2" customFormat="1">
      <c r="A436" s="35"/>
      <c r="B436" s="36"/>
      <c r="C436" s="37"/>
      <c r="D436" s="239" t="s">
        <v>403</v>
      </c>
      <c r="E436" s="37"/>
      <c r="F436" s="240" t="s">
        <v>852</v>
      </c>
      <c r="G436" s="37"/>
      <c r="H436" s="37"/>
      <c r="I436" s="241"/>
      <c r="J436" s="37"/>
      <c r="K436" s="37"/>
      <c r="L436" s="41"/>
      <c r="M436" s="242"/>
      <c r="N436" s="243"/>
      <c r="O436" s="88"/>
      <c r="P436" s="88"/>
      <c r="Q436" s="88"/>
      <c r="R436" s="88"/>
      <c r="S436" s="88"/>
      <c r="T436" s="89"/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  <c r="AT436" s="14" t="s">
        <v>403</v>
      </c>
      <c r="AU436" s="14" t="s">
        <v>85</v>
      </c>
    </row>
    <row r="437" s="2" customFormat="1" ht="24.15" customHeight="1">
      <c r="A437" s="35"/>
      <c r="B437" s="36"/>
      <c r="C437" s="225" t="s">
        <v>1157</v>
      </c>
      <c r="D437" s="225" t="s">
        <v>205</v>
      </c>
      <c r="E437" s="226" t="s">
        <v>879</v>
      </c>
      <c r="F437" s="227" t="s">
        <v>880</v>
      </c>
      <c r="G437" s="228" t="s">
        <v>523</v>
      </c>
      <c r="H437" s="244"/>
      <c r="I437" s="230"/>
      <c r="J437" s="231">
        <f>ROUND(I437*H437,2)</f>
        <v>0</v>
      </c>
      <c r="K437" s="232"/>
      <c r="L437" s="41"/>
      <c r="M437" s="233" t="s">
        <v>1</v>
      </c>
      <c r="N437" s="234" t="s">
        <v>41</v>
      </c>
      <c r="O437" s="88"/>
      <c r="P437" s="235">
        <f>O437*H437</f>
        <v>0</v>
      </c>
      <c r="Q437" s="235">
        <v>0</v>
      </c>
      <c r="R437" s="235">
        <f>Q437*H437</f>
        <v>0</v>
      </c>
      <c r="S437" s="235">
        <v>0</v>
      </c>
      <c r="T437" s="236">
        <f>S437*H437</f>
        <v>0</v>
      </c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R437" s="237" t="s">
        <v>267</v>
      </c>
      <c r="AT437" s="237" t="s">
        <v>205</v>
      </c>
      <c r="AU437" s="237" t="s">
        <v>85</v>
      </c>
      <c r="AY437" s="14" t="s">
        <v>203</v>
      </c>
      <c r="BE437" s="238">
        <f>IF(N437="základní",J437,0)</f>
        <v>0</v>
      </c>
      <c r="BF437" s="238">
        <f>IF(N437="snížená",J437,0)</f>
        <v>0</v>
      </c>
      <c r="BG437" s="238">
        <f>IF(N437="zákl. přenesená",J437,0)</f>
        <v>0</v>
      </c>
      <c r="BH437" s="238">
        <f>IF(N437="sníž. přenesená",J437,0)</f>
        <v>0</v>
      </c>
      <c r="BI437" s="238">
        <f>IF(N437="nulová",J437,0)</f>
        <v>0</v>
      </c>
      <c r="BJ437" s="14" t="s">
        <v>83</v>
      </c>
      <c r="BK437" s="238">
        <f>ROUND(I437*H437,2)</f>
        <v>0</v>
      </c>
      <c r="BL437" s="14" t="s">
        <v>267</v>
      </c>
      <c r="BM437" s="237" t="s">
        <v>881</v>
      </c>
    </row>
    <row r="438" s="12" customFormat="1" ht="22.8" customHeight="1">
      <c r="A438" s="12"/>
      <c r="B438" s="209"/>
      <c r="C438" s="210"/>
      <c r="D438" s="211" t="s">
        <v>75</v>
      </c>
      <c r="E438" s="223" t="s">
        <v>882</v>
      </c>
      <c r="F438" s="223" t="s">
        <v>883</v>
      </c>
      <c r="G438" s="210"/>
      <c r="H438" s="210"/>
      <c r="I438" s="213"/>
      <c r="J438" s="224">
        <f>BK438</f>
        <v>0</v>
      </c>
      <c r="K438" s="210"/>
      <c r="L438" s="215"/>
      <c r="M438" s="216"/>
      <c r="N438" s="217"/>
      <c r="O438" s="217"/>
      <c r="P438" s="218">
        <f>SUM(P439:P545)</f>
        <v>0</v>
      </c>
      <c r="Q438" s="217"/>
      <c r="R438" s="218">
        <f>SUM(R439:R545)</f>
        <v>0</v>
      </c>
      <c r="S438" s="217"/>
      <c r="T438" s="219">
        <f>SUM(T439:T545)</f>
        <v>1.488</v>
      </c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R438" s="220" t="s">
        <v>85</v>
      </c>
      <c r="AT438" s="221" t="s">
        <v>75</v>
      </c>
      <c r="AU438" s="221" t="s">
        <v>83</v>
      </c>
      <c r="AY438" s="220" t="s">
        <v>203</v>
      </c>
      <c r="BK438" s="222">
        <f>SUM(BK439:BK545)</f>
        <v>0</v>
      </c>
    </row>
    <row r="439" s="2" customFormat="1" ht="21.75" customHeight="1">
      <c r="A439" s="35"/>
      <c r="B439" s="36"/>
      <c r="C439" s="225" t="s">
        <v>1161</v>
      </c>
      <c r="D439" s="225" t="s">
        <v>205</v>
      </c>
      <c r="E439" s="226" t="s">
        <v>885</v>
      </c>
      <c r="F439" s="227" t="s">
        <v>886</v>
      </c>
      <c r="G439" s="228" t="s">
        <v>887</v>
      </c>
      <c r="H439" s="229">
        <v>1477.175</v>
      </c>
      <c r="I439" s="230"/>
      <c r="J439" s="231">
        <f>ROUND(I439*H439,2)</f>
        <v>0</v>
      </c>
      <c r="K439" s="232"/>
      <c r="L439" s="41"/>
      <c r="M439" s="233" t="s">
        <v>1</v>
      </c>
      <c r="N439" s="234" t="s">
        <v>41</v>
      </c>
      <c r="O439" s="88"/>
      <c r="P439" s="235">
        <f>O439*H439</f>
        <v>0</v>
      </c>
      <c r="Q439" s="235">
        <v>0</v>
      </c>
      <c r="R439" s="235">
        <f>Q439*H439</f>
        <v>0</v>
      </c>
      <c r="S439" s="235">
        <v>0</v>
      </c>
      <c r="T439" s="236">
        <f>S439*H439</f>
        <v>0</v>
      </c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R439" s="237" t="s">
        <v>267</v>
      </c>
      <c r="AT439" s="237" t="s">
        <v>205</v>
      </c>
      <c r="AU439" s="237" t="s">
        <v>85</v>
      </c>
      <c r="AY439" s="14" t="s">
        <v>203</v>
      </c>
      <c r="BE439" s="238">
        <f>IF(N439="základní",J439,0)</f>
        <v>0</v>
      </c>
      <c r="BF439" s="238">
        <f>IF(N439="snížená",J439,0)</f>
        <v>0</v>
      </c>
      <c r="BG439" s="238">
        <f>IF(N439="zákl. přenesená",J439,0)</f>
        <v>0</v>
      </c>
      <c r="BH439" s="238">
        <f>IF(N439="sníž. přenesená",J439,0)</f>
        <v>0</v>
      </c>
      <c r="BI439" s="238">
        <f>IF(N439="nulová",J439,0)</f>
        <v>0</v>
      </c>
      <c r="BJ439" s="14" t="s">
        <v>83</v>
      </c>
      <c r="BK439" s="238">
        <f>ROUND(I439*H439,2)</f>
        <v>0</v>
      </c>
      <c r="BL439" s="14" t="s">
        <v>267</v>
      </c>
      <c r="BM439" s="237" t="s">
        <v>888</v>
      </c>
    </row>
    <row r="440" s="2" customFormat="1">
      <c r="A440" s="35"/>
      <c r="B440" s="36"/>
      <c r="C440" s="37"/>
      <c r="D440" s="239" t="s">
        <v>403</v>
      </c>
      <c r="E440" s="37"/>
      <c r="F440" s="240" t="s">
        <v>889</v>
      </c>
      <c r="G440" s="37"/>
      <c r="H440" s="37"/>
      <c r="I440" s="241"/>
      <c r="J440" s="37"/>
      <c r="K440" s="37"/>
      <c r="L440" s="41"/>
      <c r="M440" s="242"/>
      <c r="N440" s="243"/>
      <c r="O440" s="88"/>
      <c r="P440" s="88"/>
      <c r="Q440" s="88"/>
      <c r="R440" s="88"/>
      <c r="S440" s="88"/>
      <c r="T440" s="89"/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  <c r="AT440" s="14" t="s">
        <v>403</v>
      </c>
      <c r="AU440" s="14" t="s">
        <v>85</v>
      </c>
    </row>
    <row r="441" s="2" customFormat="1" ht="37.8" customHeight="1">
      <c r="A441" s="35"/>
      <c r="B441" s="36"/>
      <c r="C441" s="225" t="s">
        <v>365</v>
      </c>
      <c r="D441" s="225" t="s">
        <v>205</v>
      </c>
      <c r="E441" s="226" t="s">
        <v>2732</v>
      </c>
      <c r="F441" s="227" t="s">
        <v>2733</v>
      </c>
      <c r="G441" s="228" t="s">
        <v>721</v>
      </c>
      <c r="H441" s="229">
        <v>4</v>
      </c>
      <c r="I441" s="230"/>
      <c r="J441" s="231">
        <f>ROUND(I441*H441,2)</f>
        <v>0</v>
      </c>
      <c r="K441" s="232"/>
      <c r="L441" s="41"/>
      <c r="M441" s="233" t="s">
        <v>1</v>
      </c>
      <c r="N441" s="234" t="s">
        <v>41</v>
      </c>
      <c r="O441" s="88"/>
      <c r="P441" s="235">
        <f>O441*H441</f>
        <v>0</v>
      </c>
      <c r="Q441" s="235">
        <v>0</v>
      </c>
      <c r="R441" s="235">
        <f>Q441*H441</f>
        <v>0</v>
      </c>
      <c r="S441" s="235">
        <v>0</v>
      </c>
      <c r="T441" s="236">
        <f>S441*H441</f>
        <v>0</v>
      </c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R441" s="237" t="s">
        <v>267</v>
      </c>
      <c r="AT441" s="237" t="s">
        <v>205</v>
      </c>
      <c r="AU441" s="237" t="s">
        <v>85</v>
      </c>
      <c r="AY441" s="14" t="s">
        <v>203</v>
      </c>
      <c r="BE441" s="238">
        <f>IF(N441="základní",J441,0)</f>
        <v>0</v>
      </c>
      <c r="BF441" s="238">
        <f>IF(N441="snížená",J441,0)</f>
        <v>0</v>
      </c>
      <c r="BG441" s="238">
        <f>IF(N441="zákl. přenesená",J441,0)</f>
        <v>0</v>
      </c>
      <c r="BH441" s="238">
        <f>IF(N441="sníž. přenesená",J441,0)</f>
        <v>0</v>
      </c>
      <c r="BI441" s="238">
        <f>IF(N441="nulová",J441,0)</f>
        <v>0</v>
      </c>
      <c r="BJ441" s="14" t="s">
        <v>83</v>
      </c>
      <c r="BK441" s="238">
        <f>ROUND(I441*H441,2)</f>
        <v>0</v>
      </c>
      <c r="BL441" s="14" t="s">
        <v>267</v>
      </c>
      <c r="BM441" s="237" t="s">
        <v>2734</v>
      </c>
    </row>
    <row r="442" s="2" customFormat="1">
      <c r="A442" s="35"/>
      <c r="B442" s="36"/>
      <c r="C442" s="37"/>
      <c r="D442" s="239" t="s">
        <v>403</v>
      </c>
      <c r="E442" s="37"/>
      <c r="F442" s="240" t="s">
        <v>901</v>
      </c>
      <c r="G442" s="37"/>
      <c r="H442" s="37"/>
      <c r="I442" s="241"/>
      <c r="J442" s="37"/>
      <c r="K442" s="37"/>
      <c r="L442" s="41"/>
      <c r="M442" s="242"/>
      <c r="N442" s="243"/>
      <c r="O442" s="88"/>
      <c r="P442" s="88"/>
      <c r="Q442" s="88"/>
      <c r="R442" s="88"/>
      <c r="S442" s="88"/>
      <c r="T442" s="89"/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T442" s="14" t="s">
        <v>403</v>
      </c>
      <c r="AU442" s="14" t="s">
        <v>85</v>
      </c>
    </row>
    <row r="443" s="2" customFormat="1" ht="24.15" customHeight="1">
      <c r="A443" s="35"/>
      <c r="B443" s="36"/>
      <c r="C443" s="225" t="s">
        <v>1168</v>
      </c>
      <c r="D443" s="225" t="s">
        <v>205</v>
      </c>
      <c r="E443" s="226" t="s">
        <v>2735</v>
      </c>
      <c r="F443" s="227" t="s">
        <v>2736</v>
      </c>
      <c r="G443" s="228" t="s">
        <v>856</v>
      </c>
      <c r="H443" s="229">
        <v>33.5</v>
      </c>
      <c r="I443" s="230"/>
      <c r="J443" s="231">
        <f>ROUND(I443*H443,2)</f>
        <v>0</v>
      </c>
      <c r="K443" s="232"/>
      <c r="L443" s="41"/>
      <c r="M443" s="233" t="s">
        <v>1</v>
      </c>
      <c r="N443" s="234" t="s">
        <v>41</v>
      </c>
      <c r="O443" s="88"/>
      <c r="P443" s="235">
        <f>O443*H443</f>
        <v>0</v>
      </c>
      <c r="Q443" s="235">
        <v>0</v>
      </c>
      <c r="R443" s="235">
        <f>Q443*H443</f>
        <v>0</v>
      </c>
      <c r="S443" s="235">
        <v>0</v>
      </c>
      <c r="T443" s="236">
        <f>S443*H443</f>
        <v>0</v>
      </c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R443" s="237" t="s">
        <v>267</v>
      </c>
      <c r="AT443" s="237" t="s">
        <v>205</v>
      </c>
      <c r="AU443" s="237" t="s">
        <v>85</v>
      </c>
      <c r="AY443" s="14" t="s">
        <v>203</v>
      </c>
      <c r="BE443" s="238">
        <f>IF(N443="základní",J443,0)</f>
        <v>0</v>
      </c>
      <c r="BF443" s="238">
        <f>IF(N443="snížená",J443,0)</f>
        <v>0</v>
      </c>
      <c r="BG443" s="238">
        <f>IF(N443="zákl. přenesená",J443,0)</f>
        <v>0</v>
      </c>
      <c r="BH443" s="238">
        <f>IF(N443="sníž. přenesená",J443,0)</f>
        <v>0</v>
      </c>
      <c r="BI443" s="238">
        <f>IF(N443="nulová",J443,0)</f>
        <v>0</v>
      </c>
      <c r="BJ443" s="14" t="s">
        <v>83</v>
      </c>
      <c r="BK443" s="238">
        <f>ROUND(I443*H443,2)</f>
        <v>0</v>
      </c>
      <c r="BL443" s="14" t="s">
        <v>267</v>
      </c>
      <c r="BM443" s="237" t="s">
        <v>2737</v>
      </c>
    </row>
    <row r="444" s="2" customFormat="1">
      <c r="A444" s="35"/>
      <c r="B444" s="36"/>
      <c r="C444" s="37"/>
      <c r="D444" s="239" t="s">
        <v>403</v>
      </c>
      <c r="E444" s="37"/>
      <c r="F444" s="240" t="s">
        <v>901</v>
      </c>
      <c r="G444" s="37"/>
      <c r="H444" s="37"/>
      <c r="I444" s="241"/>
      <c r="J444" s="37"/>
      <c r="K444" s="37"/>
      <c r="L444" s="41"/>
      <c r="M444" s="242"/>
      <c r="N444" s="243"/>
      <c r="O444" s="88"/>
      <c r="P444" s="88"/>
      <c r="Q444" s="88"/>
      <c r="R444" s="88"/>
      <c r="S444" s="88"/>
      <c r="T444" s="89"/>
      <c r="U444" s="35"/>
      <c r="V444" s="35"/>
      <c r="W444" s="35"/>
      <c r="X444" s="35"/>
      <c r="Y444" s="35"/>
      <c r="Z444" s="35"/>
      <c r="AA444" s="35"/>
      <c r="AB444" s="35"/>
      <c r="AC444" s="35"/>
      <c r="AD444" s="35"/>
      <c r="AE444" s="35"/>
      <c r="AT444" s="14" t="s">
        <v>403</v>
      </c>
      <c r="AU444" s="14" t="s">
        <v>85</v>
      </c>
    </row>
    <row r="445" s="2" customFormat="1" ht="37.8" customHeight="1">
      <c r="A445" s="35"/>
      <c r="B445" s="36"/>
      <c r="C445" s="225" t="s">
        <v>1173</v>
      </c>
      <c r="D445" s="225" t="s">
        <v>205</v>
      </c>
      <c r="E445" s="226" t="s">
        <v>2738</v>
      </c>
      <c r="F445" s="227" t="s">
        <v>2739</v>
      </c>
      <c r="G445" s="228" t="s">
        <v>856</v>
      </c>
      <c r="H445" s="229">
        <v>22.25</v>
      </c>
      <c r="I445" s="230"/>
      <c r="J445" s="231">
        <f>ROUND(I445*H445,2)</f>
        <v>0</v>
      </c>
      <c r="K445" s="232"/>
      <c r="L445" s="41"/>
      <c r="M445" s="233" t="s">
        <v>1</v>
      </c>
      <c r="N445" s="234" t="s">
        <v>41</v>
      </c>
      <c r="O445" s="88"/>
      <c r="P445" s="235">
        <f>O445*H445</f>
        <v>0</v>
      </c>
      <c r="Q445" s="235">
        <v>0</v>
      </c>
      <c r="R445" s="235">
        <f>Q445*H445</f>
        <v>0</v>
      </c>
      <c r="S445" s="235">
        <v>0</v>
      </c>
      <c r="T445" s="236">
        <f>S445*H445</f>
        <v>0</v>
      </c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R445" s="237" t="s">
        <v>267</v>
      </c>
      <c r="AT445" s="237" t="s">
        <v>205</v>
      </c>
      <c r="AU445" s="237" t="s">
        <v>85</v>
      </c>
      <c r="AY445" s="14" t="s">
        <v>203</v>
      </c>
      <c r="BE445" s="238">
        <f>IF(N445="základní",J445,0)</f>
        <v>0</v>
      </c>
      <c r="BF445" s="238">
        <f>IF(N445="snížená",J445,0)</f>
        <v>0</v>
      </c>
      <c r="BG445" s="238">
        <f>IF(N445="zákl. přenesená",J445,0)</f>
        <v>0</v>
      </c>
      <c r="BH445" s="238">
        <f>IF(N445="sníž. přenesená",J445,0)</f>
        <v>0</v>
      </c>
      <c r="BI445" s="238">
        <f>IF(N445="nulová",J445,0)</f>
        <v>0</v>
      </c>
      <c r="BJ445" s="14" t="s">
        <v>83</v>
      </c>
      <c r="BK445" s="238">
        <f>ROUND(I445*H445,2)</f>
        <v>0</v>
      </c>
      <c r="BL445" s="14" t="s">
        <v>267</v>
      </c>
      <c r="BM445" s="237" t="s">
        <v>2740</v>
      </c>
    </row>
    <row r="446" s="2" customFormat="1">
      <c r="A446" s="35"/>
      <c r="B446" s="36"/>
      <c r="C446" s="37"/>
      <c r="D446" s="239" t="s">
        <v>403</v>
      </c>
      <c r="E446" s="37"/>
      <c r="F446" s="240" t="s">
        <v>901</v>
      </c>
      <c r="G446" s="37"/>
      <c r="H446" s="37"/>
      <c r="I446" s="241"/>
      <c r="J446" s="37"/>
      <c r="K446" s="37"/>
      <c r="L446" s="41"/>
      <c r="M446" s="242"/>
      <c r="N446" s="243"/>
      <c r="O446" s="88"/>
      <c r="P446" s="88"/>
      <c r="Q446" s="88"/>
      <c r="R446" s="88"/>
      <c r="S446" s="88"/>
      <c r="T446" s="89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T446" s="14" t="s">
        <v>403</v>
      </c>
      <c r="AU446" s="14" t="s">
        <v>85</v>
      </c>
    </row>
    <row r="447" s="2" customFormat="1" ht="37.8" customHeight="1">
      <c r="A447" s="35"/>
      <c r="B447" s="36"/>
      <c r="C447" s="225" t="s">
        <v>1177</v>
      </c>
      <c r="D447" s="225" t="s">
        <v>205</v>
      </c>
      <c r="E447" s="226" t="s">
        <v>2741</v>
      </c>
      <c r="F447" s="227" t="s">
        <v>2742</v>
      </c>
      <c r="G447" s="228" t="s">
        <v>856</v>
      </c>
      <c r="H447" s="229">
        <v>3.9500000000000002</v>
      </c>
      <c r="I447" s="230"/>
      <c r="J447" s="231">
        <f>ROUND(I447*H447,2)</f>
        <v>0</v>
      </c>
      <c r="K447" s="232"/>
      <c r="L447" s="41"/>
      <c r="M447" s="233" t="s">
        <v>1</v>
      </c>
      <c r="N447" s="234" t="s">
        <v>41</v>
      </c>
      <c r="O447" s="88"/>
      <c r="P447" s="235">
        <f>O447*H447</f>
        <v>0</v>
      </c>
      <c r="Q447" s="235">
        <v>0</v>
      </c>
      <c r="R447" s="235">
        <f>Q447*H447</f>
        <v>0</v>
      </c>
      <c r="S447" s="235">
        <v>0</v>
      </c>
      <c r="T447" s="236">
        <f>S447*H447</f>
        <v>0</v>
      </c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R447" s="237" t="s">
        <v>267</v>
      </c>
      <c r="AT447" s="237" t="s">
        <v>205</v>
      </c>
      <c r="AU447" s="237" t="s">
        <v>85</v>
      </c>
      <c r="AY447" s="14" t="s">
        <v>203</v>
      </c>
      <c r="BE447" s="238">
        <f>IF(N447="základní",J447,0)</f>
        <v>0</v>
      </c>
      <c r="BF447" s="238">
        <f>IF(N447="snížená",J447,0)</f>
        <v>0</v>
      </c>
      <c r="BG447" s="238">
        <f>IF(N447="zákl. přenesená",J447,0)</f>
        <v>0</v>
      </c>
      <c r="BH447" s="238">
        <f>IF(N447="sníž. přenesená",J447,0)</f>
        <v>0</v>
      </c>
      <c r="BI447" s="238">
        <f>IF(N447="nulová",J447,0)</f>
        <v>0</v>
      </c>
      <c r="BJ447" s="14" t="s">
        <v>83</v>
      </c>
      <c r="BK447" s="238">
        <f>ROUND(I447*H447,2)</f>
        <v>0</v>
      </c>
      <c r="BL447" s="14" t="s">
        <v>267</v>
      </c>
      <c r="BM447" s="237" t="s">
        <v>2743</v>
      </c>
    </row>
    <row r="448" s="2" customFormat="1">
      <c r="A448" s="35"/>
      <c r="B448" s="36"/>
      <c r="C448" s="37"/>
      <c r="D448" s="239" t="s">
        <v>403</v>
      </c>
      <c r="E448" s="37"/>
      <c r="F448" s="240" t="s">
        <v>901</v>
      </c>
      <c r="G448" s="37"/>
      <c r="H448" s="37"/>
      <c r="I448" s="241"/>
      <c r="J448" s="37"/>
      <c r="K448" s="37"/>
      <c r="L448" s="41"/>
      <c r="M448" s="242"/>
      <c r="N448" s="243"/>
      <c r="O448" s="88"/>
      <c r="P448" s="88"/>
      <c r="Q448" s="88"/>
      <c r="R448" s="88"/>
      <c r="S448" s="88"/>
      <c r="T448" s="89"/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T448" s="14" t="s">
        <v>403</v>
      </c>
      <c r="AU448" s="14" t="s">
        <v>85</v>
      </c>
    </row>
    <row r="449" s="2" customFormat="1" ht="37.8" customHeight="1">
      <c r="A449" s="35"/>
      <c r="B449" s="36"/>
      <c r="C449" s="225" t="s">
        <v>1181</v>
      </c>
      <c r="D449" s="225" t="s">
        <v>205</v>
      </c>
      <c r="E449" s="226" t="s">
        <v>2744</v>
      </c>
      <c r="F449" s="227" t="s">
        <v>2745</v>
      </c>
      <c r="G449" s="228" t="s">
        <v>856</v>
      </c>
      <c r="H449" s="229">
        <v>8.5999999999999996</v>
      </c>
      <c r="I449" s="230"/>
      <c r="J449" s="231">
        <f>ROUND(I449*H449,2)</f>
        <v>0</v>
      </c>
      <c r="K449" s="232"/>
      <c r="L449" s="41"/>
      <c r="M449" s="233" t="s">
        <v>1</v>
      </c>
      <c r="N449" s="234" t="s">
        <v>41</v>
      </c>
      <c r="O449" s="88"/>
      <c r="P449" s="235">
        <f>O449*H449</f>
        <v>0</v>
      </c>
      <c r="Q449" s="235">
        <v>0</v>
      </c>
      <c r="R449" s="235">
        <f>Q449*H449</f>
        <v>0</v>
      </c>
      <c r="S449" s="235">
        <v>0</v>
      </c>
      <c r="T449" s="236">
        <f>S449*H449</f>
        <v>0</v>
      </c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R449" s="237" t="s">
        <v>267</v>
      </c>
      <c r="AT449" s="237" t="s">
        <v>205</v>
      </c>
      <c r="AU449" s="237" t="s">
        <v>85</v>
      </c>
      <c r="AY449" s="14" t="s">
        <v>203</v>
      </c>
      <c r="BE449" s="238">
        <f>IF(N449="základní",J449,0)</f>
        <v>0</v>
      </c>
      <c r="BF449" s="238">
        <f>IF(N449="snížená",J449,0)</f>
        <v>0</v>
      </c>
      <c r="BG449" s="238">
        <f>IF(N449="zákl. přenesená",J449,0)</f>
        <v>0</v>
      </c>
      <c r="BH449" s="238">
        <f>IF(N449="sníž. přenesená",J449,0)</f>
        <v>0</v>
      </c>
      <c r="BI449" s="238">
        <f>IF(N449="nulová",J449,0)</f>
        <v>0</v>
      </c>
      <c r="BJ449" s="14" t="s">
        <v>83</v>
      </c>
      <c r="BK449" s="238">
        <f>ROUND(I449*H449,2)</f>
        <v>0</v>
      </c>
      <c r="BL449" s="14" t="s">
        <v>267</v>
      </c>
      <c r="BM449" s="237" t="s">
        <v>2746</v>
      </c>
    </row>
    <row r="450" s="2" customFormat="1">
      <c r="A450" s="35"/>
      <c r="B450" s="36"/>
      <c r="C450" s="37"/>
      <c r="D450" s="239" t="s">
        <v>403</v>
      </c>
      <c r="E450" s="37"/>
      <c r="F450" s="240" t="s">
        <v>901</v>
      </c>
      <c r="G450" s="37"/>
      <c r="H450" s="37"/>
      <c r="I450" s="241"/>
      <c r="J450" s="37"/>
      <c r="K450" s="37"/>
      <c r="L450" s="41"/>
      <c r="M450" s="242"/>
      <c r="N450" s="243"/>
      <c r="O450" s="88"/>
      <c r="P450" s="88"/>
      <c r="Q450" s="88"/>
      <c r="R450" s="88"/>
      <c r="S450" s="88"/>
      <c r="T450" s="89"/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T450" s="14" t="s">
        <v>403</v>
      </c>
      <c r="AU450" s="14" t="s">
        <v>85</v>
      </c>
    </row>
    <row r="451" s="2" customFormat="1" ht="37.8" customHeight="1">
      <c r="A451" s="35"/>
      <c r="B451" s="36"/>
      <c r="C451" s="225" t="s">
        <v>1185</v>
      </c>
      <c r="D451" s="225" t="s">
        <v>205</v>
      </c>
      <c r="E451" s="226" t="s">
        <v>2747</v>
      </c>
      <c r="F451" s="227" t="s">
        <v>2748</v>
      </c>
      <c r="G451" s="228" t="s">
        <v>856</v>
      </c>
      <c r="H451" s="229">
        <v>10.199999999999999</v>
      </c>
      <c r="I451" s="230"/>
      <c r="J451" s="231">
        <f>ROUND(I451*H451,2)</f>
        <v>0</v>
      </c>
      <c r="K451" s="232"/>
      <c r="L451" s="41"/>
      <c r="M451" s="233" t="s">
        <v>1</v>
      </c>
      <c r="N451" s="234" t="s">
        <v>41</v>
      </c>
      <c r="O451" s="88"/>
      <c r="P451" s="235">
        <f>O451*H451</f>
        <v>0</v>
      </c>
      <c r="Q451" s="235">
        <v>0</v>
      </c>
      <c r="R451" s="235">
        <f>Q451*H451</f>
        <v>0</v>
      </c>
      <c r="S451" s="235">
        <v>0</v>
      </c>
      <c r="T451" s="236">
        <f>S451*H451</f>
        <v>0</v>
      </c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R451" s="237" t="s">
        <v>267</v>
      </c>
      <c r="AT451" s="237" t="s">
        <v>205</v>
      </c>
      <c r="AU451" s="237" t="s">
        <v>85</v>
      </c>
      <c r="AY451" s="14" t="s">
        <v>203</v>
      </c>
      <c r="BE451" s="238">
        <f>IF(N451="základní",J451,0)</f>
        <v>0</v>
      </c>
      <c r="BF451" s="238">
        <f>IF(N451="snížená",J451,0)</f>
        <v>0</v>
      </c>
      <c r="BG451" s="238">
        <f>IF(N451="zákl. přenesená",J451,0)</f>
        <v>0</v>
      </c>
      <c r="BH451" s="238">
        <f>IF(N451="sníž. přenesená",J451,0)</f>
        <v>0</v>
      </c>
      <c r="BI451" s="238">
        <f>IF(N451="nulová",J451,0)</f>
        <v>0</v>
      </c>
      <c r="BJ451" s="14" t="s">
        <v>83</v>
      </c>
      <c r="BK451" s="238">
        <f>ROUND(I451*H451,2)</f>
        <v>0</v>
      </c>
      <c r="BL451" s="14" t="s">
        <v>267</v>
      </c>
      <c r="BM451" s="237" t="s">
        <v>2749</v>
      </c>
    </row>
    <row r="452" s="2" customFormat="1">
      <c r="A452" s="35"/>
      <c r="B452" s="36"/>
      <c r="C452" s="37"/>
      <c r="D452" s="239" t="s">
        <v>403</v>
      </c>
      <c r="E452" s="37"/>
      <c r="F452" s="240" t="s">
        <v>901</v>
      </c>
      <c r="G452" s="37"/>
      <c r="H452" s="37"/>
      <c r="I452" s="241"/>
      <c r="J452" s="37"/>
      <c r="K452" s="37"/>
      <c r="L452" s="41"/>
      <c r="M452" s="242"/>
      <c r="N452" s="243"/>
      <c r="O452" s="88"/>
      <c r="P452" s="88"/>
      <c r="Q452" s="88"/>
      <c r="R452" s="88"/>
      <c r="S452" s="88"/>
      <c r="T452" s="89"/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T452" s="14" t="s">
        <v>403</v>
      </c>
      <c r="AU452" s="14" t="s">
        <v>85</v>
      </c>
    </row>
    <row r="453" s="2" customFormat="1" ht="37.8" customHeight="1">
      <c r="A453" s="35"/>
      <c r="B453" s="36"/>
      <c r="C453" s="225" t="s">
        <v>1189</v>
      </c>
      <c r="D453" s="225" t="s">
        <v>205</v>
      </c>
      <c r="E453" s="226" t="s">
        <v>2750</v>
      </c>
      <c r="F453" s="227" t="s">
        <v>2751</v>
      </c>
      <c r="G453" s="228" t="s">
        <v>887</v>
      </c>
      <c r="H453" s="229">
        <v>248</v>
      </c>
      <c r="I453" s="230"/>
      <c r="J453" s="231">
        <f>ROUND(I453*H453,2)</f>
        <v>0</v>
      </c>
      <c r="K453" s="232"/>
      <c r="L453" s="41"/>
      <c r="M453" s="233" t="s">
        <v>1</v>
      </c>
      <c r="N453" s="234" t="s">
        <v>41</v>
      </c>
      <c r="O453" s="88"/>
      <c r="P453" s="235">
        <f>O453*H453</f>
        <v>0</v>
      </c>
      <c r="Q453" s="235">
        <v>0</v>
      </c>
      <c r="R453" s="235">
        <f>Q453*H453</f>
        <v>0</v>
      </c>
      <c r="S453" s="235">
        <v>0</v>
      </c>
      <c r="T453" s="236">
        <f>S453*H453</f>
        <v>0</v>
      </c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R453" s="237" t="s">
        <v>267</v>
      </c>
      <c r="AT453" s="237" t="s">
        <v>205</v>
      </c>
      <c r="AU453" s="237" t="s">
        <v>85</v>
      </c>
      <c r="AY453" s="14" t="s">
        <v>203</v>
      </c>
      <c r="BE453" s="238">
        <f>IF(N453="základní",J453,0)</f>
        <v>0</v>
      </c>
      <c r="BF453" s="238">
        <f>IF(N453="snížená",J453,0)</f>
        <v>0</v>
      </c>
      <c r="BG453" s="238">
        <f>IF(N453="zákl. přenesená",J453,0)</f>
        <v>0</v>
      </c>
      <c r="BH453" s="238">
        <f>IF(N453="sníž. přenesená",J453,0)</f>
        <v>0</v>
      </c>
      <c r="BI453" s="238">
        <f>IF(N453="nulová",J453,0)</f>
        <v>0</v>
      </c>
      <c r="BJ453" s="14" t="s">
        <v>83</v>
      </c>
      <c r="BK453" s="238">
        <f>ROUND(I453*H453,2)</f>
        <v>0</v>
      </c>
      <c r="BL453" s="14" t="s">
        <v>267</v>
      </c>
      <c r="BM453" s="237" t="s">
        <v>2752</v>
      </c>
    </row>
    <row r="454" s="2" customFormat="1">
      <c r="A454" s="35"/>
      <c r="B454" s="36"/>
      <c r="C454" s="37"/>
      <c r="D454" s="239" t="s">
        <v>403</v>
      </c>
      <c r="E454" s="37"/>
      <c r="F454" s="240" t="s">
        <v>901</v>
      </c>
      <c r="G454" s="37"/>
      <c r="H454" s="37"/>
      <c r="I454" s="241"/>
      <c r="J454" s="37"/>
      <c r="K454" s="37"/>
      <c r="L454" s="41"/>
      <c r="M454" s="242"/>
      <c r="N454" s="243"/>
      <c r="O454" s="88"/>
      <c r="P454" s="88"/>
      <c r="Q454" s="88"/>
      <c r="R454" s="88"/>
      <c r="S454" s="88"/>
      <c r="T454" s="89"/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T454" s="14" t="s">
        <v>403</v>
      </c>
      <c r="AU454" s="14" t="s">
        <v>85</v>
      </c>
    </row>
    <row r="455" s="2" customFormat="1" ht="37.8" customHeight="1">
      <c r="A455" s="35"/>
      <c r="B455" s="36"/>
      <c r="C455" s="225" t="s">
        <v>1193</v>
      </c>
      <c r="D455" s="225" t="s">
        <v>205</v>
      </c>
      <c r="E455" s="226" t="s">
        <v>2753</v>
      </c>
      <c r="F455" s="227" t="s">
        <v>2754</v>
      </c>
      <c r="G455" s="228" t="s">
        <v>856</v>
      </c>
      <c r="H455" s="229">
        <v>6.0999999999999996</v>
      </c>
      <c r="I455" s="230"/>
      <c r="J455" s="231">
        <f>ROUND(I455*H455,2)</f>
        <v>0</v>
      </c>
      <c r="K455" s="232"/>
      <c r="L455" s="41"/>
      <c r="M455" s="233" t="s">
        <v>1</v>
      </c>
      <c r="N455" s="234" t="s">
        <v>41</v>
      </c>
      <c r="O455" s="88"/>
      <c r="P455" s="235">
        <f>O455*H455</f>
        <v>0</v>
      </c>
      <c r="Q455" s="235">
        <v>0</v>
      </c>
      <c r="R455" s="235">
        <f>Q455*H455</f>
        <v>0</v>
      </c>
      <c r="S455" s="235">
        <v>0</v>
      </c>
      <c r="T455" s="236">
        <f>S455*H455</f>
        <v>0</v>
      </c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  <c r="AR455" s="237" t="s">
        <v>267</v>
      </c>
      <c r="AT455" s="237" t="s">
        <v>205</v>
      </c>
      <c r="AU455" s="237" t="s">
        <v>85</v>
      </c>
      <c r="AY455" s="14" t="s">
        <v>203</v>
      </c>
      <c r="BE455" s="238">
        <f>IF(N455="základní",J455,0)</f>
        <v>0</v>
      </c>
      <c r="BF455" s="238">
        <f>IF(N455="snížená",J455,0)</f>
        <v>0</v>
      </c>
      <c r="BG455" s="238">
        <f>IF(N455="zákl. přenesená",J455,0)</f>
        <v>0</v>
      </c>
      <c r="BH455" s="238">
        <f>IF(N455="sníž. přenesená",J455,0)</f>
        <v>0</v>
      </c>
      <c r="BI455" s="238">
        <f>IF(N455="nulová",J455,0)</f>
        <v>0</v>
      </c>
      <c r="BJ455" s="14" t="s">
        <v>83</v>
      </c>
      <c r="BK455" s="238">
        <f>ROUND(I455*H455,2)</f>
        <v>0</v>
      </c>
      <c r="BL455" s="14" t="s">
        <v>267</v>
      </c>
      <c r="BM455" s="237" t="s">
        <v>2755</v>
      </c>
    </row>
    <row r="456" s="2" customFormat="1">
      <c r="A456" s="35"/>
      <c r="B456" s="36"/>
      <c r="C456" s="37"/>
      <c r="D456" s="239" t="s">
        <v>403</v>
      </c>
      <c r="E456" s="37"/>
      <c r="F456" s="240" t="s">
        <v>901</v>
      </c>
      <c r="G456" s="37"/>
      <c r="H456" s="37"/>
      <c r="I456" s="241"/>
      <c r="J456" s="37"/>
      <c r="K456" s="37"/>
      <c r="L456" s="41"/>
      <c r="M456" s="242"/>
      <c r="N456" s="243"/>
      <c r="O456" s="88"/>
      <c r="P456" s="88"/>
      <c r="Q456" s="88"/>
      <c r="R456" s="88"/>
      <c r="S456" s="88"/>
      <c r="T456" s="89"/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T456" s="14" t="s">
        <v>403</v>
      </c>
      <c r="AU456" s="14" t="s">
        <v>85</v>
      </c>
    </row>
    <row r="457" s="2" customFormat="1" ht="37.8" customHeight="1">
      <c r="A457" s="35"/>
      <c r="B457" s="36"/>
      <c r="C457" s="225" t="s">
        <v>369</v>
      </c>
      <c r="D457" s="225" t="s">
        <v>205</v>
      </c>
      <c r="E457" s="226" t="s">
        <v>2756</v>
      </c>
      <c r="F457" s="227" t="s">
        <v>2757</v>
      </c>
      <c r="G457" s="228" t="s">
        <v>721</v>
      </c>
      <c r="H457" s="229">
        <v>1</v>
      </c>
      <c r="I457" s="230"/>
      <c r="J457" s="231">
        <f>ROUND(I457*H457,2)</f>
        <v>0</v>
      </c>
      <c r="K457" s="232"/>
      <c r="L457" s="41"/>
      <c r="M457" s="233" t="s">
        <v>1</v>
      </c>
      <c r="N457" s="234" t="s">
        <v>41</v>
      </c>
      <c r="O457" s="88"/>
      <c r="P457" s="235">
        <f>O457*H457</f>
        <v>0</v>
      </c>
      <c r="Q457" s="235">
        <v>0</v>
      </c>
      <c r="R457" s="235">
        <f>Q457*H457</f>
        <v>0</v>
      </c>
      <c r="S457" s="235">
        <v>0</v>
      </c>
      <c r="T457" s="236">
        <f>S457*H457</f>
        <v>0</v>
      </c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R457" s="237" t="s">
        <v>267</v>
      </c>
      <c r="AT457" s="237" t="s">
        <v>205</v>
      </c>
      <c r="AU457" s="237" t="s">
        <v>85</v>
      </c>
      <c r="AY457" s="14" t="s">
        <v>203</v>
      </c>
      <c r="BE457" s="238">
        <f>IF(N457="základní",J457,0)</f>
        <v>0</v>
      </c>
      <c r="BF457" s="238">
        <f>IF(N457="snížená",J457,0)</f>
        <v>0</v>
      </c>
      <c r="BG457" s="238">
        <f>IF(N457="zákl. přenesená",J457,0)</f>
        <v>0</v>
      </c>
      <c r="BH457" s="238">
        <f>IF(N457="sníž. přenesená",J457,0)</f>
        <v>0</v>
      </c>
      <c r="BI457" s="238">
        <f>IF(N457="nulová",J457,0)</f>
        <v>0</v>
      </c>
      <c r="BJ457" s="14" t="s">
        <v>83</v>
      </c>
      <c r="BK457" s="238">
        <f>ROUND(I457*H457,2)</f>
        <v>0</v>
      </c>
      <c r="BL457" s="14" t="s">
        <v>267</v>
      </c>
      <c r="BM457" s="237" t="s">
        <v>2758</v>
      </c>
    </row>
    <row r="458" s="2" customFormat="1">
      <c r="A458" s="35"/>
      <c r="B458" s="36"/>
      <c r="C458" s="37"/>
      <c r="D458" s="239" t="s">
        <v>403</v>
      </c>
      <c r="E458" s="37"/>
      <c r="F458" s="240" t="s">
        <v>901</v>
      </c>
      <c r="G458" s="37"/>
      <c r="H458" s="37"/>
      <c r="I458" s="241"/>
      <c r="J458" s="37"/>
      <c r="K458" s="37"/>
      <c r="L458" s="41"/>
      <c r="M458" s="242"/>
      <c r="N458" s="243"/>
      <c r="O458" s="88"/>
      <c r="P458" s="88"/>
      <c r="Q458" s="88"/>
      <c r="R458" s="88"/>
      <c r="S458" s="88"/>
      <c r="T458" s="89"/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T458" s="14" t="s">
        <v>403</v>
      </c>
      <c r="AU458" s="14" t="s">
        <v>85</v>
      </c>
    </row>
    <row r="459" s="2" customFormat="1" ht="37.8" customHeight="1">
      <c r="A459" s="35"/>
      <c r="B459" s="36"/>
      <c r="C459" s="225" t="s">
        <v>1198</v>
      </c>
      <c r="D459" s="225" t="s">
        <v>205</v>
      </c>
      <c r="E459" s="226" t="s">
        <v>2759</v>
      </c>
      <c r="F459" s="227" t="s">
        <v>2760</v>
      </c>
      <c r="G459" s="228" t="s">
        <v>721</v>
      </c>
      <c r="H459" s="229">
        <v>1</v>
      </c>
      <c r="I459" s="230"/>
      <c r="J459" s="231">
        <f>ROUND(I459*H459,2)</f>
        <v>0</v>
      </c>
      <c r="K459" s="232"/>
      <c r="L459" s="41"/>
      <c r="M459" s="233" t="s">
        <v>1</v>
      </c>
      <c r="N459" s="234" t="s">
        <v>41</v>
      </c>
      <c r="O459" s="88"/>
      <c r="P459" s="235">
        <f>O459*H459</f>
        <v>0</v>
      </c>
      <c r="Q459" s="235">
        <v>0</v>
      </c>
      <c r="R459" s="235">
        <f>Q459*H459</f>
        <v>0</v>
      </c>
      <c r="S459" s="235">
        <v>0</v>
      </c>
      <c r="T459" s="236">
        <f>S459*H459</f>
        <v>0</v>
      </c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R459" s="237" t="s">
        <v>267</v>
      </c>
      <c r="AT459" s="237" t="s">
        <v>205</v>
      </c>
      <c r="AU459" s="237" t="s">
        <v>85</v>
      </c>
      <c r="AY459" s="14" t="s">
        <v>203</v>
      </c>
      <c r="BE459" s="238">
        <f>IF(N459="základní",J459,0)</f>
        <v>0</v>
      </c>
      <c r="BF459" s="238">
        <f>IF(N459="snížená",J459,0)</f>
        <v>0</v>
      </c>
      <c r="BG459" s="238">
        <f>IF(N459="zákl. přenesená",J459,0)</f>
        <v>0</v>
      </c>
      <c r="BH459" s="238">
        <f>IF(N459="sníž. přenesená",J459,0)</f>
        <v>0</v>
      </c>
      <c r="BI459" s="238">
        <f>IF(N459="nulová",J459,0)</f>
        <v>0</v>
      </c>
      <c r="BJ459" s="14" t="s">
        <v>83</v>
      </c>
      <c r="BK459" s="238">
        <f>ROUND(I459*H459,2)</f>
        <v>0</v>
      </c>
      <c r="BL459" s="14" t="s">
        <v>267</v>
      </c>
      <c r="BM459" s="237" t="s">
        <v>2761</v>
      </c>
    </row>
    <row r="460" s="2" customFormat="1">
      <c r="A460" s="35"/>
      <c r="B460" s="36"/>
      <c r="C460" s="37"/>
      <c r="D460" s="239" t="s">
        <v>403</v>
      </c>
      <c r="E460" s="37"/>
      <c r="F460" s="240" t="s">
        <v>901</v>
      </c>
      <c r="G460" s="37"/>
      <c r="H460" s="37"/>
      <c r="I460" s="241"/>
      <c r="J460" s="37"/>
      <c r="K460" s="37"/>
      <c r="L460" s="41"/>
      <c r="M460" s="242"/>
      <c r="N460" s="243"/>
      <c r="O460" s="88"/>
      <c r="P460" s="88"/>
      <c r="Q460" s="88"/>
      <c r="R460" s="88"/>
      <c r="S460" s="88"/>
      <c r="T460" s="89"/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T460" s="14" t="s">
        <v>403</v>
      </c>
      <c r="AU460" s="14" t="s">
        <v>85</v>
      </c>
    </row>
    <row r="461" s="2" customFormat="1" ht="24.15" customHeight="1">
      <c r="A461" s="35"/>
      <c r="B461" s="36"/>
      <c r="C461" s="225" t="s">
        <v>372</v>
      </c>
      <c r="D461" s="225" t="s">
        <v>205</v>
      </c>
      <c r="E461" s="226" t="s">
        <v>2762</v>
      </c>
      <c r="F461" s="227" t="s">
        <v>2763</v>
      </c>
      <c r="G461" s="228" t="s">
        <v>721</v>
      </c>
      <c r="H461" s="229">
        <v>55</v>
      </c>
      <c r="I461" s="230"/>
      <c r="J461" s="231">
        <f>ROUND(I461*H461,2)</f>
        <v>0</v>
      </c>
      <c r="K461" s="232"/>
      <c r="L461" s="41"/>
      <c r="M461" s="233" t="s">
        <v>1</v>
      </c>
      <c r="N461" s="234" t="s">
        <v>41</v>
      </c>
      <c r="O461" s="88"/>
      <c r="P461" s="235">
        <f>O461*H461</f>
        <v>0</v>
      </c>
      <c r="Q461" s="235">
        <v>0</v>
      </c>
      <c r="R461" s="235">
        <f>Q461*H461</f>
        <v>0</v>
      </c>
      <c r="S461" s="235">
        <v>0</v>
      </c>
      <c r="T461" s="236">
        <f>S461*H461</f>
        <v>0</v>
      </c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  <c r="AR461" s="237" t="s">
        <v>267</v>
      </c>
      <c r="AT461" s="237" t="s">
        <v>205</v>
      </c>
      <c r="AU461" s="237" t="s">
        <v>85</v>
      </c>
      <c r="AY461" s="14" t="s">
        <v>203</v>
      </c>
      <c r="BE461" s="238">
        <f>IF(N461="základní",J461,0)</f>
        <v>0</v>
      </c>
      <c r="BF461" s="238">
        <f>IF(N461="snížená",J461,0)</f>
        <v>0</v>
      </c>
      <c r="BG461" s="238">
        <f>IF(N461="zákl. přenesená",J461,0)</f>
        <v>0</v>
      </c>
      <c r="BH461" s="238">
        <f>IF(N461="sníž. přenesená",J461,0)</f>
        <v>0</v>
      </c>
      <c r="BI461" s="238">
        <f>IF(N461="nulová",J461,0)</f>
        <v>0</v>
      </c>
      <c r="BJ461" s="14" t="s">
        <v>83</v>
      </c>
      <c r="BK461" s="238">
        <f>ROUND(I461*H461,2)</f>
        <v>0</v>
      </c>
      <c r="BL461" s="14" t="s">
        <v>267</v>
      </c>
      <c r="BM461" s="237" t="s">
        <v>2764</v>
      </c>
    </row>
    <row r="462" s="2" customFormat="1">
      <c r="A462" s="35"/>
      <c r="B462" s="36"/>
      <c r="C462" s="37"/>
      <c r="D462" s="239" t="s">
        <v>403</v>
      </c>
      <c r="E462" s="37"/>
      <c r="F462" s="240" t="s">
        <v>901</v>
      </c>
      <c r="G462" s="37"/>
      <c r="H462" s="37"/>
      <c r="I462" s="241"/>
      <c r="J462" s="37"/>
      <c r="K462" s="37"/>
      <c r="L462" s="41"/>
      <c r="M462" s="242"/>
      <c r="N462" s="243"/>
      <c r="O462" s="88"/>
      <c r="P462" s="88"/>
      <c r="Q462" s="88"/>
      <c r="R462" s="88"/>
      <c r="S462" s="88"/>
      <c r="T462" s="89"/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T462" s="14" t="s">
        <v>403</v>
      </c>
      <c r="AU462" s="14" t="s">
        <v>85</v>
      </c>
    </row>
    <row r="463" s="2" customFormat="1" ht="24.15" customHeight="1">
      <c r="A463" s="35"/>
      <c r="B463" s="36"/>
      <c r="C463" s="225" t="s">
        <v>1207</v>
      </c>
      <c r="D463" s="225" t="s">
        <v>205</v>
      </c>
      <c r="E463" s="226" t="s">
        <v>2765</v>
      </c>
      <c r="F463" s="227" t="s">
        <v>2766</v>
      </c>
      <c r="G463" s="228" t="s">
        <v>1346</v>
      </c>
      <c r="H463" s="229">
        <v>1</v>
      </c>
      <c r="I463" s="230"/>
      <c r="J463" s="231">
        <f>ROUND(I463*H463,2)</f>
        <v>0</v>
      </c>
      <c r="K463" s="232"/>
      <c r="L463" s="41"/>
      <c r="M463" s="233" t="s">
        <v>1</v>
      </c>
      <c r="N463" s="234" t="s">
        <v>41</v>
      </c>
      <c r="O463" s="88"/>
      <c r="P463" s="235">
        <f>O463*H463</f>
        <v>0</v>
      </c>
      <c r="Q463" s="235">
        <v>0</v>
      </c>
      <c r="R463" s="235">
        <f>Q463*H463</f>
        <v>0</v>
      </c>
      <c r="S463" s="235">
        <v>0</v>
      </c>
      <c r="T463" s="236">
        <f>S463*H463</f>
        <v>0</v>
      </c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R463" s="237" t="s">
        <v>267</v>
      </c>
      <c r="AT463" s="237" t="s">
        <v>205</v>
      </c>
      <c r="AU463" s="237" t="s">
        <v>85</v>
      </c>
      <c r="AY463" s="14" t="s">
        <v>203</v>
      </c>
      <c r="BE463" s="238">
        <f>IF(N463="základní",J463,0)</f>
        <v>0</v>
      </c>
      <c r="BF463" s="238">
        <f>IF(N463="snížená",J463,0)</f>
        <v>0</v>
      </c>
      <c r="BG463" s="238">
        <f>IF(N463="zákl. přenesená",J463,0)</f>
        <v>0</v>
      </c>
      <c r="BH463" s="238">
        <f>IF(N463="sníž. přenesená",J463,0)</f>
        <v>0</v>
      </c>
      <c r="BI463" s="238">
        <f>IF(N463="nulová",J463,0)</f>
        <v>0</v>
      </c>
      <c r="BJ463" s="14" t="s">
        <v>83</v>
      </c>
      <c r="BK463" s="238">
        <f>ROUND(I463*H463,2)</f>
        <v>0</v>
      </c>
      <c r="BL463" s="14" t="s">
        <v>267</v>
      </c>
      <c r="BM463" s="237" t="s">
        <v>2767</v>
      </c>
    </row>
    <row r="464" s="2" customFormat="1">
      <c r="A464" s="35"/>
      <c r="B464" s="36"/>
      <c r="C464" s="37"/>
      <c r="D464" s="239" t="s">
        <v>403</v>
      </c>
      <c r="E464" s="37"/>
      <c r="F464" s="240" t="s">
        <v>901</v>
      </c>
      <c r="G464" s="37"/>
      <c r="H464" s="37"/>
      <c r="I464" s="241"/>
      <c r="J464" s="37"/>
      <c r="K464" s="37"/>
      <c r="L464" s="41"/>
      <c r="M464" s="242"/>
      <c r="N464" s="243"/>
      <c r="O464" s="88"/>
      <c r="P464" s="88"/>
      <c r="Q464" s="88"/>
      <c r="R464" s="88"/>
      <c r="S464" s="88"/>
      <c r="T464" s="89"/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T464" s="14" t="s">
        <v>403</v>
      </c>
      <c r="AU464" s="14" t="s">
        <v>85</v>
      </c>
    </row>
    <row r="465" s="2" customFormat="1" ht="37.8" customHeight="1">
      <c r="A465" s="35"/>
      <c r="B465" s="36"/>
      <c r="C465" s="225" t="s">
        <v>376</v>
      </c>
      <c r="D465" s="225" t="s">
        <v>205</v>
      </c>
      <c r="E465" s="226" t="s">
        <v>2768</v>
      </c>
      <c r="F465" s="227" t="s">
        <v>2769</v>
      </c>
      <c r="G465" s="228" t="s">
        <v>721</v>
      </c>
      <c r="H465" s="229">
        <v>1</v>
      </c>
      <c r="I465" s="230"/>
      <c r="J465" s="231">
        <f>ROUND(I465*H465,2)</f>
        <v>0</v>
      </c>
      <c r="K465" s="232"/>
      <c r="L465" s="41"/>
      <c r="M465" s="233" t="s">
        <v>1</v>
      </c>
      <c r="N465" s="234" t="s">
        <v>41</v>
      </c>
      <c r="O465" s="88"/>
      <c r="P465" s="235">
        <f>O465*H465</f>
        <v>0</v>
      </c>
      <c r="Q465" s="235">
        <v>0</v>
      </c>
      <c r="R465" s="235">
        <f>Q465*H465</f>
        <v>0</v>
      </c>
      <c r="S465" s="235">
        <v>0</v>
      </c>
      <c r="T465" s="236">
        <f>S465*H465</f>
        <v>0</v>
      </c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R465" s="237" t="s">
        <v>267</v>
      </c>
      <c r="AT465" s="237" t="s">
        <v>205</v>
      </c>
      <c r="AU465" s="237" t="s">
        <v>85</v>
      </c>
      <c r="AY465" s="14" t="s">
        <v>203</v>
      </c>
      <c r="BE465" s="238">
        <f>IF(N465="základní",J465,0)</f>
        <v>0</v>
      </c>
      <c r="BF465" s="238">
        <f>IF(N465="snížená",J465,0)</f>
        <v>0</v>
      </c>
      <c r="BG465" s="238">
        <f>IF(N465="zákl. přenesená",J465,0)</f>
        <v>0</v>
      </c>
      <c r="BH465" s="238">
        <f>IF(N465="sníž. přenesená",J465,0)</f>
        <v>0</v>
      </c>
      <c r="BI465" s="238">
        <f>IF(N465="nulová",J465,0)</f>
        <v>0</v>
      </c>
      <c r="BJ465" s="14" t="s">
        <v>83</v>
      </c>
      <c r="BK465" s="238">
        <f>ROUND(I465*H465,2)</f>
        <v>0</v>
      </c>
      <c r="BL465" s="14" t="s">
        <v>267</v>
      </c>
      <c r="BM465" s="237" t="s">
        <v>2770</v>
      </c>
    </row>
    <row r="466" s="2" customFormat="1">
      <c r="A466" s="35"/>
      <c r="B466" s="36"/>
      <c r="C466" s="37"/>
      <c r="D466" s="239" t="s">
        <v>403</v>
      </c>
      <c r="E466" s="37"/>
      <c r="F466" s="240" t="s">
        <v>901</v>
      </c>
      <c r="G466" s="37"/>
      <c r="H466" s="37"/>
      <c r="I466" s="241"/>
      <c r="J466" s="37"/>
      <c r="K466" s="37"/>
      <c r="L466" s="41"/>
      <c r="M466" s="242"/>
      <c r="N466" s="243"/>
      <c r="O466" s="88"/>
      <c r="P466" s="88"/>
      <c r="Q466" s="88"/>
      <c r="R466" s="88"/>
      <c r="S466" s="88"/>
      <c r="T466" s="89"/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  <c r="AT466" s="14" t="s">
        <v>403</v>
      </c>
      <c r="AU466" s="14" t="s">
        <v>85</v>
      </c>
    </row>
    <row r="467" s="2" customFormat="1" ht="37.8" customHeight="1">
      <c r="A467" s="35"/>
      <c r="B467" s="36"/>
      <c r="C467" s="225" t="s">
        <v>1214</v>
      </c>
      <c r="D467" s="225" t="s">
        <v>205</v>
      </c>
      <c r="E467" s="226" t="s">
        <v>2771</v>
      </c>
      <c r="F467" s="227" t="s">
        <v>2772</v>
      </c>
      <c r="G467" s="228" t="s">
        <v>856</v>
      </c>
      <c r="H467" s="229">
        <v>490</v>
      </c>
      <c r="I467" s="230"/>
      <c r="J467" s="231">
        <f>ROUND(I467*H467,2)</f>
        <v>0</v>
      </c>
      <c r="K467" s="232"/>
      <c r="L467" s="41"/>
      <c r="M467" s="233" t="s">
        <v>1</v>
      </c>
      <c r="N467" s="234" t="s">
        <v>41</v>
      </c>
      <c r="O467" s="88"/>
      <c r="P467" s="235">
        <f>O467*H467</f>
        <v>0</v>
      </c>
      <c r="Q467" s="235">
        <v>0</v>
      </c>
      <c r="R467" s="235">
        <f>Q467*H467</f>
        <v>0</v>
      </c>
      <c r="S467" s="235">
        <v>0</v>
      </c>
      <c r="T467" s="236">
        <f>S467*H467</f>
        <v>0</v>
      </c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  <c r="AR467" s="237" t="s">
        <v>267</v>
      </c>
      <c r="AT467" s="237" t="s">
        <v>205</v>
      </c>
      <c r="AU467" s="237" t="s">
        <v>85</v>
      </c>
      <c r="AY467" s="14" t="s">
        <v>203</v>
      </c>
      <c r="BE467" s="238">
        <f>IF(N467="základní",J467,0)</f>
        <v>0</v>
      </c>
      <c r="BF467" s="238">
        <f>IF(N467="snížená",J467,0)</f>
        <v>0</v>
      </c>
      <c r="BG467" s="238">
        <f>IF(N467="zákl. přenesená",J467,0)</f>
        <v>0</v>
      </c>
      <c r="BH467" s="238">
        <f>IF(N467="sníž. přenesená",J467,0)</f>
        <v>0</v>
      </c>
      <c r="BI467" s="238">
        <f>IF(N467="nulová",J467,0)</f>
        <v>0</v>
      </c>
      <c r="BJ467" s="14" t="s">
        <v>83</v>
      </c>
      <c r="BK467" s="238">
        <f>ROUND(I467*H467,2)</f>
        <v>0</v>
      </c>
      <c r="BL467" s="14" t="s">
        <v>267</v>
      </c>
      <c r="BM467" s="237" t="s">
        <v>2773</v>
      </c>
    </row>
    <row r="468" s="2" customFormat="1">
      <c r="A468" s="35"/>
      <c r="B468" s="36"/>
      <c r="C468" s="37"/>
      <c r="D468" s="239" t="s">
        <v>403</v>
      </c>
      <c r="E468" s="37"/>
      <c r="F468" s="240" t="s">
        <v>901</v>
      </c>
      <c r="G468" s="37"/>
      <c r="H468" s="37"/>
      <c r="I468" s="241"/>
      <c r="J468" s="37"/>
      <c r="K468" s="37"/>
      <c r="L468" s="41"/>
      <c r="M468" s="242"/>
      <c r="N468" s="243"/>
      <c r="O468" s="88"/>
      <c r="P468" s="88"/>
      <c r="Q468" s="88"/>
      <c r="R468" s="88"/>
      <c r="S468" s="88"/>
      <c r="T468" s="89"/>
      <c r="U468" s="35"/>
      <c r="V468" s="35"/>
      <c r="W468" s="35"/>
      <c r="X468" s="35"/>
      <c r="Y468" s="35"/>
      <c r="Z468" s="35"/>
      <c r="AA468" s="35"/>
      <c r="AB468" s="35"/>
      <c r="AC468" s="35"/>
      <c r="AD468" s="35"/>
      <c r="AE468" s="35"/>
      <c r="AT468" s="14" t="s">
        <v>403</v>
      </c>
      <c r="AU468" s="14" t="s">
        <v>85</v>
      </c>
    </row>
    <row r="469" s="2" customFormat="1" ht="24.15" customHeight="1">
      <c r="A469" s="35"/>
      <c r="B469" s="36"/>
      <c r="C469" s="225" t="s">
        <v>1522</v>
      </c>
      <c r="D469" s="225" t="s">
        <v>205</v>
      </c>
      <c r="E469" s="226" t="s">
        <v>2774</v>
      </c>
      <c r="F469" s="227" t="s">
        <v>2775</v>
      </c>
      <c r="G469" s="228" t="s">
        <v>887</v>
      </c>
      <c r="H469" s="229">
        <v>25.760000000000002</v>
      </c>
      <c r="I469" s="230"/>
      <c r="J469" s="231">
        <f>ROUND(I469*H469,2)</f>
        <v>0</v>
      </c>
      <c r="K469" s="232"/>
      <c r="L469" s="41"/>
      <c r="M469" s="233" t="s">
        <v>1</v>
      </c>
      <c r="N469" s="234" t="s">
        <v>41</v>
      </c>
      <c r="O469" s="88"/>
      <c r="P469" s="235">
        <f>O469*H469</f>
        <v>0</v>
      </c>
      <c r="Q469" s="235">
        <v>0</v>
      </c>
      <c r="R469" s="235">
        <f>Q469*H469</f>
        <v>0</v>
      </c>
      <c r="S469" s="235">
        <v>0</v>
      </c>
      <c r="T469" s="236">
        <f>S469*H469</f>
        <v>0</v>
      </c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R469" s="237" t="s">
        <v>267</v>
      </c>
      <c r="AT469" s="237" t="s">
        <v>205</v>
      </c>
      <c r="AU469" s="237" t="s">
        <v>85</v>
      </c>
      <c r="AY469" s="14" t="s">
        <v>203</v>
      </c>
      <c r="BE469" s="238">
        <f>IF(N469="základní",J469,0)</f>
        <v>0</v>
      </c>
      <c r="BF469" s="238">
        <f>IF(N469="snížená",J469,0)</f>
        <v>0</v>
      </c>
      <c r="BG469" s="238">
        <f>IF(N469="zákl. přenesená",J469,0)</f>
        <v>0</v>
      </c>
      <c r="BH469" s="238">
        <f>IF(N469="sníž. přenesená",J469,0)</f>
        <v>0</v>
      </c>
      <c r="BI469" s="238">
        <f>IF(N469="nulová",J469,0)</f>
        <v>0</v>
      </c>
      <c r="BJ469" s="14" t="s">
        <v>83</v>
      </c>
      <c r="BK469" s="238">
        <f>ROUND(I469*H469,2)</f>
        <v>0</v>
      </c>
      <c r="BL469" s="14" t="s">
        <v>267</v>
      </c>
      <c r="BM469" s="237" t="s">
        <v>2776</v>
      </c>
    </row>
    <row r="470" s="2" customFormat="1">
      <c r="A470" s="35"/>
      <c r="B470" s="36"/>
      <c r="C470" s="37"/>
      <c r="D470" s="239" t="s">
        <v>403</v>
      </c>
      <c r="E470" s="37"/>
      <c r="F470" s="240" t="s">
        <v>901</v>
      </c>
      <c r="G470" s="37"/>
      <c r="H470" s="37"/>
      <c r="I470" s="241"/>
      <c r="J470" s="37"/>
      <c r="K470" s="37"/>
      <c r="L470" s="41"/>
      <c r="M470" s="242"/>
      <c r="N470" s="243"/>
      <c r="O470" s="88"/>
      <c r="P470" s="88"/>
      <c r="Q470" s="88"/>
      <c r="R470" s="88"/>
      <c r="S470" s="88"/>
      <c r="T470" s="89"/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  <c r="AT470" s="14" t="s">
        <v>403</v>
      </c>
      <c r="AU470" s="14" t="s">
        <v>85</v>
      </c>
    </row>
    <row r="471" s="2" customFormat="1" ht="24.15" customHeight="1">
      <c r="A471" s="35"/>
      <c r="B471" s="36"/>
      <c r="C471" s="225" t="s">
        <v>2777</v>
      </c>
      <c r="D471" s="225" t="s">
        <v>205</v>
      </c>
      <c r="E471" s="226" t="s">
        <v>2778</v>
      </c>
      <c r="F471" s="227" t="s">
        <v>2779</v>
      </c>
      <c r="G471" s="228" t="s">
        <v>887</v>
      </c>
      <c r="H471" s="229">
        <v>15.869999999999999</v>
      </c>
      <c r="I471" s="230"/>
      <c r="J471" s="231">
        <f>ROUND(I471*H471,2)</f>
        <v>0</v>
      </c>
      <c r="K471" s="232"/>
      <c r="L471" s="41"/>
      <c r="M471" s="233" t="s">
        <v>1</v>
      </c>
      <c r="N471" s="234" t="s">
        <v>41</v>
      </c>
      <c r="O471" s="88"/>
      <c r="P471" s="235">
        <f>O471*H471</f>
        <v>0</v>
      </c>
      <c r="Q471" s="235">
        <v>0</v>
      </c>
      <c r="R471" s="235">
        <f>Q471*H471</f>
        <v>0</v>
      </c>
      <c r="S471" s="235">
        <v>0</v>
      </c>
      <c r="T471" s="236">
        <f>S471*H471</f>
        <v>0</v>
      </c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R471" s="237" t="s">
        <v>267</v>
      </c>
      <c r="AT471" s="237" t="s">
        <v>205</v>
      </c>
      <c r="AU471" s="237" t="s">
        <v>85</v>
      </c>
      <c r="AY471" s="14" t="s">
        <v>203</v>
      </c>
      <c r="BE471" s="238">
        <f>IF(N471="základní",J471,0)</f>
        <v>0</v>
      </c>
      <c r="BF471" s="238">
        <f>IF(N471="snížená",J471,0)</f>
        <v>0</v>
      </c>
      <c r="BG471" s="238">
        <f>IF(N471="zákl. přenesená",J471,0)</f>
        <v>0</v>
      </c>
      <c r="BH471" s="238">
        <f>IF(N471="sníž. přenesená",J471,0)</f>
        <v>0</v>
      </c>
      <c r="BI471" s="238">
        <f>IF(N471="nulová",J471,0)</f>
        <v>0</v>
      </c>
      <c r="BJ471" s="14" t="s">
        <v>83</v>
      </c>
      <c r="BK471" s="238">
        <f>ROUND(I471*H471,2)</f>
        <v>0</v>
      </c>
      <c r="BL471" s="14" t="s">
        <v>267</v>
      </c>
      <c r="BM471" s="237" t="s">
        <v>2780</v>
      </c>
    </row>
    <row r="472" s="2" customFormat="1">
      <c r="A472" s="35"/>
      <c r="B472" s="36"/>
      <c r="C472" s="37"/>
      <c r="D472" s="239" t="s">
        <v>403</v>
      </c>
      <c r="E472" s="37"/>
      <c r="F472" s="240" t="s">
        <v>901</v>
      </c>
      <c r="G472" s="37"/>
      <c r="H472" s="37"/>
      <c r="I472" s="241"/>
      <c r="J472" s="37"/>
      <c r="K472" s="37"/>
      <c r="L472" s="41"/>
      <c r="M472" s="242"/>
      <c r="N472" s="243"/>
      <c r="O472" s="88"/>
      <c r="P472" s="88"/>
      <c r="Q472" s="88"/>
      <c r="R472" s="88"/>
      <c r="S472" s="88"/>
      <c r="T472" s="89"/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  <c r="AT472" s="14" t="s">
        <v>403</v>
      </c>
      <c r="AU472" s="14" t="s">
        <v>85</v>
      </c>
    </row>
    <row r="473" s="2" customFormat="1" ht="37.8" customHeight="1">
      <c r="A473" s="35"/>
      <c r="B473" s="36"/>
      <c r="C473" s="225" t="s">
        <v>379</v>
      </c>
      <c r="D473" s="225" t="s">
        <v>205</v>
      </c>
      <c r="E473" s="226" t="s">
        <v>918</v>
      </c>
      <c r="F473" s="227" t="s">
        <v>919</v>
      </c>
      <c r="G473" s="228" t="s">
        <v>721</v>
      </c>
      <c r="H473" s="229">
        <v>2</v>
      </c>
      <c r="I473" s="230"/>
      <c r="J473" s="231">
        <f>ROUND(I473*H473,2)</f>
        <v>0</v>
      </c>
      <c r="K473" s="232"/>
      <c r="L473" s="41"/>
      <c r="M473" s="233" t="s">
        <v>1</v>
      </c>
      <c r="N473" s="234" t="s">
        <v>41</v>
      </c>
      <c r="O473" s="88"/>
      <c r="P473" s="235">
        <f>O473*H473</f>
        <v>0</v>
      </c>
      <c r="Q473" s="235">
        <v>0</v>
      </c>
      <c r="R473" s="235">
        <f>Q473*H473</f>
        <v>0</v>
      </c>
      <c r="S473" s="235">
        <v>0</v>
      </c>
      <c r="T473" s="236">
        <f>S473*H473</f>
        <v>0</v>
      </c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R473" s="237" t="s">
        <v>267</v>
      </c>
      <c r="AT473" s="237" t="s">
        <v>205</v>
      </c>
      <c r="AU473" s="237" t="s">
        <v>85</v>
      </c>
      <c r="AY473" s="14" t="s">
        <v>203</v>
      </c>
      <c r="BE473" s="238">
        <f>IF(N473="základní",J473,0)</f>
        <v>0</v>
      </c>
      <c r="BF473" s="238">
        <f>IF(N473="snížená",J473,0)</f>
        <v>0</v>
      </c>
      <c r="BG473" s="238">
        <f>IF(N473="zákl. přenesená",J473,0)</f>
        <v>0</v>
      </c>
      <c r="BH473" s="238">
        <f>IF(N473="sníž. přenesená",J473,0)</f>
        <v>0</v>
      </c>
      <c r="BI473" s="238">
        <f>IF(N473="nulová",J473,0)</f>
        <v>0</v>
      </c>
      <c r="BJ473" s="14" t="s">
        <v>83</v>
      </c>
      <c r="BK473" s="238">
        <f>ROUND(I473*H473,2)</f>
        <v>0</v>
      </c>
      <c r="BL473" s="14" t="s">
        <v>267</v>
      </c>
      <c r="BM473" s="237" t="s">
        <v>2781</v>
      </c>
    </row>
    <row r="474" s="2" customFormat="1">
      <c r="A474" s="35"/>
      <c r="B474" s="36"/>
      <c r="C474" s="37"/>
      <c r="D474" s="239" t="s">
        <v>403</v>
      </c>
      <c r="E474" s="37"/>
      <c r="F474" s="240" t="s">
        <v>901</v>
      </c>
      <c r="G474" s="37"/>
      <c r="H474" s="37"/>
      <c r="I474" s="241"/>
      <c r="J474" s="37"/>
      <c r="K474" s="37"/>
      <c r="L474" s="41"/>
      <c r="M474" s="242"/>
      <c r="N474" s="243"/>
      <c r="O474" s="88"/>
      <c r="P474" s="88"/>
      <c r="Q474" s="88"/>
      <c r="R474" s="88"/>
      <c r="S474" s="88"/>
      <c r="T474" s="89"/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  <c r="AT474" s="14" t="s">
        <v>403</v>
      </c>
      <c r="AU474" s="14" t="s">
        <v>85</v>
      </c>
    </row>
    <row r="475" s="2" customFormat="1" ht="37.8" customHeight="1">
      <c r="A475" s="35"/>
      <c r="B475" s="36"/>
      <c r="C475" s="225" t="s">
        <v>2782</v>
      </c>
      <c r="D475" s="225" t="s">
        <v>205</v>
      </c>
      <c r="E475" s="226" t="s">
        <v>926</v>
      </c>
      <c r="F475" s="227" t="s">
        <v>927</v>
      </c>
      <c r="G475" s="228" t="s">
        <v>721</v>
      </c>
      <c r="H475" s="229">
        <v>3</v>
      </c>
      <c r="I475" s="230"/>
      <c r="J475" s="231">
        <f>ROUND(I475*H475,2)</f>
        <v>0</v>
      </c>
      <c r="K475" s="232"/>
      <c r="L475" s="41"/>
      <c r="M475" s="233" t="s">
        <v>1</v>
      </c>
      <c r="N475" s="234" t="s">
        <v>41</v>
      </c>
      <c r="O475" s="88"/>
      <c r="P475" s="235">
        <f>O475*H475</f>
        <v>0</v>
      </c>
      <c r="Q475" s="235">
        <v>0</v>
      </c>
      <c r="R475" s="235">
        <f>Q475*H475</f>
        <v>0</v>
      </c>
      <c r="S475" s="235">
        <v>0</v>
      </c>
      <c r="T475" s="236">
        <f>S475*H475</f>
        <v>0</v>
      </c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R475" s="237" t="s">
        <v>267</v>
      </c>
      <c r="AT475" s="237" t="s">
        <v>205</v>
      </c>
      <c r="AU475" s="237" t="s">
        <v>85</v>
      </c>
      <c r="AY475" s="14" t="s">
        <v>203</v>
      </c>
      <c r="BE475" s="238">
        <f>IF(N475="základní",J475,0)</f>
        <v>0</v>
      </c>
      <c r="BF475" s="238">
        <f>IF(N475="snížená",J475,0)</f>
        <v>0</v>
      </c>
      <c r="BG475" s="238">
        <f>IF(N475="zákl. přenesená",J475,0)</f>
        <v>0</v>
      </c>
      <c r="BH475" s="238">
        <f>IF(N475="sníž. přenesená",J475,0)</f>
        <v>0</v>
      </c>
      <c r="BI475" s="238">
        <f>IF(N475="nulová",J475,0)</f>
        <v>0</v>
      </c>
      <c r="BJ475" s="14" t="s">
        <v>83</v>
      </c>
      <c r="BK475" s="238">
        <f>ROUND(I475*H475,2)</f>
        <v>0</v>
      </c>
      <c r="BL475" s="14" t="s">
        <v>267</v>
      </c>
      <c r="BM475" s="237" t="s">
        <v>2783</v>
      </c>
    </row>
    <row r="476" s="2" customFormat="1">
      <c r="A476" s="35"/>
      <c r="B476" s="36"/>
      <c r="C476" s="37"/>
      <c r="D476" s="239" t="s">
        <v>403</v>
      </c>
      <c r="E476" s="37"/>
      <c r="F476" s="240" t="s">
        <v>901</v>
      </c>
      <c r="G476" s="37"/>
      <c r="H476" s="37"/>
      <c r="I476" s="241"/>
      <c r="J476" s="37"/>
      <c r="K476" s="37"/>
      <c r="L476" s="41"/>
      <c r="M476" s="242"/>
      <c r="N476" s="243"/>
      <c r="O476" s="88"/>
      <c r="P476" s="88"/>
      <c r="Q476" s="88"/>
      <c r="R476" s="88"/>
      <c r="S476" s="88"/>
      <c r="T476" s="89"/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  <c r="AT476" s="14" t="s">
        <v>403</v>
      </c>
      <c r="AU476" s="14" t="s">
        <v>85</v>
      </c>
    </row>
    <row r="477" s="2" customFormat="1" ht="37.8" customHeight="1">
      <c r="A477" s="35"/>
      <c r="B477" s="36"/>
      <c r="C477" s="225" t="s">
        <v>1527</v>
      </c>
      <c r="D477" s="225" t="s">
        <v>205</v>
      </c>
      <c r="E477" s="226" t="s">
        <v>938</v>
      </c>
      <c r="F477" s="227" t="s">
        <v>939</v>
      </c>
      <c r="G477" s="228" t="s">
        <v>721</v>
      </c>
      <c r="H477" s="229">
        <v>3</v>
      </c>
      <c r="I477" s="230"/>
      <c r="J477" s="231">
        <f>ROUND(I477*H477,2)</f>
        <v>0</v>
      </c>
      <c r="K477" s="232"/>
      <c r="L477" s="41"/>
      <c r="M477" s="233" t="s">
        <v>1</v>
      </c>
      <c r="N477" s="234" t="s">
        <v>41</v>
      </c>
      <c r="O477" s="88"/>
      <c r="P477" s="235">
        <f>O477*H477</f>
        <v>0</v>
      </c>
      <c r="Q477" s="235">
        <v>0</v>
      </c>
      <c r="R477" s="235">
        <f>Q477*H477</f>
        <v>0</v>
      </c>
      <c r="S477" s="235">
        <v>0</v>
      </c>
      <c r="T477" s="236">
        <f>S477*H477</f>
        <v>0</v>
      </c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R477" s="237" t="s">
        <v>267</v>
      </c>
      <c r="AT477" s="237" t="s">
        <v>205</v>
      </c>
      <c r="AU477" s="237" t="s">
        <v>85</v>
      </c>
      <c r="AY477" s="14" t="s">
        <v>203</v>
      </c>
      <c r="BE477" s="238">
        <f>IF(N477="základní",J477,0)</f>
        <v>0</v>
      </c>
      <c r="BF477" s="238">
        <f>IF(N477="snížená",J477,0)</f>
        <v>0</v>
      </c>
      <c r="BG477" s="238">
        <f>IF(N477="zákl. přenesená",J477,0)</f>
        <v>0</v>
      </c>
      <c r="BH477" s="238">
        <f>IF(N477="sníž. přenesená",J477,0)</f>
        <v>0</v>
      </c>
      <c r="BI477" s="238">
        <f>IF(N477="nulová",J477,0)</f>
        <v>0</v>
      </c>
      <c r="BJ477" s="14" t="s">
        <v>83</v>
      </c>
      <c r="BK477" s="238">
        <f>ROUND(I477*H477,2)</f>
        <v>0</v>
      </c>
      <c r="BL477" s="14" t="s">
        <v>267</v>
      </c>
      <c r="BM477" s="237" t="s">
        <v>2784</v>
      </c>
    </row>
    <row r="478" s="2" customFormat="1">
      <c r="A478" s="35"/>
      <c r="B478" s="36"/>
      <c r="C478" s="37"/>
      <c r="D478" s="239" t="s">
        <v>403</v>
      </c>
      <c r="E478" s="37"/>
      <c r="F478" s="240" t="s">
        <v>901</v>
      </c>
      <c r="G478" s="37"/>
      <c r="H478" s="37"/>
      <c r="I478" s="241"/>
      <c r="J478" s="37"/>
      <c r="K478" s="37"/>
      <c r="L478" s="41"/>
      <c r="M478" s="242"/>
      <c r="N478" s="243"/>
      <c r="O478" s="88"/>
      <c r="P478" s="88"/>
      <c r="Q478" s="88"/>
      <c r="R478" s="88"/>
      <c r="S478" s="88"/>
      <c r="T478" s="89"/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  <c r="AT478" s="14" t="s">
        <v>403</v>
      </c>
      <c r="AU478" s="14" t="s">
        <v>85</v>
      </c>
    </row>
    <row r="479" s="2" customFormat="1" ht="37.8" customHeight="1">
      <c r="A479" s="35"/>
      <c r="B479" s="36"/>
      <c r="C479" s="225" t="s">
        <v>2785</v>
      </c>
      <c r="D479" s="225" t="s">
        <v>205</v>
      </c>
      <c r="E479" s="226" t="s">
        <v>942</v>
      </c>
      <c r="F479" s="227" t="s">
        <v>943</v>
      </c>
      <c r="G479" s="228" t="s">
        <v>721</v>
      </c>
      <c r="H479" s="229">
        <v>8</v>
      </c>
      <c r="I479" s="230"/>
      <c r="J479" s="231">
        <f>ROUND(I479*H479,2)</f>
        <v>0</v>
      </c>
      <c r="K479" s="232"/>
      <c r="L479" s="41"/>
      <c r="M479" s="233" t="s">
        <v>1</v>
      </c>
      <c r="N479" s="234" t="s">
        <v>41</v>
      </c>
      <c r="O479" s="88"/>
      <c r="P479" s="235">
        <f>O479*H479</f>
        <v>0</v>
      </c>
      <c r="Q479" s="235">
        <v>0</v>
      </c>
      <c r="R479" s="235">
        <f>Q479*H479</f>
        <v>0</v>
      </c>
      <c r="S479" s="235">
        <v>0</v>
      </c>
      <c r="T479" s="236">
        <f>S479*H479</f>
        <v>0</v>
      </c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R479" s="237" t="s">
        <v>267</v>
      </c>
      <c r="AT479" s="237" t="s">
        <v>205</v>
      </c>
      <c r="AU479" s="237" t="s">
        <v>85</v>
      </c>
      <c r="AY479" s="14" t="s">
        <v>203</v>
      </c>
      <c r="BE479" s="238">
        <f>IF(N479="základní",J479,0)</f>
        <v>0</v>
      </c>
      <c r="BF479" s="238">
        <f>IF(N479="snížená",J479,0)</f>
        <v>0</v>
      </c>
      <c r="BG479" s="238">
        <f>IF(N479="zákl. přenesená",J479,0)</f>
        <v>0</v>
      </c>
      <c r="BH479" s="238">
        <f>IF(N479="sníž. přenesená",J479,0)</f>
        <v>0</v>
      </c>
      <c r="BI479" s="238">
        <f>IF(N479="nulová",J479,0)</f>
        <v>0</v>
      </c>
      <c r="BJ479" s="14" t="s">
        <v>83</v>
      </c>
      <c r="BK479" s="238">
        <f>ROUND(I479*H479,2)</f>
        <v>0</v>
      </c>
      <c r="BL479" s="14" t="s">
        <v>267</v>
      </c>
      <c r="BM479" s="237" t="s">
        <v>2786</v>
      </c>
    </row>
    <row r="480" s="2" customFormat="1">
      <c r="A480" s="35"/>
      <c r="B480" s="36"/>
      <c r="C480" s="37"/>
      <c r="D480" s="239" t="s">
        <v>403</v>
      </c>
      <c r="E480" s="37"/>
      <c r="F480" s="240" t="s">
        <v>901</v>
      </c>
      <c r="G480" s="37"/>
      <c r="H480" s="37"/>
      <c r="I480" s="241"/>
      <c r="J480" s="37"/>
      <c r="K480" s="37"/>
      <c r="L480" s="41"/>
      <c r="M480" s="242"/>
      <c r="N480" s="243"/>
      <c r="O480" s="88"/>
      <c r="P480" s="88"/>
      <c r="Q480" s="88"/>
      <c r="R480" s="88"/>
      <c r="S480" s="88"/>
      <c r="T480" s="89"/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T480" s="14" t="s">
        <v>403</v>
      </c>
      <c r="AU480" s="14" t="s">
        <v>85</v>
      </c>
    </row>
    <row r="481" s="2" customFormat="1" ht="37.8" customHeight="1">
      <c r="A481" s="35"/>
      <c r="B481" s="36"/>
      <c r="C481" s="225" t="s">
        <v>1530</v>
      </c>
      <c r="D481" s="225" t="s">
        <v>205</v>
      </c>
      <c r="E481" s="226" t="s">
        <v>945</v>
      </c>
      <c r="F481" s="227" t="s">
        <v>946</v>
      </c>
      <c r="G481" s="228" t="s">
        <v>721</v>
      </c>
      <c r="H481" s="229">
        <v>1</v>
      </c>
      <c r="I481" s="230"/>
      <c r="J481" s="231">
        <f>ROUND(I481*H481,2)</f>
        <v>0</v>
      </c>
      <c r="K481" s="232"/>
      <c r="L481" s="41"/>
      <c r="M481" s="233" t="s">
        <v>1</v>
      </c>
      <c r="N481" s="234" t="s">
        <v>41</v>
      </c>
      <c r="O481" s="88"/>
      <c r="P481" s="235">
        <f>O481*H481</f>
        <v>0</v>
      </c>
      <c r="Q481" s="235">
        <v>0</v>
      </c>
      <c r="R481" s="235">
        <f>Q481*H481</f>
        <v>0</v>
      </c>
      <c r="S481" s="235">
        <v>0</v>
      </c>
      <c r="T481" s="236">
        <f>S481*H481</f>
        <v>0</v>
      </c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  <c r="AR481" s="237" t="s">
        <v>267</v>
      </c>
      <c r="AT481" s="237" t="s">
        <v>205</v>
      </c>
      <c r="AU481" s="237" t="s">
        <v>85</v>
      </c>
      <c r="AY481" s="14" t="s">
        <v>203</v>
      </c>
      <c r="BE481" s="238">
        <f>IF(N481="základní",J481,0)</f>
        <v>0</v>
      </c>
      <c r="BF481" s="238">
        <f>IF(N481="snížená",J481,0)</f>
        <v>0</v>
      </c>
      <c r="BG481" s="238">
        <f>IF(N481="zákl. přenesená",J481,0)</f>
        <v>0</v>
      </c>
      <c r="BH481" s="238">
        <f>IF(N481="sníž. přenesená",J481,0)</f>
        <v>0</v>
      </c>
      <c r="BI481" s="238">
        <f>IF(N481="nulová",J481,0)</f>
        <v>0</v>
      </c>
      <c r="BJ481" s="14" t="s">
        <v>83</v>
      </c>
      <c r="BK481" s="238">
        <f>ROUND(I481*H481,2)</f>
        <v>0</v>
      </c>
      <c r="BL481" s="14" t="s">
        <v>267</v>
      </c>
      <c r="BM481" s="237" t="s">
        <v>2787</v>
      </c>
    </row>
    <row r="482" s="2" customFormat="1">
      <c r="A482" s="35"/>
      <c r="B482" s="36"/>
      <c r="C482" s="37"/>
      <c r="D482" s="239" t="s">
        <v>403</v>
      </c>
      <c r="E482" s="37"/>
      <c r="F482" s="240" t="s">
        <v>901</v>
      </c>
      <c r="G482" s="37"/>
      <c r="H482" s="37"/>
      <c r="I482" s="241"/>
      <c r="J482" s="37"/>
      <c r="K482" s="37"/>
      <c r="L482" s="41"/>
      <c r="M482" s="242"/>
      <c r="N482" s="243"/>
      <c r="O482" s="88"/>
      <c r="P482" s="88"/>
      <c r="Q482" s="88"/>
      <c r="R482" s="88"/>
      <c r="S482" s="88"/>
      <c r="T482" s="89"/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T482" s="14" t="s">
        <v>403</v>
      </c>
      <c r="AU482" s="14" t="s">
        <v>85</v>
      </c>
    </row>
    <row r="483" s="2" customFormat="1" ht="37.8" customHeight="1">
      <c r="A483" s="35"/>
      <c r="B483" s="36"/>
      <c r="C483" s="225" t="s">
        <v>2788</v>
      </c>
      <c r="D483" s="225" t="s">
        <v>205</v>
      </c>
      <c r="E483" s="226" t="s">
        <v>961</v>
      </c>
      <c r="F483" s="227" t="s">
        <v>962</v>
      </c>
      <c r="G483" s="228" t="s">
        <v>721</v>
      </c>
      <c r="H483" s="229">
        <v>13</v>
      </c>
      <c r="I483" s="230"/>
      <c r="J483" s="231">
        <f>ROUND(I483*H483,2)</f>
        <v>0</v>
      </c>
      <c r="K483" s="232"/>
      <c r="L483" s="41"/>
      <c r="M483" s="233" t="s">
        <v>1</v>
      </c>
      <c r="N483" s="234" t="s">
        <v>41</v>
      </c>
      <c r="O483" s="88"/>
      <c r="P483" s="235">
        <f>O483*H483</f>
        <v>0</v>
      </c>
      <c r="Q483" s="235">
        <v>0</v>
      </c>
      <c r="R483" s="235">
        <f>Q483*H483</f>
        <v>0</v>
      </c>
      <c r="S483" s="235">
        <v>0</v>
      </c>
      <c r="T483" s="236">
        <f>S483*H483</f>
        <v>0</v>
      </c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R483" s="237" t="s">
        <v>267</v>
      </c>
      <c r="AT483" s="237" t="s">
        <v>205</v>
      </c>
      <c r="AU483" s="237" t="s">
        <v>85</v>
      </c>
      <c r="AY483" s="14" t="s">
        <v>203</v>
      </c>
      <c r="BE483" s="238">
        <f>IF(N483="základní",J483,0)</f>
        <v>0</v>
      </c>
      <c r="BF483" s="238">
        <f>IF(N483="snížená",J483,0)</f>
        <v>0</v>
      </c>
      <c r="BG483" s="238">
        <f>IF(N483="zákl. přenesená",J483,0)</f>
        <v>0</v>
      </c>
      <c r="BH483" s="238">
        <f>IF(N483="sníž. přenesená",J483,0)</f>
        <v>0</v>
      </c>
      <c r="BI483" s="238">
        <f>IF(N483="nulová",J483,0)</f>
        <v>0</v>
      </c>
      <c r="BJ483" s="14" t="s">
        <v>83</v>
      </c>
      <c r="BK483" s="238">
        <f>ROUND(I483*H483,2)</f>
        <v>0</v>
      </c>
      <c r="BL483" s="14" t="s">
        <v>267</v>
      </c>
      <c r="BM483" s="237" t="s">
        <v>2789</v>
      </c>
    </row>
    <row r="484" s="2" customFormat="1">
      <c r="A484" s="35"/>
      <c r="B484" s="36"/>
      <c r="C484" s="37"/>
      <c r="D484" s="239" t="s">
        <v>403</v>
      </c>
      <c r="E484" s="37"/>
      <c r="F484" s="240" t="s">
        <v>901</v>
      </c>
      <c r="G484" s="37"/>
      <c r="H484" s="37"/>
      <c r="I484" s="241"/>
      <c r="J484" s="37"/>
      <c r="K484" s="37"/>
      <c r="L484" s="41"/>
      <c r="M484" s="242"/>
      <c r="N484" s="243"/>
      <c r="O484" s="88"/>
      <c r="P484" s="88"/>
      <c r="Q484" s="88"/>
      <c r="R484" s="88"/>
      <c r="S484" s="88"/>
      <c r="T484" s="89"/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  <c r="AT484" s="14" t="s">
        <v>403</v>
      </c>
      <c r="AU484" s="14" t="s">
        <v>85</v>
      </c>
    </row>
    <row r="485" s="2" customFormat="1" ht="37.8" customHeight="1">
      <c r="A485" s="35"/>
      <c r="B485" s="36"/>
      <c r="C485" s="225" t="s">
        <v>1533</v>
      </c>
      <c r="D485" s="225" t="s">
        <v>205</v>
      </c>
      <c r="E485" s="226" t="s">
        <v>2790</v>
      </c>
      <c r="F485" s="227" t="s">
        <v>2791</v>
      </c>
      <c r="G485" s="228" t="s">
        <v>721</v>
      </c>
      <c r="H485" s="229">
        <v>1</v>
      </c>
      <c r="I485" s="230"/>
      <c r="J485" s="231">
        <f>ROUND(I485*H485,2)</f>
        <v>0</v>
      </c>
      <c r="K485" s="232"/>
      <c r="L485" s="41"/>
      <c r="M485" s="233" t="s">
        <v>1</v>
      </c>
      <c r="N485" s="234" t="s">
        <v>41</v>
      </c>
      <c r="O485" s="88"/>
      <c r="P485" s="235">
        <f>O485*H485</f>
        <v>0</v>
      </c>
      <c r="Q485" s="235">
        <v>0</v>
      </c>
      <c r="R485" s="235">
        <f>Q485*H485</f>
        <v>0</v>
      </c>
      <c r="S485" s="235">
        <v>0</v>
      </c>
      <c r="T485" s="236">
        <f>S485*H485</f>
        <v>0</v>
      </c>
      <c r="U485" s="35"/>
      <c r="V485" s="35"/>
      <c r="W485" s="35"/>
      <c r="X485" s="35"/>
      <c r="Y485" s="35"/>
      <c r="Z485" s="35"/>
      <c r="AA485" s="35"/>
      <c r="AB485" s="35"/>
      <c r="AC485" s="35"/>
      <c r="AD485" s="35"/>
      <c r="AE485" s="35"/>
      <c r="AR485" s="237" t="s">
        <v>267</v>
      </c>
      <c r="AT485" s="237" t="s">
        <v>205</v>
      </c>
      <c r="AU485" s="237" t="s">
        <v>85</v>
      </c>
      <c r="AY485" s="14" t="s">
        <v>203</v>
      </c>
      <c r="BE485" s="238">
        <f>IF(N485="základní",J485,0)</f>
        <v>0</v>
      </c>
      <c r="BF485" s="238">
        <f>IF(N485="snížená",J485,0)</f>
        <v>0</v>
      </c>
      <c r="BG485" s="238">
        <f>IF(N485="zákl. přenesená",J485,0)</f>
        <v>0</v>
      </c>
      <c r="BH485" s="238">
        <f>IF(N485="sníž. přenesená",J485,0)</f>
        <v>0</v>
      </c>
      <c r="BI485" s="238">
        <f>IF(N485="nulová",J485,0)</f>
        <v>0</v>
      </c>
      <c r="BJ485" s="14" t="s">
        <v>83</v>
      </c>
      <c r="BK485" s="238">
        <f>ROUND(I485*H485,2)</f>
        <v>0</v>
      </c>
      <c r="BL485" s="14" t="s">
        <v>267</v>
      </c>
      <c r="BM485" s="237" t="s">
        <v>2792</v>
      </c>
    </row>
    <row r="486" s="2" customFormat="1">
      <c r="A486" s="35"/>
      <c r="B486" s="36"/>
      <c r="C486" s="37"/>
      <c r="D486" s="239" t="s">
        <v>403</v>
      </c>
      <c r="E486" s="37"/>
      <c r="F486" s="240" t="s">
        <v>901</v>
      </c>
      <c r="G486" s="37"/>
      <c r="H486" s="37"/>
      <c r="I486" s="241"/>
      <c r="J486" s="37"/>
      <c r="K486" s="37"/>
      <c r="L486" s="41"/>
      <c r="M486" s="242"/>
      <c r="N486" s="243"/>
      <c r="O486" s="88"/>
      <c r="P486" s="88"/>
      <c r="Q486" s="88"/>
      <c r="R486" s="88"/>
      <c r="S486" s="88"/>
      <c r="T486" s="89"/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  <c r="AT486" s="14" t="s">
        <v>403</v>
      </c>
      <c r="AU486" s="14" t="s">
        <v>85</v>
      </c>
    </row>
    <row r="487" s="2" customFormat="1" ht="37.8" customHeight="1">
      <c r="A487" s="35"/>
      <c r="B487" s="36"/>
      <c r="C487" s="225" t="s">
        <v>2793</v>
      </c>
      <c r="D487" s="225" t="s">
        <v>205</v>
      </c>
      <c r="E487" s="226" t="s">
        <v>2794</v>
      </c>
      <c r="F487" s="227" t="s">
        <v>2795</v>
      </c>
      <c r="G487" s="228" t="s">
        <v>721</v>
      </c>
      <c r="H487" s="229">
        <v>2</v>
      </c>
      <c r="I487" s="230"/>
      <c r="J487" s="231">
        <f>ROUND(I487*H487,2)</f>
        <v>0</v>
      </c>
      <c r="K487" s="232"/>
      <c r="L487" s="41"/>
      <c r="M487" s="233" t="s">
        <v>1</v>
      </c>
      <c r="N487" s="234" t="s">
        <v>41</v>
      </c>
      <c r="O487" s="88"/>
      <c r="P487" s="235">
        <f>O487*H487</f>
        <v>0</v>
      </c>
      <c r="Q487" s="235">
        <v>0</v>
      </c>
      <c r="R487" s="235">
        <f>Q487*H487</f>
        <v>0</v>
      </c>
      <c r="S487" s="235">
        <v>0</v>
      </c>
      <c r="T487" s="236">
        <f>S487*H487</f>
        <v>0</v>
      </c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  <c r="AR487" s="237" t="s">
        <v>267</v>
      </c>
      <c r="AT487" s="237" t="s">
        <v>205</v>
      </c>
      <c r="AU487" s="237" t="s">
        <v>85</v>
      </c>
      <c r="AY487" s="14" t="s">
        <v>203</v>
      </c>
      <c r="BE487" s="238">
        <f>IF(N487="základní",J487,0)</f>
        <v>0</v>
      </c>
      <c r="BF487" s="238">
        <f>IF(N487="snížená",J487,0)</f>
        <v>0</v>
      </c>
      <c r="BG487" s="238">
        <f>IF(N487="zákl. přenesená",J487,0)</f>
        <v>0</v>
      </c>
      <c r="BH487" s="238">
        <f>IF(N487="sníž. přenesená",J487,0)</f>
        <v>0</v>
      </c>
      <c r="BI487" s="238">
        <f>IF(N487="nulová",J487,0)</f>
        <v>0</v>
      </c>
      <c r="BJ487" s="14" t="s">
        <v>83</v>
      </c>
      <c r="BK487" s="238">
        <f>ROUND(I487*H487,2)</f>
        <v>0</v>
      </c>
      <c r="BL487" s="14" t="s">
        <v>267</v>
      </c>
      <c r="BM487" s="237" t="s">
        <v>2796</v>
      </c>
    </row>
    <row r="488" s="2" customFormat="1">
      <c r="A488" s="35"/>
      <c r="B488" s="36"/>
      <c r="C488" s="37"/>
      <c r="D488" s="239" t="s">
        <v>403</v>
      </c>
      <c r="E488" s="37"/>
      <c r="F488" s="240" t="s">
        <v>901</v>
      </c>
      <c r="G488" s="37"/>
      <c r="H488" s="37"/>
      <c r="I488" s="241"/>
      <c r="J488" s="37"/>
      <c r="K488" s="37"/>
      <c r="L488" s="41"/>
      <c r="M488" s="242"/>
      <c r="N488" s="243"/>
      <c r="O488" s="88"/>
      <c r="P488" s="88"/>
      <c r="Q488" s="88"/>
      <c r="R488" s="88"/>
      <c r="S488" s="88"/>
      <c r="T488" s="89"/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T488" s="14" t="s">
        <v>403</v>
      </c>
      <c r="AU488" s="14" t="s">
        <v>85</v>
      </c>
    </row>
    <row r="489" s="2" customFormat="1" ht="37.8" customHeight="1">
      <c r="A489" s="35"/>
      <c r="B489" s="36"/>
      <c r="C489" s="225" t="s">
        <v>1536</v>
      </c>
      <c r="D489" s="225" t="s">
        <v>205</v>
      </c>
      <c r="E489" s="226" t="s">
        <v>983</v>
      </c>
      <c r="F489" s="227" t="s">
        <v>984</v>
      </c>
      <c r="G489" s="228" t="s">
        <v>721</v>
      </c>
      <c r="H489" s="229">
        <v>1</v>
      </c>
      <c r="I489" s="230"/>
      <c r="J489" s="231">
        <f>ROUND(I489*H489,2)</f>
        <v>0</v>
      </c>
      <c r="K489" s="232"/>
      <c r="L489" s="41"/>
      <c r="M489" s="233" t="s">
        <v>1</v>
      </c>
      <c r="N489" s="234" t="s">
        <v>41</v>
      </c>
      <c r="O489" s="88"/>
      <c r="P489" s="235">
        <f>O489*H489</f>
        <v>0</v>
      </c>
      <c r="Q489" s="235">
        <v>0</v>
      </c>
      <c r="R489" s="235">
        <f>Q489*H489</f>
        <v>0</v>
      </c>
      <c r="S489" s="235">
        <v>0</v>
      </c>
      <c r="T489" s="236">
        <f>S489*H489</f>
        <v>0</v>
      </c>
      <c r="U489" s="35"/>
      <c r="V489" s="35"/>
      <c r="W489" s="35"/>
      <c r="X489" s="35"/>
      <c r="Y489" s="35"/>
      <c r="Z489" s="35"/>
      <c r="AA489" s="35"/>
      <c r="AB489" s="35"/>
      <c r="AC489" s="35"/>
      <c r="AD489" s="35"/>
      <c r="AE489" s="35"/>
      <c r="AR489" s="237" t="s">
        <v>267</v>
      </c>
      <c r="AT489" s="237" t="s">
        <v>205</v>
      </c>
      <c r="AU489" s="237" t="s">
        <v>85</v>
      </c>
      <c r="AY489" s="14" t="s">
        <v>203</v>
      </c>
      <c r="BE489" s="238">
        <f>IF(N489="základní",J489,0)</f>
        <v>0</v>
      </c>
      <c r="BF489" s="238">
        <f>IF(N489="snížená",J489,0)</f>
        <v>0</v>
      </c>
      <c r="BG489" s="238">
        <f>IF(N489="zákl. přenesená",J489,0)</f>
        <v>0</v>
      </c>
      <c r="BH489" s="238">
        <f>IF(N489="sníž. přenesená",J489,0)</f>
        <v>0</v>
      </c>
      <c r="BI489" s="238">
        <f>IF(N489="nulová",J489,0)</f>
        <v>0</v>
      </c>
      <c r="BJ489" s="14" t="s">
        <v>83</v>
      </c>
      <c r="BK489" s="238">
        <f>ROUND(I489*H489,2)</f>
        <v>0</v>
      </c>
      <c r="BL489" s="14" t="s">
        <v>267</v>
      </c>
      <c r="BM489" s="237" t="s">
        <v>2797</v>
      </c>
    </row>
    <row r="490" s="2" customFormat="1">
      <c r="A490" s="35"/>
      <c r="B490" s="36"/>
      <c r="C490" s="37"/>
      <c r="D490" s="239" t="s">
        <v>403</v>
      </c>
      <c r="E490" s="37"/>
      <c r="F490" s="240" t="s">
        <v>901</v>
      </c>
      <c r="G490" s="37"/>
      <c r="H490" s="37"/>
      <c r="I490" s="241"/>
      <c r="J490" s="37"/>
      <c r="K490" s="37"/>
      <c r="L490" s="41"/>
      <c r="M490" s="242"/>
      <c r="N490" s="243"/>
      <c r="O490" s="88"/>
      <c r="P490" s="88"/>
      <c r="Q490" s="88"/>
      <c r="R490" s="88"/>
      <c r="S490" s="88"/>
      <c r="T490" s="89"/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T490" s="14" t="s">
        <v>403</v>
      </c>
      <c r="AU490" s="14" t="s">
        <v>85</v>
      </c>
    </row>
    <row r="491" s="2" customFormat="1" ht="33" customHeight="1">
      <c r="A491" s="35"/>
      <c r="B491" s="36"/>
      <c r="C491" s="225" t="s">
        <v>2798</v>
      </c>
      <c r="D491" s="225" t="s">
        <v>205</v>
      </c>
      <c r="E491" s="226" t="s">
        <v>2799</v>
      </c>
      <c r="F491" s="227" t="s">
        <v>2800</v>
      </c>
      <c r="G491" s="228" t="s">
        <v>887</v>
      </c>
      <c r="H491" s="229">
        <v>134.55000000000001</v>
      </c>
      <c r="I491" s="230"/>
      <c r="J491" s="231">
        <f>ROUND(I491*H491,2)</f>
        <v>0</v>
      </c>
      <c r="K491" s="232"/>
      <c r="L491" s="41"/>
      <c r="M491" s="233" t="s">
        <v>1</v>
      </c>
      <c r="N491" s="234" t="s">
        <v>41</v>
      </c>
      <c r="O491" s="88"/>
      <c r="P491" s="235">
        <f>O491*H491</f>
        <v>0</v>
      </c>
      <c r="Q491" s="235">
        <v>0</v>
      </c>
      <c r="R491" s="235">
        <f>Q491*H491</f>
        <v>0</v>
      </c>
      <c r="S491" s="235">
        <v>0</v>
      </c>
      <c r="T491" s="236">
        <f>S491*H491</f>
        <v>0</v>
      </c>
      <c r="U491" s="35"/>
      <c r="V491" s="35"/>
      <c r="W491" s="35"/>
      <c r="X491" s="35"/>
      <c r="Y491" s="35"/>
      <c r="Z491" s="35"/>
      <c r="AA491" s="35"/>
      <c r="AB491" s="35"/>
      <c r="AC491" s="35"/>
      <c r="AD491" s="35"/>
      <c r="AE491" s="35"/>
      <c r="AR491" s="237" t="s">
        <v>267</v>
      </c>
      <c r="AT491" s="237" t="s">
        <v>205</v>
      </c>
      <c r="AU491" s="237" t="s">
        <v>85</v>
      </c>
      <c r="AY491" s="14" t="s">
        <v>203</v>
      </c>
      <c r="BE491" s="238">
        <f>IF(N491="základní",J491,0)</f>
        <v>0</v>
      </c>
      <c r="BF491" s="238">
        <f>IF(N491="snížená",J491,0)</f>
        <v>0</v>
      </c>
      <c r="BG491" s="238">
        <f>IF(N491="zákl. přenesená",J491,0)</f>
        <v>0</v>
      </c>
      <c r="BH491" s="238">
        <f>IF(N491="sníž. přenesená",J491,0)</f>
        <v>0</v>
      </c>
      <c r="BI491" s="238">
        <f>IF(N491="nulová",J491,0)</f>
        <v>0</v>
      </c>
      <c r="BJ491" s="14" t="s">
        <v>83</v>
      </c>
      <c r="BK491" s="238">
        <f>ROUND(I491*H491,2)</f>
        <v>0</v>
      </c>
      <c r="BL491" s="14" t="s">
        <v>267</v>
      </c>
      <c r="BM491" s="237" t="s">
        <v>2801</v>
      </c>
    </row>
    <row r="492" s="2" customFormat="1">
      <c r="A492" s="35"/>
      <c r="B492" s="36"/>
      <c r="C492" s="37"/>
      <c r="D492" s="239" t="s">
        <v>403</v>
      </c>
      <c r="E492" s="37"/>
      <c r="F492" s="240" t="s">
        <v>901</v>
      </c>
      <c r="G492" s="37"/>
      <c r="H492" s="37"/>
      <c r="I492" s="241"/>
      <c r="J492" s="37"/>
      <c r="K492" s="37"/>
      <c r="L492" s="41"/>
      <c r="M492" s="242"/>
      <c r="N492" s="243"/>
      <c r="O492" s="88"/>
      <c r="P492" s="88"/>
      <c r="Q492" s="88"/>
      <c r="R492" s="88"/>
      <c r="S492" s="88"/>
      <c r="T492" s="89"/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T492" s="14" t="s">
        <v>403</v>
      </c>
      <c r="AU492" s="14" t="s">
        <v>85</v>
      </c>
    </row>
    <row r="493" s="2" customFormat="1" ht="24.15" customHeight="1">
      <c r="A493" s="35"/>
      <c r="B493" s="36"/>
      <c r="C493" s="225" t="s">
        <v>1539</v>
      </c>
      <c r="D493" s="225" t="s">
        <v>205</v>
      </c>
      <c r="E493" s="226" t="s">
        <v>2802</v>
      </c>
      <c r="F493" s="227" t="s">
        <v>2803</v>
      </c>
      <c r="G493" s="228" t="s">
        <v>721</v>
      </c>
      <c r="H493" s="229">
        <v>4</v>
      </c>
      <c r="I493" s="230"/>
      <c r="J493" s="231">
        <f>ROUND(I493*H493,2)</f>
        <v>0</v>
      </c>
      <c r="K493" s="232"/>
      <c r="L493" s="41"/>
      <c r="M493" s="233" t="s">
        <v>1</v>
      </c>
      <c r="N493" s="234" t="s">
        <v>41</v>
      </c>
      <c r="O493" s="88"/>
      <c r="P493" s="235">
        <f>O493*H493</f>
        <v>0</v>
      </c>
      <c r="Q493" s="235">
        <v>0</v>
      </c>
      <c r="R493" s="235">
        <f>Q493*H493</f>
        <v>0</v>
      </c>
      <c r="S493" s="235">
        <v>0</v>
      </c>
      <c r="T493" s="236">
        <f>S493*H493</f>
        <v>0</v>
      </c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R493" s="237" t="s">
        <v>267</v>
      </c>
      <c r="AT493" s="237" t="s">
        <v>205</v>
      </c>
      <c r="AU493" s="237" t="s">
        <v>85</v>
      </c>
      <c r="AY493" s="14" t="s">
        <v>203</v>
      </c>
      <c r="BE493" s="238">
        <f>IF(N493="základní",J493,0)</f>
        <v>0</v>
      </c>
      <c r="BF493" s="238">
        <f>IF(N493="snížená",J493,0)</f>
        <v>0</v>
      </c>
      <c r="BG493" s="238">
        <f>IF(N493="zákl. přenesená",J493,0)</f>
        <v>0</v>
      </c>
      <c r="BH493" s="238">
        <f>IF(N493="sníž. přenesená",J493,0)</f>
        <v>0</v>
      </c>
      <c r="BI493" s="238">
        <f>IF(N493="nulová",J493,0)</f>
        <v>0</v>
      </c>
      <c r="BJ493" s="14" t="s">
        <v>83</v>
      </c>
      <c r="BK493" s="238">
        <f>ROUND(I493*H493,2)</f>
        <v>0</v>
      </c>
      <c r="BL493" s="14" t="s">
        <v>267</v>
      </c>
      <c r="BM493" s="237" t="s">
        <v>2804</v>
      </c>
    </row>
    <row r="494" s="2" customFormat="1">
      <c r="A494" s="35"/>
      <c r="B494" s="36"/>
      <c r="C494" s="37"/>
      <c r="D494" s="239" t="s">
        <v>403</v>
      </c>
      <c r="E494" s="37"/>
      <c r="F494" s="240" t="s">
        <v>901</v>
      </c>
      <c r="G494" s="37"/>
      <c r="H494" s="37"/>
      <c r="I494" s="241"/>
      <c r="J494" s="37"/>
      <c r="K494" s="37"/>
      <c r="L494" s="41"/>
      <c r="M494" s="242"/>
      <c r="N494" s="243"/>
      <c r="O494" s="88"/>
      <c r="P494" s="88"/>
      <c r="Q494" s="88"/>
      <c r="R494" s="88"/>
      <c r="S494" s="88"/>
      <c r="T494" s="89"/>
      <c r="U494" s="35"/>
      <c r="V494" s="35"/>
      <c r="W494" s="35"/>
      <c r="X494" s="35"/>
      <c r="Y494" s="35"/>
      <c r="Z494" s="35"/>
      <c r="AA494" s="35"/>
      <c r="AB494" s="35"/>
      <c r="AC494" s="35"/>
      <c r="AD494" s="35"/>
      <c r="AE494" s="35"/>
      <c r="AT494" s="14" t="s">
        <v>403</v>
      </c>
      <c r="AU494" s="14" t="s">
        <v>85</v>
      </c>
    </row>
    <row r="495" s="2" customFormat="1" ht="37.8" customHeight="1">
      <c r="A495" s="35"/>
      <c r="B495" s="36"/>
      <c r="C495" s="225" t="s">
        <v>2805</v>
      </c>
      <c r="D495" s="225" t="s">
        <v>205</v>
      </c>
      <c r="E495" s="226" t="s">
        <v>2806</v>
      </c>
      <c r="F495" s="227" t="s">
        <v>2807</v>
      </c>
      <c r="G495" s="228" t="s">
        <v>887</v>
      </c>
      <c r="H495" s="229">
        <v>109.25</v>
      </c>
      <c r="I495" s="230"/>
      <c r="J495" s="231">
        <f>ROUND(I495*H495,2)</f>
        <v>0</v>
      </c>
      <c r="K495" s="232"/>
      <c r="L495" s="41"/>
      <c r="M495" s="233" t="s">
        <v>1</v>
      </c>
      <c r="N495" s="234" t="s">
        <v>41</v>
      </c>
      <c r="O495" s="88"/>
      <c r="P495" s="235">
        <f>O495*H495</f>
        <v>0</v>
      </c>
      <c r="Q495" s="235">
        <v>0</v>
      </c>
      <c r="R495" s="235">
        <f>Q495*H495</f>
        <v>0</v>
      </c>
      <c r="S495" s="235">
        <v>0</v>
      </c>
      <c r="T495" s="236">
        <f>S495*H495</f>
        <v>0</v>
      </c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R495" s="237" t="s">
        <v>267</v>
      </c>
      <c r="AT495" s="237" t="s">
        <v>205</v>
      </c>
      <c r="AU495" s="237" t="s">
        <v>85</v>
      </c>
      <c r="AY495" s="14" t="s">
        <v>203</v>
      </c>
      <c r="BE495" s="238">
        <f>IF(N495="základní",J495,0)</f>
        <v>0</v>
      </c>
      <c r="BF495" s="238">
        <f>IF(N495="snížená",J495,0)</f>
        <v>0</v>
      </c>
      <c r="BG495" s="238">
        <f>IF(N495="zákl. přenesená",J495,0)</f>
        <v>0</v>
      </c>
      <c r="BH495" s="238">
        <f>IF(N495="sníž. přenesená",J495,0)</f>
        <v>0</v>
      </c>
      <c r="BI495" s="238">
        <f>IF(N495="nulová",J495,0)</f>
        <v>0</v>
      </c>
      <c r="BJ495" s="14" t="s">
        <v>83</v>
      </c>
      <c r="BK495" s="238">
        <f>ROUND(I495*H495,2)</f>
        <v>0</v>
      </c>
      <c r="BL495" s="14" t="s">
        <v>267</v>
      </c>
      <c r="BM495" s="237" t="s">
        <v>2808</v>
      </c>
    </row>
    <row r="496" s="2" customFormat="1">
      <c r="A496" s="35"/>
      <c r="B496" s="36"/>
      <c r="C496" s="37"/>
      <c r="D496" s="239" t="s">
        <v>403</v>
      </c>
      <c r="E496" s="37"/>
      <c r="F496" s="240" t="s">
        <v>901</v>
      </c>
      <c r="G496" s="37"/>
      <c r="H496" s="37"/>
      <c r="I496" s="241"/>
      <c r="J496" s="37"/>
      <c r="K496" s="37"/>
      <c r="L496" s="41"/>
      <c r="M496" s="242"/>
      <c r="N496" s="243"/>
      <c r="O496" s="88"/>
      <c r="P496" s="88"/>
      <c r="Q496" s="88"/>
      <c r="R496" s="88"/>
      <c r="S496" s="88"/>
      <c r="T496" s="89"/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  <c r="AT496" s="14" t="s">
        <v>403</v>
      </c>
      <c r="AU496" s="14" t="s">
        <v>85</v>
      </c>
    </row>
    <row r="497" s="2" customFormat="1" ht="37.8" customHeight="1">
      <c r="A497" s="35"/>
      <c r="B497" s="36"/>
      <c r="C497" s="225" t="s">
        <v>1542</v>
      </c>
      <c r="D497" s="225" t="s">
        <v>205</v>
      </c>
      <c r="E497" s="226" t="s">
        <v>2809</v>
      </c>
      <c r="F497" s="227" t="s">
        <v>2810</v>
      </c>
      <c r="G497" s="228" t="s">
        <v>721</v>
      </c>
      <c r="H497" s="229">
        <v>1</v>
      </c>
      <c r="I497" s="230"/>
      <c r="J497" s="231">
        <f>ROUND(I497*H497,2)</f>
        <v>0</v>
      </c>
      <c r="K497" s="232"/>
      <c r="L497" s="41"/>
      <c r="M497" s="233" t="s">
        <v>1</v>
      </c>
      <c r="N497" s="234" t="s">
        <v>41</v>
      </c>
      <c r="O497" s="88"/>
      <c r="P497" s="235">
        <f>O497*H497</f>
        <v>0</v>
      </c>
      <c r="Q497" s="235">
        <v>0</v>
      </c>
      <c r="R497" s="235">
        <f>Q497*H497</f>
        <v>0</v>
      </c>
      <c r="S497" s="235">
        <v>0</v>
      </c>
      <c r="T497" s="236">
        <f>S497*H497</f>
        <v>0</v>
      </c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  <c r="AR497" s="237" t="s">
        <v>267</v>
      </c>
      <c r="AT497" s="237" t="s">
        <v>205</v>
      </c>
      <c r="AU497" s="237" t="s">
        <v>85</v>
      </c>
      <c r="AY497" s="14" t="s">
        <v>203</v>
      </c>
      <c r="BE497" s="238">
        <f>IF(N497="základní",J497,0)</f>
        <v>0</v>
      </c>
      <c r="BF497" s="238">
        <f>IF(N497="snížená",J497,0)</f>
        <v>0</v>
      </c>
      <c r="BG497" s="238">
        <f>IF(N497="zákl. přenesená",J497,0)</f>
        <v>0</v>
      </c>
      <c r="BH497" s="238">
        <f>IF(N497="sníž. přenesená",J497,0)</f>
        <v>0</v>
      </c>
      <c r="BI497" s="238">
        <f>IF(N497="nulová",J497,0)</f>
        <v>0</v>
      </c>
      <c r="BJ497" s="14" t="s">
        <v>83</v>
      </c>
      <c r="BK497" s="238">
        <f>ROUND(I497*H497,2)</f>
        <v>0</v>
      </c>
      <c r="BL497" s="14" t="s">
        <v>267</v>
      </c>
      <c r="BM497" s="237" t="s">
        <v>2811</v>
      </c>
    </row>
    <row r="498" s="2" customFormat="1">
      <c r="A498" s="35"/>
      <c r="B498" s="36"/>
      <c r="C498" s="37"/>
      <c r="D498" s="239" t="s">
        <v>403</v>
      </c>
      <c r="E498" s="37"/>
      <c r="F498" s="240" t="s">
        <v>901</v>
      </c>
      <c r="G498" s="37"/>
      <c r="H498" s="37"/>
      <c r="I498" s="241"/>
      <c r="J498" s="37"/>
      <c r="K498" s="37"/>
      <c r="L498" s="41"/>
      <c r="M498" s="242"/>
      <c r="N498" s="243"/>
      <c r="O498" s="88"/>
      <c r="P498" s="88"/>
      <c r="Q498" s="88"/>
      <c r="R498" s="88"/>
      <c r="S498" s="88"/>
      <c r="T498" s="89"/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T498" s="14" t="s">
        <v>403</v>
      </c>
      <c r="AU498" s="14" t="s">
        <v>85</v>
      </c>
    </row>
    <row r="499" s="2" customFormat="1" ht="37.8" customHeight="1">
      <c r="A499" s="35"/>
      <c r="B499" s="36"/>
      <c r="C499" s="225" t="s">
        <v>2812</v>
      </c>
      <c r="D499" s="225" t="s">
        <v>205</v>
      </c>
      <c r="E499" s="226" t="s">
        <v>2813</v>
      </c>
      <c r="F499" s="227" t="s">
        <v>2814</v>
      </c>
      <c r="G499" s="228" t="s">
        <v>721</v>
      </c>
      <c r="H499" s="229">
        <v>1</v>
      </c>
      <c r="I499" s="230"/>
      <c r="J499" s="231">
        <f>ROUND(I499*H499,2)</f>
        <v>0</v>
      </c>
      <c r="K499" s="232"/>
      <c r="L499" s="41"/>
      <c r="M499" s="233" t="s">
        <v>1</v>
      </c>
      <c r="N499" s="234" t="s">
        <v>41</v>
      </c>
      <c r="O499" s="88"/>
      <c r="P499" s="235">
        <f>O499*H499</f>
        <v>0</v>
      </c>
      <c r="Q499" s="235">
        <v>0</v>
      </c>
      <c r="R499" s="235">
        <f>Q499*H499</f>
        <v>0</v>
      </c>
      <c r="S499" s="235">
        <v>0</v>
      </c>
      <c r="T499" s="236">
        <f>S499*H499</f>
        <v>0</v>
      </c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  <c r="AR499" s="237" t="s">
        <v>267</v>
      </c>
      <c r="AT499" s="237" t="s">
        <v>205</v>
      </c>
      <c r="AU499" s="237" t="s">
        <v>85</v>
      </c>
      <c r="AY499" s="14" t="s">
        <v>203</v>
      </c>
      <c r="BE499" s="238">
        <f>IF(N499="základní",J499,0)</f>
        <v>0</v>
      </c>
      <c r="BF499" s="238">
        <f>IF(N499="snížená",J499,0)</f>
        <v>0</v>
      </c>
      <c r="BG499" s="238">
        <f>IF(N499="zákl. přenesená",J499,0)</f>
        <v>0</v>
      </c>
      <c r="BH499" s="238">
        <f>IF(N499="sníž. přenesená",J499,0)</f>
        <v>0</v>
      </c>
      <c r="BI499" s="238">
        <f>IF(N499="nulová",J499,0)</f>
        <v>0</v>
      </c>
      <c r="BJ499" s="14" t="s">
        <v>83</v>
      </c>
      <c r="BK499" s="238">
        <f>ROUND(I499*H499,2)</f>
        <v>0</v>
      </c>
      <c r="BL499" s="14" t="s">
        <v>267</v>
      </c>
      <c r="BM499" s="237" t="s">
        <v>2815</v>
      </c>
    </row>
    <row r="500" s="2" customFormat="1">
      <c r="A500" s="35"/>
      <c r="B500" s="36"/>
      <c r="C500" s="37"/>
      <c r="D500" s="239" t="s">
        <v>403</v>
      </c>
      <c r="E500" s="37"/>
      <c r="F500" s="240" t="s">
        <v>901</v>
      </c>
      <c r="G500" s="37"/>
      <c r="H500" s="37"/>
      <c r="I500" s="241"/>
      <c r="J500" s="37"/>
      <c r="K500" s="37"/>
      <c r="L500" s="41"/>
      <c r="M500" s="242"/>
      <c r="N500" s="243"/>
      <c r="O500" s="88"/>
      <c r="P500" s="88"/>
      <c r="Q500" s="88"/>
      <c r="R500" s="88"/>
      <c r="S500" s="88"/>
      <c r="T500" s="89"/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T500" s="14" t="s">
        <v>403</v>
      </c>
      <c r="AU500" s="14" t="s">
        <v>85</v>
      </c>
    </row>
    <row r="501" s="2" customFormat="1" ht="37.8" customHeight="1">
      <c r="A501" s="35"/>
      <c r="B501" s="36"/>
      <c r="C501" s="225" t="s">
        <v>1545</v>
      </c>
      <c r="D501" s="225" t="s">
        <v>205</v>
      </c>
      <c r="E501" s="226" t="s">
        <v>2816</v>
      </c>
      <c r="F501" s="227" t="s">
        <v>2817</v>
      </c>
      <c r="G501" s="228" t="s">
        <v>721</v>
      </c>
      <c r="H501" s="229">
        <v>1</v>
      </c>
      <c r="I501" s="230"/>
      <c r="J501" s="231">
        <f>ROUND(I501*H501,2)</f>
        <v>0</v>
      </c>
      <c r="K501" s="232"/>
      <c r="L501" s="41"/>
      <c r="M501" s="233" t="s">
        <v>1</v>
      </c>
      <c r="N501" s="234" t="s">
        <v>41</v>
      </c>
      <c r="O501" s="88"/>
      <c r="P501" s="235">
        <f>O501*H501</f>
        <v>0</v>
      </c>
      <c r="Q501" s="235">
        <v>0</v>
      </c>
      <c r="R501" s="235">
        <f>Q501*H501</f>
        <v>0</v>
      </c>
      <c r="S501" s="235">
        <v>0</v>
      </c>
      <c r="T501" s="236">
        <f>S501*H501</f>
        <v>0</v>
      </c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R501" s="237" t="s">
        <v>267</v>
      </c>
      <c r="AT501" s="237" t="s">
        <v>205</v>
      </c>
      <c r="AU501" s="237" t="s">
        <v>85</v>
      </c>
      <c r="AY501" s="14" t="s">
        <v>203</v>
      </c>
      <c r="BE501" s="238">
        <f>IF(N501="základní",J501,0)</f>
        <v>0</v>
      </c>
      <c r="BF501" s="238">
        <f>IF(N501="snížená",J501,0)</f>
        <v>0</v>
      </c>
      <c r="BG501" s="238">
        <f>IF(N501="zákl. přenesená",J501,0)</f>
        <v>0</v>
      </c>
      <c r="BH501" s="238">
        <f>IF(N501="sníž. přenesená",J501,0)</f>
        <v>0</v>
      </c>
      <c r="BI501" s="238">
        <f>IF(N501="nulová",J501,0)</f>
        <v>0</v>
      </c>
      <c r="BJ501" s="14" t="s">
        <v>83</v>
      </c>
      <c r="BK501" s="238">
        <f>ROUND(I501*H501,2)</f>
        <v>0</v>
      </c>
      <c r="BL501" s="14" t="s">
        <v>267</v>
      </c>
      <c r="BM501" s="237" t="s">
        <v>2818</v>
      </c>
    </row>
    <row r="502" s="2" customFormat="1">
      <c r="A502" s="35"/>
      <c r="B502" s="36"/>
      <c r="C502" s="37"/>
      <c r="D502" s="239" t="s">
        <v>403</v>
      </c>
      <c r="E502" s="37"/>
      <c r="F502" s="240" t="s">
        <v>901</v>
      </c>
      <c r="G502" s="37"/>
      <c r="H502" s="37"/>
      <c r="I502" s="241"/>
      <c r="J502" s="37"/>
      <c r="K502" s="37"/>
      <c r="L502" s="41"/>
      <c r="M502" s="242"/>
      <c r="N502" s="243"/>
      <c r="O502" s="88"/>
      <c r="P502" s="88"/>
      <c r="Q502" s="88"/>
      <c r="R502" s="88"/>
      <c r="S502" s="88"/>
      <c r="T502" s="89"/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  <c r="AT502" s="14" t="s">
        <v>403</v>
      </c>
      <c r="AU502" s="14" t="s">
        <v>85</v>
      </c>
    </row>
    <row r="503" s="2" customFormat="1" ht="37.8" customHeight="1">
      <c r="A503" s="35"/>
      <c r="B503" s="36"/>
      <c r="C503" s="225" t="s">
        <v>2819</v>
      </c>
      <c r="D503" s="225" t="s">
        <v>205</v>
      </c>
      <c r="E503" s="226" t="s">
        <v>2820</v>
      </c>
      <c r="F503" s="227" t="s">
        <v>2821</v>
      </c>
      <c r="G503" s="228" t="s">
        <v>721</v>
      </c>
      <c r="H503" s="229">
        <v>2</v>
      </c>
      <c r="I503" s="230"/>
      <c r="J503" s="231">
        <f>ROUND(I503*H503,2)</f>
        <v>0</v>
      </c>
      <c r="K503" s="232"/>
      <c r="L503" s="41"/>
      <c r="M503" s="233" t="s">
        <v>1</v>
      </c>
      <c r="N503" s="234" t="s">
        <v>41</v>
      </c>
      <c r="O503" s="88"/>
      <c r="P503" s="235">
        <f>O503*H503</f>
        <v>0</v>
      </c>
      <c r="Q503" s="235">
        <v>0</v>
      </c>
      <c r="R503" s="235">
        <f>Q503*H503</f>
        <v>0</v>
      </c>
      <c r="S503" s="235">
        <v>0</v>
      </c>
      <c r="T503" s="236">
        <f>S503*H503</f>
        <v>0</v>
      </c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R503" s="237" t="s">
        <v>267</v>
      </c>
      <c r="AT503" s="237" t="s">
        <v>205</v>
      </c>
      <c r="AU503" s="237" t="s">
        <v>85</v>
      </c>
      <c r="AY503" s="14" t="s">
        <v>203</v>
      </c>
      <c r="BE503" s="238">
        <f>IF(N503="základní",J503,0)</f>
        <v>0</v>
      </c>
      <c r="BF503" s="238">
        <f>IF(N503="snížená",J503,0)</f>
        <v>0</v>
      </c>
      <c r="BG503" s="238">
        <f>IF(N503="zákl. přenesená",J503,0)</f>
        <v>0</v>
      </c>
      <c r="BH503" s="238">
        <f>IF(N503="sníž. přenesená",J503,0)</f>
        <v>0</v>
      </c>
      <c r="BI503" s="238">
        <f>IF(N503="nulová",J503,0)</f>
        <v>0</v>
      </c>
      <c r="BJ503" s="14" t="s">
        <v>83</v>
      </c>
      <c r="BK503" s="238">
        <f>ROUND(I503*H503,2)</f>
        <v>0</v>
      </c>
      <c r="BL503" s="14" t="s">
        <v>267</v>
      </c>
      <c r="BM503" s="237" t="s">
        <v>2822</v>
      </c>
    </row>
    <row r="504" s="2" customFormat="1">
      <c r="A504" s="35"/>
      <c r="B504" s="36"/>
      <c r="C504" s="37"/>
      <c r="D504" s="239" t="s">
        <v>403</v>
      </c>
      <c r="E504" s="37"/>
      <c r="F504" s="240" t="s">
        <v>901</v>
      </c>
      <c r="G504" s="37"/>
      <c r="H504" s="37"/>
      <c r="I504" s="241"/>
      <c r="J504" s="37"/>
      <c r="K504" s="37"/>
      <c r="L504" s="41"/>
      <c r="M504" s="242"/>
      <c r="N504" s="243"/>
      <c r="O504" s="88"/>
      <c r="P504" s="88"/>
      <c r="Q504" s="88"/>
      <c r="R504" s="88"/>
      <c r="S504" s="88"/>
      <c r="T504" s="89"/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T504" s="14" t="s">
        <v>403</v>
      </c>
      <c r="AU504" s="14" t="s">
        <v>85</v>
      </c>
    </row>
    <row r="505" s="2" customFormat="1" ht="37.8" customHeight="1">
      <c r="A505" s="35"/>
      <c r="B505" s="36"/>
      <c r="C505" s="225" t="s">
        <v>1548</v>
      </c>
      <c r="D505" s="225" t="s">
        <v>205</v>
      </c>
      <c r="E505" s="226" t="s">
        <v>2823</v>
      </c>
      <c r="F505" s="227" t="s">
        <v>2824</v>
      </c>
      <c r="G505" s="228" t="s">
        <v>1346</v>
      </c>
      <c r="H505" s="229">
        <v>1</v>
      </c>
      <c r="I505" s="230"/>
      <c r="J505" s="231">
        <f>ROUND(I505*H505,2)</f>
        <v>0</v>
      </c>
      <c r="K505" s="232"/>
      <c r="L505" s="41"/>
      <c r="M505" s="233" t="s">
        <v>1</v>
      </c>
      <c r="N505" s="234" t="s">
        <v>41</v>
      </c>
      <c r="O505" s="88"/>
      <c r="P505" s="235">
        <f>O505*H505</f>
        <v>0</v>
      </c>
      <c r="Q505" s="235">
        <v>0</v>
      </c>
      <c r="R505" s="235">
        <f>Q505*H505</f>
        <v>0</v>
      </c>
      <c r="S505" s="235">
        <v>0</v>
      </c>
      <c r="T505" s="236">
        <f>S505*H505</f>
        <v>0</v>
      </c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  <c r="AR505" s="237" t="s">
        <v>267</v>
      </c>
      <c r="AT505" s="237" t="s">
        <v>205</v>
      </c>
      <c r="AU505" s="237" t="s">
        <v>85</v>
      </c>
      <c r="AY505" s="14" t="s">
        <v>203</v>
      </c>
      <c r="BE505" s="238">
        <f>IF(N505="základní",J505,0)</f>
        <v>0</v>
      </c>
      <c r="BF505" s="238">
        <f>IF(N505="snížená",J505,0)</f>
        <v>0</v>
      </c>
      <c r="BG505" s="238">
        <f>IF(N505="zákl. přenesená",J505,0)</f>
        <v>0</v>
      </c>
      <c r="BH505" s="238">
        <f>IF(N505="sníž. přenesená",J505,0)</f>
        <v>0</v>
      </c>
      <c r="BI505" s="238">
        <f>IF(N505="nulová",J505,0)</f>
        <v>0</v>
      </c>
      <c r="BJ505" s="14" t="s">
        <v>83</v>
      </c>
      <c r="BK505" s="238">
        <f>ROUND(I505*H505,2)</f>
        <v>0</v>
      </c>
      <c r="BL505" s="14" t="s">
        <v>267</v>
      </c>
      <c r="BM505" s="237" t="s">
        <v>2825</v>
      </c>
    </row>
    <row r="506" s="2" customFormat="1">
      <c r="A506" s="35"/>
      <c r="B506" s="36"/>
      <c r="C506" s="37"/>
      <c r="D506" s="239" t="s">
        <v>403</v>
      </c>
      <c r="E506" s="37"/>
      <c r="F506" s="240" t="s">
        <v>901</v>
      </c>
      <c r="G506" s="37"/>
      <c r="H506" s="37"/>
      <c r="I506" s="241"/>
      <c r="J506" s="37"/>
      <c r="K506" s="37"/>
      <c r="L506" s="41"/>
      <c r="M506" s="242"/>
      <c r="N506" s="243"/>
      <c r="O506" s="88"/>
      <c r="P506" s="88"/>
      <c r="Q506" s="88"/>
      <c r="R506" s="88"/>
      <c r="S506" s="88"/>
      <c r="T506" s="89"/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T506" s="14" t="s">
        <v>403</v>
      </c>
      <c r="AU506" s="14" t="s">
        <v>85</v>
      </c>
    </row>
    <row r="507" s="2" customFormat="1" ht="33" customHeight="1">
      <c r="A507" s="35"/>
      <c r="B507" s="36"/>
      <c r="C507" s="225" t="s">
        <v>2826</v>
      </c>
      <c r="D507" s="225" t="s">
        <v>205</v>
      </c>
      <c r="E507" s="226" t="s">
        <v>2827</v>
      </c>
      <c r="F507" s="227" t="s">
        <v>2828</v>
      </c>
      <c r="G507" s="228" t="s">
        <v>721</v>
      </c>
      <c r="H507" s="229">
        <v>12</v>
      </c>
      <c r="I507" s="230"/>
      <c r="J507" s="231">
        <f>ROUND(I507*H507,2)</f>
        <v>0</v>
      </c>
      <c r="K507" s="232"/>
      <c r="L507" s="41"/>
      <c r="M507" s="233" t="s">
        <v>1</v>
      </c>
      <c r="N507" s="234" t="s">
        <v>41</v>
      </c>
      <c r="O507" s="88"/>
      <c r="P507" s="235">
        <f>O507*H507</f>
        <v>0</v>
      </c>
      <c r="Q507" s="235">
        <v>0</v>
      </c>
      <c r="R507" s="235">
        <f>Q507*H507</f>
        <v>0</v>
      </c>
      <c r="S507" s="235">
        <v>0</v>
      </c>
      <c r="T507" s="236">
        <f>S507*H507</f>
        <v>0</v>
      </c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R507" s="237" t="s">
        <v>267</v>
      </c>
      <c r="AT507" s="237" t="s">
        <v>205</v>
      </c>
      <c r="AU507" s="237" t="s">
        <v>85</v>
      </c>
      <c r="AY507" s="14" t="s">
        <v>203</v>
      </c>
      <c r="BE507" s="238">
        <f>IF(N507="základní",J507,0)</f>
        <v>0</v>
      </c>
      <c r="BF507" s="238">
        <f>IF(N507="snížená",J507,0)</f>
        <v>0</v>
      </c>
      <c r="BG507" s="238">
        <f>IF(N507="zákl. přenesená",J507,0)</f>
        <v>0</v>
      </c>
      <c r="BH507" s="238">
        <f>IF(N507="sníž. přenesená",J507,0)</f>
        <v>0</v>
      </c>
      <c r="BI507" s="238">
        <f>IF(N507="nulová",J507,0)</f>
        <v>0</v>
      </c>
      <c r="BJ507" s="14" t="s">
        <v>83</v>
      </c>
      <c r="BK507" s="238">
        <f>ROUND(I507*H507,2)</f>
        <v>0</v>
      </c>
      <c r="BL507" s="14" t="s">
        <v>267</v>
      </c>
      <c r="BM507" s="237" t="s">
        <v>2829</v>
      </c>
    </row>
    <row r="508" s="2" customFormat="1">
      <c r="A508" s="35"/>
      <c r="B508" s="36"/>
      <c r="C508" s="37"/>
      <c r="D508" s="239" t="s">
        <v>403</v>
      </c>
      <c r="E508" s="37"/>
      <c r="F508" s="240" t="s">
        <v>901</v>
      </c>
      <c r="G508" s="37"/>
      <c r="H508" s="37"/>
      <c r="I508" s="241"/>
      <c r="J508" s="37"/>
      <c r="K508" s="37"/>
      <c r="L508" s="41"/>
      <c r="M508" s="242"/>
      <c r="N508" s="243"/>
      <c r="O508" s="88"/>
      <c r="P508" s="88"/>
      <c r="Q508" s="88"/>
      <c r="R508" s="88"/>
      <c r="S508" s="88"/>
      <c r="T508" s="89"/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T508" s="14" t="s">
        <v>403</v>
      </c>
      <c r="AU508" s="14" t="s">
        <v>85</v>
      </c>
    </row>
    <row r="509" s="2" customFormat="1" ht="24.15" customHeight="1">
      <c r="A509" s="35"/>
      <c r="B509" s="36"/>
      <c r="C509" s="225" t="s">
        <v>1551</v>
      </c>
      <c r="D509" s="225" t="s">
        <v>205</v>
      </c>
      <c r="E509" s="226" t="s">
        <v>990</v>
      </c>
      <c r="F509" s="227" t="s">
        <v>2830</v>
      </c>
      <c r="G509" s="228" t="s">
        <v>887</v>
      </c>
      <c r="H509" s="229">
        <v>129</v>
      </c>
      <c r="I509" s="230"/>
      <c r="J509" s="231">
        <f>ROUND(I509*H509,2)</f>
        <v>0</v>
      </c>
      <c r="K509" s="232"/>
      <c r="L509" s="41"/>
      <c r="M509" s="233" t="s">
        <v>1</v>
      </c>
      <c r="N509" s="234" t="s">
        <v>41</v>
      </c>
      <c r="O509" s="88"/>
      <c r="P509" s="235">
        <f>O509*H509</f>
        <v>0</v>
      </c>
      <c r="Q509" s="235">
        <v>0</v>
      </c>
      <c r="R509" s="235">
        <f>Q509*H509</f>
        <v>0</v>
      </c>
      <c r="S509" s="235">
        <v>0</v>
      </c>
      <c r="T509" s="236">
        <f>S509*H509</f>
        <v>0</v>
      </c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R509" s="237" t="s">
        <v>267</v>
      </c>
      <c r="AT509" s="237" t="s">
        <v>205</v>
      </c>
      <c r="AU509" s="237" t="s">
        <v>85</v>
      </c>
      <c r="AY509" s="14" t="s">
        <v>203</v>
      </c>
      <c r="BE509" s="238">
        <f>IF(N509="základní",J509,0)</f>
        <v>0</v>
      </c>
      <c r="BF509" s="238">
        <f>IF(N509="snížená",J509,0)</f>
        <v>0</v>
      </c>
      <c r="BG509" s="238">
        <f>IF(N509="zákl. přenesená",J509,0)</f>
        <v>0</v>
      </c>
      <c r="BH509" s="238">
        <f>IF(N509="sníž. přenesená",J509,0)</f>
        <v>0</v>
      </c>
      <c r="BI509" s="238">
        <f>IF(N509="nulová",J509,0)</f>
        <v>0</v>
      </c>
      <c r="BJ509" s="14" t="s">
        <v>83</v>
      </c>
      <c r="BK509" s="238">
        <f>ROUND(I509*H509,2)</f>
        <v>0</v>
      </c>
      <c r="BL509" s="14" t="s">
        <v>267</v>
      </c>
      <c r="BM509" s="237" t="s">
        <v>2831</v>
      </c>
    </row>
    <row r="510" s="2" customFormat="1">
      <c r="A510" s="35"/>
      <c r="B510" s="36"/>
      <c r="C510" s="37"/>
      <c r="D510" s="239" t="s">
        <v>403</v>
      </c>
      <c r="E510" s="37"/>
      <c r="F510" s="240" t="s">
        <v>901</v>
      </c>
      <c r="G510" s="37"/>
      <c r="H510" s="37"/>
      <c r="I510" s="241"/>
      <c r="J510" s="37"/>
      <c r="K510" s="37"/>
      <c r="L510" s="41"/>
      <c r="M510" s="242"/>
      <c r="N510" s="243"/>
      <c r="O510" s="88"/>
      <c r="P510" s="88"/>
      <c r="Q510" s="88"/>
      <c r="R510" s="88"/>
      <c r="S510" s="88"/>
      <c r="T510" s="89"/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T510" s="14" t="s">
        <v>403</v>
      </c>
      <c r="AU510" s="14" t="s">
        <v>85</v>
      </c>
    </row>
    <row r="511" s="2" customFormat="1" ht="24.15" customHeight="1">
      <c r="A511" s="35"/>
      <c r="B511" s="36"/>
      <c r="C511" s="225" t="s">
        <v>2832</v>
      </c>
      <c r="D511" s="225" t="s">
        <v>205</v>
      </c>
      <c r="E511" s="226" t="s">
        <v>994</v>
      </c>
      <c r="F511" s="227" t="s">
        <v>2833</v>
      </c>
      <c r="G511" s="228" t="s">
        <v>887</v>
      </c>
      <c r="H511" s="229">
        <v>33.75</v>
      </c>
      <c r="I511" s="230"/>
      <c r="J511" s="231">
        <f>ROUND(I511*H511,2)</f>
        <v>0</v>
      </c>
      <c r="K511" s="232"/>
      <c r="L511" s="41"/>
      <c r="M511" s="233" t="s">
        <v>1</v>
      </c>
      <c r="N511" s="234" t="s">
        <v>41</v>
      </c>
      <c r="O511" s="88"/>
      <c r="P511" s="235">
        <f>O511*H511</f>
        <v>0</v>
      </c>
      <c r="Q511" s="235">
        <v>0</v>
      </c>
      <c r="R511" s="235">
        <f>Q511*H511</f>
        <v>0</v>
      </c>
      <c r="S511" s="235">
        <v>0</v>
      </c>
      <c r="T511" s="236">
        <f>S511*H511</f>
        <v>0</v>
      </c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R511" s="237" t="s">
        <v>267</v>
      </c>
      <c r="AT511" s="237" t="s">
        <v>205</v>
      </c>
      <c r="AU511" s="237" t="s">
        <v>85</v>
      </c>
      <c r="AY511" s="14" t="s">
        <v>203</v>
      </c>
      <c r="BE511" s="238">
        <f>IF(N511="základní",J511,0)</f>
        <v>0</v>
      </c>
      <c r="BF511" s="238">
        <f>IF(N511="snížená",J511,0)</f>
        <v>0</v>
      </c>
      <c r="BG511" s="238">
        <f>IF(N511="zákl. přenesená",J511,0)</f>
        <v>0</v>
      </c>
      <c r="BH511" s="238">
        <f>IF(N511="sníž. přenesená",J511,0)</f>
        <v>0</v>
      </c>
      <c r="BI511" s="238">
        <f>IF(N511="nulová",J511,0)</f>
        <v>0</v>
      </c>
      <c r="BJ511" s="14" t="s">
        <v>83</v>
      </c>
      <c r="BK511" s="238">
        <f>ROUND(I511*H511,2)</f>
        <v>0</v>
      </c>
      <c r="BL511" s="14" t="s">
        <v>267</v>
      </c>
      <c r="BM511" s="237" t="s">
        <v>2834</v>
      </c>
    </row>
    <row r="512" s="2" customFormat="1">
      <c r="A512" s="35"/>
      <c r="B512" s="36"/>
      <c r="C512" s="37"/>
      <c r="D512" s="239" t="s">
        <v>403</v>
      </c>
      <c r="E512" s="37"/>
      <c r="F512" s="240" t="s">
        <v>901</v>
      </c>
      <c r="G512" s="37"/>
      <c r="H512" s="37"/>
      <c r="I512" s="241"/>
      <c r="J512" s="37"/>
      <c r="K512" s="37"/>
      <c r="L512" s="41"/>
      <c r="M512" s="242"/>
      <c r="N512" s="243"/>
      <c r="O512" s="88"/>
      <c r="P512" s="88"/>
      <c r="Q512" s="88"/>
      <c r="R512" s="88"/>
      <c r="S512" s="88"/>
      <c r="T512" s="89"/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  <c r="AT512" s="14" t="s">
        <v>403</v>
      </c>
      <c r="AU512" s="14" t="s">
        <v>85</v>
      </c>
    </row>
    <row r="513" s="2" customFormat="1" ht="24.15" customHeight="1">
      <c r="A513" s="35"/>
      <c r="B513" s="36"/>
      <c r="C513" s="225" t="s">
        <v>399</v>
      </c>
      <c r="D513" s="225" t="s">
        <v>205</v>
      </c>
      <c r="E513" s="226" t="s">
        <v>997</v>
      </c>
      <c r="F513" s="227" t="s">
        <v>2835</v>
      </c>
      <c r="G513" s="228" t="s">
        <v>887</v>
      </c>
      <c r="H513" s="229">
        <v>10</v>
      </c>
      <c r="I513" s="230"/>
      <c r="J513" s="231">
        <f>ROUND(I513*H513,2)</f>
        <v>0</v>
      </c>
      <c r="K513" s="232"/>
      <c r="L513" s="41"/>
      <c r="M513" s="233" t="s">
        <v>1</v>
      </c>
      <c r="N513" s="234" t="s">
        <v>41</v>
      </c>
      <c r="O513" s="88"/>
      <c r="P513" s="235">
        <f>O513*H513</f>
        <v>0</v>
      </c>
      <c r="Q513" s="235">
        <v>0</v>
      </c>
      <c r="R513" s="235">
        <f>Q513*H513</f>
        <v>0</v>
      </c>
      <c r="S513" s="235">
        <v>0</v>
      </c>
      <c r="T513" s="236">
        <f>S513*H513</f>
        <v>0</v>
      </c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R513" s="237" t="s">
        <v>267</v>
      </c>
      <c r="AT513" s="237" t="s">
        <v>205</v>
      </c>
      <c r="AU513" s="237" t="s">
        <v>85</v>
      </c>
      <c r="AY513" s="14" t="s">
        <v>203</v>
      </c>
      <c r="BE513" s="238">
        <f>IF(N513="základní",J513,0)</f>
        <v>0</v>
      </c>
      <c r="BF513" s="238">
        <f>IF(N513="snížená",J513,0)</f>
        <v>0</v>
      </c>
      <c r="BG513" s="238">
        <f>IF(N513="zákl. přenesená",J513,0)</f>
        <v>0</v>
      </c>
      <c r="BH513" s="238">
        <f>IF(N513="sníž. přenesená",J513,0)</f>
        <v>0</v>
      </c>
      <c r="BI513" s="238">
        <f>IF(N513="nulová",J513,0)</f>
        <v>0</v>
      </c>
      <c r="BJ513" s="14" t="s">
        <v>83</v>
      </c>
      <c r="BK513" s="238">
        <f>ROUND(I513*H513,2)</f>
        <v>0</v>
      </c>
      <c r="BL513" s="14" t="s">
        <v>267</v>
      </c>
      <c r="BM513" s="237" t="s">
        <v>2836</v>
      </c>
    </row>
    <row r="514" s="2" customFormat="1">
      <c r="A514" s="35"/>
      <c r="B514" s="36"/>
      <c r="C514" s="37"/>
      <c r="D514" s="239" t="s">
        <v>403</v>
      </c>
      <c r="E514" s="37"/>
      <c r="F514" s="240" t="s">
        <v>901</v>
      </c>
      <c r="G514" s="37"/>
      <c r="H514" s="37"/>
      <c r="I514" s="241"/>
      <c r="J514" s="37"/>
      <c r="K514" s="37"/>
      <c r="L514" s="41"/>
      <c r="M514" s="242"/>
      <c r="N514" s="243"/>
      <c r="O514" s="88"/>
      <c r="P514" s="88"/>
      <c r="Q514" s="88"/>
      <c r="R514" s="88"/>
      <c r="S514" s="88"/>
      <c r="T514" s="89"/>
      <c r="U514" s="35"/>
      <c r="V514" s="35"/>
      <c r="W514" s="35"/>
      <c r="X514" s="35"/>
      <c r="Y514" s="35"/>
      <c r="Z514" s="35"/>
      <c r="AA514" s="35"/>
      <c r="AB514" s="35"/>
      <c r="AC514" s="35"/>
      <c r="AD514" s="35"/>
      <c r="AE514" s="35"/>
      <c r="AT514" s="14" t="s">
        <v>403</v>
      </c>
      <c r="AU514" s="14" t="s">
        <v>85</v>
      </c>
    </row>
    <row r="515" s="2" customFormat="1" ht="33" customHeight="1">
      <c r="A515" s="35"/>
      <c r="B515" s="36"/>
      <c r="C515" s="225" t="s">
        <v>2837</v>
      </c>
      <c r="D515" s="225" t="s">
        <v>205</v>
      </c>
      <c r="E515" s="226" t="s">
        <v>2838</v>
      </c>
      <c r="F515" s="227" t="s">
        <v>2839</v>
      </c>
      <c r="G515" s="228" t="s">
        <v>887</v>
      </c>
      <c r="H515" s="229">
        <v>477.25</v>
      </c>
      <c r="I515" s="230"/>
      <c r="J515" s="231">
        <f>ROUND(I515*H515,2)</f>
        <v>0</v>
      </c>
      <c r="K515" s="232"/>
      <c r="L515" s="41"/>
      <c r="M515" s="233" t="s">
        <v>1</v>
      </c>
      <c r="N515" s="234" t="s">
        <v>41</v>
      </c>
      <c r="O515" s="88"/>
      <c r="P515" s="235">
        <f>O515*H515</f>
        <v>0</v>
      </c>
      <c r="Q515" s="235">
        <v>0</v>
      </c>
      <c r="R515" s="235">
        <f>Q515*H515</f>
        <v>0</v>
      </c>
      <c r="S515" s="235">
        <v>0</v>
      </c>
      <c r="T515" s="236">
        <f>S515*H515</f>
        <v>0</v>
      </c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  <c r="AR515" s="237" t="s">
        <v>267</v>
      </c>
      <c r="AT515" s="237" t="s">
        <v>205</v>
      </c>
      <c r="AU515" s="237" t="s">
        <v>85</v>
      </c>
      <c r="AY515" s="14" t="s">
        <v>203</v>
      </c>
      <c r="BE515" s="238">
        <f>IF(N515="základní",J515,0)</f>
        <v>0</v>
      </c>
      <c r="BF515" s="238">
        <f>IF(N515="snížená",J515,0)</f>
        <v>0</v>
      </c>
      <c r="BG515" s="238">
        <f>IF(N515="zákl. přenesená",J515,0)</f>
        <v>0</v>
      </c>
      <c r="BH515" s="238">
        <f>IF(N515="sníž. přenesená",J515,0)</f>
        <v>0</v>
      </c>
      <c r="BI515" s="238">
        <f>IF(N515="nulová",J515,0)</f>
        <v>0</v>
      </c>
      <c r="BJ515" s="14" t="s">
        <v>83</v>
      </c>
      <c r="BK515" s="238">
        <f>ROUND(I515*H515,2)</f>
        <v>0</v>
      </c>
      <c r="BL515" s="14" t="s">
        <v>267</v>
      </c>
      <c r="BM515" s="237" t="s">
        <v>2840</v>
      </c>
    </row>
    <row r="516" s="2" customFormat="1">
      <c r="A516" s="35"/>
      <c r="B516" s="36"/>
      <c r="C516" s="37"/>
      <c r="D516" s="239" t="s">
        <v>403</v>
      </c>
      <c r="E516" s="37"/>
      <c r="F516" s="240" t="s">
        <v>901</v>
      </c>
      <c r="G516" s="37"/>
      <c r="H516" s="37"/>
      <c r="I516" s="241"/>
      <c r="J516" s="37"/>
      <c r="K516" s="37"/>
      <c r="L516" s="41"/>
      <c r="M516" s="242"/>
      <c r="N516" s="243"/>
      <c r="O516" s="88"/>
      <c r="P516" s="88"/>
      <c r="Q516" s="88"/>
      <c r="R516" s="88"/>
      <c r="S516" s="88"/>
      <c r="T516" s="89"/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T516" s="14" t="s">
        <v>403</v>
      </c>
      <c r="AU516" s="14" t="s">
        <v>85</v>
      </c>
    </row>
    <row r="517" s="2" customFormat="1" ht="24.15" customHeight="1">
      <c r="A517" s="35"/>
      <c r="B517" s="36"/>
      <c r="C517" s="225" t="s">
        <v>402</v>
      </c>
      <c r="D517" s="225" t="s">
        <v>205</v>
      </c>
      <c r="E517" s="226" t="s">
        <v>2841</v>
      </c>
      <c r="F517" s="227" t="s">
        <v>2842</v>
      </c>
      <c r="G517" s="228" t="s">
        <v>887</v>
      </c>
      <c r="H517" s="229">
        <v>61.524999999999999</v>
      </c>
      <c r="I517" s="230"/>
      <c r="J517" s="231">
        <f>ROUND(I517*H517,2)</f>
        <v>0</v>
      </c>
      <c r="K517" s="232"/>
      <c r="L517" s="41"/>
      <c r="M517" s="233" t="s">
        <v>1</v>
      </c>
      <c r="N517" s="234" t="s">
        <v>41</v>
      </c>
      <c r="O517" s="88"/>
      <c r="P517" s="235">
        <f>O517*H517</f>
        <v>0</v>
      </c>
      <c r="Q517" s="235">
        <v>0</v>
      </c>
      <c r="R517" s="235">
        <f>Q517*H517</f>
        <v>0</v>
      </c>
      <c r="S517" s="235">
        <v>0</v>
      </c>
      <c r="T517" s="236">
        <f>S517*H517</f>
        <v>0</v>
      </c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R517" s="237" t="s">
        <v>267</v>
      </c>
      <c r="AT517" s="237" t="s">
        <v>205</v>
      </c>
      <c r="AU517" s="237" t="s">
        <v>85</v>
      </c>
      <c r="AY517" s="14" t="s">
        <v>203</v>
      </c>
      <c r="BE517" s="238">
        <f>IF(N517="základní",J517,0)</f>
        <v>0</v>
      </c>
      <c r="BF517" s="238">
        <f>IF(N517="snížená",J517,0)</f>
        <v>0</v>
      </c>
      <c r="BG517" s="238">
        <f>IF(N517="zákl. přenesená",J517,0)</f>
        <v>0</v>
      </c>
      <c r="BH517" s="238">
        <f>IF(N517="sníž. přenesená",J517,0)</f>
        <v>0</v>
      </c>
      <c r="BI517" s="238">
        <f>IF(N517="nulová",J517,0)</f>
        <v>0</v>
      </c>
      <c r="BJ517" s="14" t="s">
        <v>83</v>
      </c>
      <c r="BK517" s="238">
        <f>ROUND(I517*H517,2)</f>
        <v>0</v>
      </c>
      <c r="BL517" s="14" t="s">
        <v>267</v>
      </c>
      <c r="BM517" s="237" t="s">
        <v>2843</v>
      </c>
    </row>
    <row r="518" s="2" customFormat="1">
      <c r="A518" s="35"/>
      <c r="B518" s="36"/>
      <c r="C518" s="37"/>
      <c r="D518" s="239" t="s">
        <v>403</v>
      </c>
      <c r="E518" s="37"/>
      <c r="F518" s="240" t="s">
        <v>901</v>
      </c>
      <c r="G518" s="37"/>
      <c r="H518" s="37"/>
      <c r="I518" s="241"/>
      <c r="J518" s="37"/>
      <c r="K518" s="37"/>
      <c r="L518" s="41"/>
      <c r="M518" s="242"/>
      <c r="N518" s="243"/>
      <c r="O518" s="88"/>
      <c r="P518" s="88"/>
      <c r="Q518" s="88"/>
      <c r="R518" s="88"/>
      <c r="S518" s="88"/>
      <c r="T518" s="89"/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  <c r="AT518" s="14" t="s">
        <v>403</v>
      </c>
      <c r="AU518" s="14" t="s">
        <v>85</v>
      </c>
    </row>
    <row r="519" s="2" customFormat="1" ht="33" customHeight="1">
      <c r="A519" s="35"/>
      <c r="B519" s="36"/>
      <c r="C519" s="225" t="s">
        <v>2844</v>
      </c>
      <c r="D519" s="225" t="s">
        <v>205</v>
      </c>
      <c r="E519" s="226" t="s">
        <v>2845</v>
      </c>
      <c r="F519" s="227" t="s">
        <v>2846</v>
      </c>
      <c r="G519" s="228" t="s">
        <v>887</v>
      </c>
      <c r="H519" s="229">
        <v>151.80000000000001</v>
      </c>
      <c r="I519" s="230"/>
      <c r="J519" s="231">
        <f>ROUND(I519*H519,2)</f>
        <v>0</v>
      </c>
      <c r="K519" s="232"/>
      <c r="L519" s="41"/>
      <c r="M519" s="233" t="s">
        <v>1</v>
      </c>
      <c r="N519" s="234" t="s">
        <v>41</v>
      </c>
      <c r="O519" s="88"/>
      <c r="P519" s="235">
        <f>O519*H519</f>
        <v>0</v>
      </c>
      <c r="Q519" s="235">
        <v>0</v>
      </c>
      <c r="R519" s="235">
        <f>Q519*H519</f>
        <v>0</v>
      </c>
      <c r="S519" s="235">
        <v>0</v>
      </c>
      <c r="T519" s="236">
        <f>S519*H519</f>
        <v>0</v>
      </c>
      <c r="U519" s="35"/>
      <c r="V519" s="35"/>
      <c r="W519" s="35"/>
      <c r="X519" s="35"/>
      <c r="Y519" s="35"/>
      <c r="Z519" s="35"/>
      <c r="AA519" s="35"/>
      <c r="AB519" s="35"/>
      <c r="AC519" s="35"/>
      <c r="AD519" s="35"/>
      <c r="AE519" s="35"/>
      <c r="AR519" s="237" t="s">
        <v>267</v>
      </c>
      <c r="AT519" s="237" t="s">
        <v>205</v>
      </c>
      <c r="AU519" s="237" t="s">
        <v>85</v>
      </c>
      <c r="AY519" s="14" t="s">
        <v>203</v>
      </c>
      <c r="BE519" s="238">
        <f>IF(N519="základní",J519,0)</f>
        <v>0</v>
      </c>
      <c r="BF519" s="238">
        <f>IF(N519="snížená",J519,0)</f>
        <v>0</v>
      </c>
      <c r="BG519" s="238">
        <f>IF(N519="zákl. přenesená",J519,0)</f>
        <v>0</v>
      </c>
      <c r="BH519" s="238">
        <f>IF(N519="sníž. přenesená",J519,0)</f>
        <v>0</v>
      </c>
      <c r="BI519" s="238">
        <f>IF(N519="nulová",J519,0)</f>
        <v>0</v>
      </c>
      <c r="BJ519" s="14" t="s">
        <v>83</v>
      </c>
      <c r="BK519" s="238">
        <f>ROUND(I519*H519,2)</f>
        <v>0</v>
      </c>
      <c r="BL519" s="14" t="s">
        <v>267</v>
      </c>
      <c r="BM519" s="237" t="s">
        <v>2847</v>
      </c>
    </row>
    <row r="520" s="2" customFormat="1">
      <c r="A520" s="35"/>
      <c r="B520" s="36"/>
      <c r="C520" s="37"/>
      <c r="D520" s="239" t="s">
        <v>403</v>
      </c>
      <c r="E520" s="37"/>
      <c r="F520" s="240" t="s">
        <v>901</v>
      </c>
      <c r="G520" s="37"/>
      <c r="H520" s="37"/>
      <c r="I520" s="241"/>
      <c r="J520" s="37"/>
      <c r="K520" s="37"/>
      <c r="L520" s="41"/>
      <c r="M520" s="242"/>
      <c r="N520" s="243"/>
      <c r="O520" s="88"/>
      <c r="P520" s="88"/>
      <c r="Q520" s="88"/>
      <c r="R520" s="88"/>
      <c r="S520" s="88"/>
      <c r="T520" s="89"/>
      <c r="U520" s="35"/>
      <c r="V520" s="35"/>
      <c r="W520" s="35"/>
      <c r="X520" s="35"/>
      <c r="Y520" s="35"/>
      <c r="Z520" s="35"/>
      <c r="AA520" s="35"/>
      <c r="AB520" s="35"/>
      <c r="AC520" s="35"/>
      <c r="AD520" s="35"/>
      <c r="AE520" s="35"/>
      <c r="AT520" s="14" t="s">
        <v>403</v>
      </c>
      <c r="AU520" s="14" t="s">
        <v>85</v>
      </c>
    </row>
    <row r="521" s="2" customFormat="1" ht="24.15" customHeight="1">
      <c r="A521" s="35"/>
      <c r="B521" s="36"/>
      <c r="C521" s="225" t="s">
        <v>408</v>
      </c>
      <c r="D521" s="225" t="s">
        <v>205</v>
      </c>
      <c r="E521" s="226" t="s">
        <v>2848</v>
      </c>
      <c r="F521" s="227" t="s">
        <v>2849</v>
      </c>
      <c r="G521" s="228" t="s">
        <v>314</v>
      </c>
      <c r="H521" s="229">
        <v>7.0999999999999996</v>
      </c>
      <c r="I521" s="230"/>
      <c r="J521" s="231">
        <f>ROUND(I521*H521,2)</f>
        <v>0</v>
      </c>
      <c r="K521" s="232"/>
      <c r="L521" s="41"/>
      <c r="M521" s="233" t="s">
        <v>1</v>
      </c>
      <c r="N521" s="234" t="s">
        <v>41</v>
      </c>
      <c r="O521" s="88"/>
      <c r="P521" s="235">
        <f>O521*H521</f>
        <v>0</v>
      </c>
      <c r="Q521" s="235">
        <v>0</v>
      </c>
      <c r="R521" s="235">
        <f>Q521*H521</f>
        <v>0</v>
      </c>
      <c r="S521" s="235">
        <v>0</v>
      </c>
      <c r="T521" s="236">
        <f>S521*H521</f>
        <v>0</v>
      </c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R521" s="237" t="s">
        <v>267</v>
      </c>
      <c r="AT521" s="237" t="s">
        <v>205</v>
      </c>
      <c r="AU521" s="237" t="s">
        <v>85</v>
      </c>
      <c r="AY521" s="14" t="s">
        <v>203</v>
      </c>
      <c r="BE521" s="238">
        <f>IF(N521="základní",J521,0)</f>
        <v>0</v>
      </c>
      <c r="BF521" s="238">
        <f>IF(N521="snížená",J521,0)</f>
        <v>0</v>
      </c>
      <c r="BG521" s="238">
        <f>IF(N521="zákl. přenesená",J521,0)</f>
        <v>0</v>
      </c>
      <c r="BH521" s="238">
        <f>IF(N521="sníž. přenesená",J521,0)</f>
        <v>0</v>
      </c>
      <c r="BI521" s="238">
        <f>IF(N521="nulová",J521,0)</f>
        <v>0</v>
      </c>
      <c r="BJ521" s="14" t="s">
        <v>83</v>
      </c>
      <c r="BK521" s="238">
        <f>ROUND(I521*H521,2)</f>
        <v>0</v>
      </c>
      <c r="BL521" s="14" t="s">
        <v>267</v>
      </c>
      <c r="BM521" s="237" t="s">
        <v>2850</v>
      </c>
    </row>
    <row r="522" s="2" customFormat="1">
      <c r="A522" s="35"/>
      <c r="B522" s="36"/>
      <c r="C522" s="37"/>
      <c r="D522" s="239" t="s">
        <v>403</v>
      </c>
      <c r="E522" s="37"/>
      <c r="F522" s="240" t="s">
        <v>901</v>
      </c>
      <c r="G522" s="37"/>
      <c r="H522" s="37"/>
      <c r="I522" s="241"/>
      <c r="J522" s="37"/>
      <c r="K522" s="37"/>
      <c r="L522" s="41"/>
      <c r="M522" s="242"/>
      <c r="N522" s="243"/>
      <c r="O522" s="88"/>
      <c r="P522" s="88"/>
      <c r="Q522" s="88"/>
      <c r="R522" s="88"/>
      <c r="S522" s="88"/>
      <c r="T522" s="89"/>
      <c r="U522" s="35"/>
      <c r="V522" s="35"/>
      <c r="W522" s="35"/>
      <c r="X522" s="35"/>
      <c r="Y522" s="35"/>
      <c r="Z522" s="35"/>
      <c r="AA522" s="35"/>
      <c r="AB522" s="35"/>
      <c r="AC522" s="35"/>
      <c r="AD522" s="35"/>
      <c r="AE522" s="35"/>
      <c r="AT522" s="14" t="s">
        <v>403</v>
      </c>
      <c r="AU522" s="14" t="s">
        <v>85</v>
      </c>
    </row>
    <row r="523" s="2" customFormat="1" ht="24.15" customHeight="1">
      <c r="A523" s="35"/>
      <c r="B523" s="36"/>
      <c r="C523" s="225" t="s">
        <v>2851</v>
      </c>
      <c r="D523" s="225" t="s">
        <v>205</v>
      </c>
      <c r="E523" s="226" t="s">
        <v>2852</v>
      </c>
      <c r="F523" s="227" t="s">
        <v>2853</v>
      </c>
      <c r="G523" s="228" t="s">
        <v>314</v>
      </c>
      <c r="H523" s="229">
        <v>6.0999999999999996</v>
      </c>
      <c r="I523" s="230"/>
      <c r="J523" s="231">
        <f>ROUND(I523*H523,2)</f>
        <v>0</v>
      </c>
      <c r="K523" s="232"/>
      <c r="L523" s="41"/>
      <c r="M523" s="233" t="s">
        <v>1</v>
      </c>
      <c r="N523" s="234" t="s">
        <v>41</v>
      </c>
      <c r="O523" s="88"/>
      <c r="P523" s="235">
        <f>O523*H523</f>
        <v>0</v>
      </c>
      <c r="Q523" s="235">
        <v>0</v>
      </c>
      <c r="R523" s="235">
        <f>Q523*H523</f>
        <v>0</v>
      </c>
      <c r="S523" s="235">
        <v>0</v>
      </c>
      <c r="T523" s="236">
        <f>S523*H523</f>
        <v>0</v>
      </c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  <c r="AR523" s="237" t="s">
        <v>267</v>
      </c>
      <c r="AT523" s="237" t="s">
        <v>205</v>
      </c>
      <c r="AU523" s="237" t="s">
        <v>85</v>
      </c>
      <c r="AY523" s="14" t="s">
        <v>203</v>
      </c>
      <c r="BE523" s="238">
        <f>IF(N523="základní",J523,0)</f>
        <v>0</v>
      </c>
      <c r="BF523" s="238">
        <f>IF(N523="snížená",J523,0)</f>
        <v>0</v>
      </c>
      <c r="BG523" s="238">
        <f>IF(N523="zákl. přenesená",J523,0)</f>
        <v>0</v>
      </c>
      <c r="BH523" s="238">
        <f>IF(N523="sníž. přenesená",J523,0)</f>
        <v>0</v>
      </c>
      <c r="BI523" s="238">
        <f>IF(N523="nulová",J523,0)</f>
        <v>0</v>
      </c>
      <c r="BJ523" s="14" t="s">
        <v>83</v>
      </c>
      <c r="BK523" s="238">
        <f>ROUND(I523*H523,2)</f>
        <v>0</v>
      </c>
      <c r="BL523" s="14" t="s">
        <v>267</v>
      </c>
      <c r="BM523" s="237" t="s">
        <v>2854</v>
      </c>
    </row>
    <row r="524" s="2" customFormat="1">
      <c r="A524" s="35"/>
      <c r="B524" s="36"/>
      <c r="C524" s="37"/>
      <c r="D524" s="239" t="s">
        <v>403</v>
      </c>
      <c r="E524" s="37"/>
      <c r="F524" s="240" t="s">
        <v>901</v>
      </c>
      <c r="G524" s="37"/>
      <c r="H524" s="37"/>
      <c r="I524" s="241"/>
      <c r="J524" s="37"/>
      <c r="K524" s="37"/>
      <c r="L524" s="41"/>
      <c r="M524" s="242"/>
      <c r="N524" s="243"/>
      <c r="O524" s="88"/>
      <c r="P524" s="88"/>
      <c r="Q524" s="88"/>
      <c r="R524" s="88"/>
      <c r="S524" s="88"/>
      <c r="T524" s="89"/>
      <c r="U524" s="35"/>
      <c r="V524" s="35"/>
      <c r="W524" s="35"/>
      <c r="X524" s="35"/>
      <c r="Y524" s="35"/>
      <c r="Z524" s="35"/>
      <c r="AA524" s="35"/>
      <c r="AB524" s="35"/>
      <c r="AC524" s="35"/>
      <c r="AD524" s="35"/>
      <c r="AE524" s="35"/>
      <c r="AT524" s="14" t="s">
        <v>403</v>
      </c>
      <c r="AU524" s="14" t="s">
        <v>85</v>
      </c>
    </row>
    <row r="525" s="2" customFormat="1" ht="24.15" customHeight="1">
      <c r="A525" s="35"/>
      <c r="B525" s="36"/>
      <c r="C525" s="225" t="s">
        <v>411</v>
      </c>
      <c r="D525" s="225" t="s">
        <v>205</v>
      </c>
      <c r="E525" s="226" t="s">
        <v>2855</v>
      </c>
      <c r="F525" s="227" t="s">
        <v>2856</v>
      </c>
      <c r="G525" s="228" t="s">
        <v>314</v>
      </c>
      <c r="H525" s="229">
        <v>8.3000000000000007</v>
      </c>
      <c r="I525" s="230"/>
      <c r="J525" s="231">
        <f>ROUND(I525*H525,2)</f>
        <v>0</v>
      </c>
      <c r="K525" s="232"/>
      <c r="L525" s="41"/>
      <c r="M525" s="233" t="s">
        <v>1</v>
      </c>
      <c r="N525" s="234" t="s">
        <v>41</v>
      </c>
      <c r="O525" s="88"/>
      <c r="P525" s="235">
        <f>O525*H525</f>
        <v>0</v>
      </c>
      <c r="Q525" s="235">
        <v>0</v>
      </c>
      <c r="R525" s="235">
        <f>Q525*H525</f>
        <v>0</v>
      </c>
      <c r="S525" s="235">
        <v>0</v>
      </c>
      <c r="T525" s="236">
        <f>S525*H525</f>
        <v>0</v>
      </c>
      <c r="U525" s="35"/>
      <c r="V525" s="35"/>
      <c r="W525" s="35"/>
      <c r="X525" s="35"/>
      <c r="Y525" s="35"/>
      <c r="Z525" s="35"/>
      <c r="AA525" s="35"/>
      <c r="AB525" s="35"/>
      <c r="AC525" s="35"/>
      <c r="AD525" s="35"/>
      <c r="AE525" s="35"/>
      <c r="AR525" s="237" t="s">
        <v>267</v>
      </c>
      <c r="AT525" s="237" t="s">
        <v>205</v>
      </c>
      <c r="AU525" s="237" t="s">
        <v>85</v>
      </c>
      <c r="AY525" s="14" t="s">
        <v>203</v>
      </c>
      <c r="BE525" s="238">
        <f>IF(N525="základní",J525,0)</f>
        <v>0</v>
      </c>
      <c r="BF525" s="238">
        <f>IF(N525="snížená",J525,0)</f>
        <v>0</v>
      </c>
      <c r="BG525" s="238">
        <f>IF(N525="zákl. přenesená",J525,0)</f>
        <v>0</v>
      </c>
      <c r="BH525" s="238">
        <f>IF(N525="sníž. přenesená",J525,0)</f>
        <v>0</v>
      </c>
      <c r="BI525" s="238">
        <f>IF(N525="nulová",J525,0)</f>
        <v>0</v>
      </c>
      <c r="BJ525" s="14" t="s">
        <v>83</v>
      </c>
      <c r="BK525" s="238">
        <f>ROUND(I525*H525,2)</f>
        <v>0</v>
      </c>
      <c r="BL525" s="14" t="s">
        <v>267</v>
      </c>
      <c r="BM525" s="237" t="s">
        <v>2857</v>
      </c>
    </row>
    <row r="526" s="2" customFormat="1">
      <c r="A526" s="35"/>
      <c r="B526" s="36"/>
      <c r="C526" s="37"/>
      <c r="D526" s="239" t="s">
        <v>403</v>
      </c>
      <c r="E526" s="37"/>
      <c r="F526" s="240" t="s">
        <v>901</v>
      </c>
      <c r="G526" s="37"/>
      <c r="H526" s="37"/>
      <c r="I526" s="241"/>
      <c r="J526" s="37"/>
      <c r="K526" s="37"/>
      <c r="L526" s="41"/>
      <c r="M526" s="242"/>
      <c r="N526" s="243"/>
      <c r="O526" s="88"/>
      <c r="P526" s="88"/>
      <c r="Q526" s="88"/>
      <c r="R526" s="88"/>
      <c r="S526" s="88"/>
      <c r="T526" s="89"/>
      <c r="U526" s="35"/>
      <c r="V526" s="35"/>
      <c r="W526" s="35"/>
      <c r="X526" s="35"/>
      <c r="Y526" s="35"/>
      <c r="Z526" s="35"/>
      <c r="AA526" s="35"/>
      <c r="AB526" s="35"/>
      <c r="AC526" s="35"/>
      <c r="AD526" s="35"/>
      <c r="AE526" s="35"/>
      <c r="AT526" s="14" t="s">
        <v>403</v>
      </c>
      <c r="AU526" s="14" t="s">
        <v>85</v>
      </c>
    </row>
    <row r="527" s="2" customFormat="1" ht="24.15" customHeight="1">
      <c r="A527" s="35"/>
      <c r="B527" s="36"/>
      <c r="C527" s="225" t="s">
        <v>2858</v>
      </c>
      <c r="D527" s="225" t="s">
        <v>205</v>
      </c>
      <c r="E527" s="226" t="s">
        <v>2859</v>
      </c>
      <c r="F527" s="227" t="s">
        <v>2860</v>
      </c>
      <c r="G527" s="228" t="s">
        <v>314</v>
      </c>
      <c r="H527" s="229">
        <v>15.800000000000001</v>
      </c>
      <c r="I527" s="230"/>
      <c r="J527" s="231">
        <f>ROUND(I527*H527,2)</f>
        <v>0</v>
      </c>
      <c r="K527" s="232"/>
      <c r="L527" s="41"/>
      <c r="M527" s="233" t="s">
        <v>1</v>
      </c>
      <c r="N527" s="234" t="s">
        <v>41</v>
      </c>
      <c r="O527" s="88"/>
      <c r="P527" s="235">
        <f>O527*H527</f>
        <v>0</v>
      </c>
      <c r="Q527" s="235">
        <v>0</v>
      </c>
      <c r="R527" s="235">
        <f>Q527*H527</f>
        <v>0</v>
      </c>
      <c r="S527" s="235">
        <v>0</v>
      </c>
      <c r="T527" s="236">
        <f>S527*H527</f>
        <v>0</v>
      </c>
      <c r="U527" s="35"/>
      <c r="V527" s="35"/>
      <c r="W527" s="35"/>
      <c r="X527" s="35"/>
      <c r="Y527" s="35"/>
      <c r="Z527" s="35"/>
      <c r="AA527" s="35"/>
      <c r="AB527" s="35"/>
      <c r="AC527" s="35"/>
      <c r="AD527" s="35"/>
      <c r="AE527" s="35"/>
      <c r="AR527" s="237" t="s">
        <v>267</v>
      </c>
      <c r="AT527" s="237" t="s">
        <v>205</v>
      </c>
      <c r="AU527" s="237" t="s">
        <v>85</v>
      </c>
      <c r="AY527" s="14" t="s">
        <v>203</v>
      </c>
      <c r="BE527" s="238">
        <f>IF(N527="základní",J527,0)</f>
        <v>0</v>
      </c>
      <c r="BF527" s="238">
        <f>IF(N527="snížená",J527,0)</f>
        <v>0</v>
      </c>
      <c r="BG527" s="238">
        <f>IF(N527="zákl. přenesená",J527,0)</f>
        <v>0</v>
      </c>
      <c r="BH527" s="238">
        <f>IF(N527="sníž. přenesená",J527,0)</f>
        <v>0</v>
      </c>
      <c r="BI527" s="238">
        <f>IF(N527="nulová",J527,0)</f>
        <v>0</v>
      </c>
      <c r="BJ527" s="14" t="s">
        <v>83</v>
      </c>
      <c r="BK527" s="238">
        <f>ROUND(I527*H527,2)</f>
        <v>0</v>
      </c>
      <c r="BL527" s="14" t="s">
        <v>267</v>
      </c>
      <c r="BM527" s="237" t="s">
        <v>2861</v>
      </c>
    </row>
    <row r="528" s="2" customFormat="1">
      <c r="A528" s="35"/>
      <c r="B528" s="36"/>
      <c r="C528" s="37"/>
      <c r="D528" s="239" t="s">
        <v>403</v>
      </c>
      <c r="E528" s="37"/>
      <c r="F528" s="240" t="s">
        <v>901</v>
      </c>
      <c r="G528" s="37"/>
      <c r="H528" s="37"/>
      <c r="I528" s="241"/>
      <c r="J528" s="37"/>
      <c r="K528" s="37"/>
      <c r="L528" s="41"/>
      <c r="M528" s="242"/>
      <c r="N528" s="243"/>
      <c r="O528" s="88"/>
      <c r="P528" s="88"/>
      <c r="Q528" s="88"/>
      <c r="R528" s="88"/>
      <c r="S528" s="88"/>
      <c r="T528" s="89"/>
      <c r="U528" s="35"/>
      <c r="V528" s="35"/>
      <c r="W528" s="35"/>
      <c r="X528" s="35"/>
      <c r="Y528" s="35"/>
      <c r="Z528" s="35"/>
      <c r="AA528" s="35"/>
      <c r="AB528" s="35"/>
      <c r="AC528" s="35"/>
      <c r="AD528" s="35"/>
      <c r="AE528" s="35"/>
      <c r="AT528" s="14" t="s">
        <v>403</v>
      </c>
      <c r="AU528" s="14" t="s">
        <v>85</v>
      </c>
    </row>
    <row r="529" s="2" customFormat="1" ht="24.15" customHeight="1">
      <c r="A529" s="35"/>
      <c r="B529" s="36"/>
      <c r="C529" s="225" t="s">
        <v>415</v>
      </c>
      <c r="D529" s="225" t="s">
        <v>205</v>
      </c>
      <c r="E529" s="226" t="s">
        <v>2862</v>
      </c>
      <c r="F529" s="227" t="s">
        <v>2863</v>
      </c>
      <c r="G529" s="228" t="s">
        <v>314</v>
      </c>
      <c r="H529" s="229">
        <v>8</v>
      </c>
      <c r="I529" s="230"/>
      <c r="J529" s="231">
        <f>ROUND(I529*H529,2)</f>
        <v>0</v>
      </c>
      <c r="K529" s="232"/>
      <c r="L529" s="41"/>
      <c r="M529" s="233" t="s">
        <v>1</v>
      </c>
      <c r="N529" s="234" t="s">
        <v>41</v>
      </c>
      <c r="O529" s="88"/>
      <c r="P529" s="235">
        <f>O529*H529</f>
        <v>0</v>
      </c>
      <c r="Q529" s="235">
        <v>0</v>
      </c>
      <c r="R529" s="235">
        <f>Q529*H529</f>
        <v>0</v>
      </c>
      <c r="S529" s="235">
        <v>0</v>
      </c>
      <c r="T529" s="236">
        <f>S529*H529</f>
        <v>0</v>
      </c>
      <c r="U529" s="35"/>
      <c r="V529" s="35"/>
      <c r="W529" s="35"/>
      <c r="X529" s="35"/>
      <c r="Y529" s="35"/>
      <c r="Z529" s="35"/>
      <c r="AA529" s="35"/>
      <c r="AB529" s="35"/>
      <c r="AC529" s="35"/>
      <c r="AD529" s="35"/>
      <c r="AE529" s="35"/>
      <c r="AR529" s="237" t="s">
        <v>267</v>
      </c>
      <c r="AT529" s="237" t="s">
        <v>205</v>
      </c>
      <c r="AU529" s="237" t="s">
        <v>85</v>
      </c>
      <c r="AY529" s="14" t="s">
        <v>203</v>
      </c>
      <c r="BE529" s="238">
        <f>IF(N529="základní",J529,0)</f>
        <v>0</v>
      </c>
      <c r="BF529" s="238">
        <f>IF(N529="snížená",J529,0)</f>
        <v>0</v>
      </c>
      <c r="BG529" s="238">
        <f>IF(N529="zákl. přenesená",J529,0)</f>
        <v>0</v>
      </c>
      <c r="BH529" s="238">
        <f>IF(N529="sníž. přenesená",J529,0)</f>
        <v>0</v>
      </c>
      <c r="BI529" s="238">
        <f>IF(N529="nulová",J529,0)</f>
        <v>0</v>
      </c>
      <c r="BJ529" s="14" t="s">
        <v>83</v>
      </c>
      <c r="BK529" s="238">
        <f>ROUND(I529*H529,2)</f>
        <v>0</v>
      </c>
      <c r="BL529" s="14" t="s">
        <v>267</v>
      </c>
      <c r="BM529" s="237" t="s">
        <v>2864</v>
      </c>
    </row>
    <row r="530" s="2" customFormat="1">
      <c r="A530" s="35"/>
      <c r="B530" s="36"/>
      <c r="C530" s="37"/>
      <c r="D530" s="239" t="s">
        <v>403</v>
      </c>
      <c r="E530" s="37"/>
      <c r="F530" s="240" t="s">
        <v>901</v>
      </c>
      <c r="G530" s="37"/>
      <c r="H530" s="37"/>
      <c r="I530" s="241"/>
      <c r="J530" s="37"/>
      <c r="K530" s="37"/>
      <c r="L530" s="41"/>
      <c r="M530" s="242"/>
      <c r="N530" s="243"/>
      <c r="O530" s="88"/>
      <c r="P530" s="88"/>
      <c r="Q530" s="88"/>
      <c r="R530" s="88"/>
      <c r="S530" s="88"/>
      <c r="T530" s="89"/>
      <c r="U530" s="35"/>
      <c r="V530" s="35"/>
      <c r="W530" s="35"/>
      <c r="X530" s="35"/>
      <c r="Y530" s="35"/>
      <c r="Z530" s="35"/>
      <c r="AA530" s="35"/>
      <c r="AB530" s="35"/>
      <c r="AC530" s="35"/>
      <c r="AD530" s="35"/>
      <c r="AE530" s="35"/>
      <c r="AT530" s="14" t="s">
        <v>403</v>
      </c>
      <c r="AU530" s="14" t="s">
        <v>85</v>
      </c>
    </row>
    <row r="531" s="2" customFormat="1" ht="24.15" customHeight="1">
      <c r="A531" s="35"/>
      <c r="B531" s="36"/>
      <c r="C531" s="225" t="s">
        <v>2865</v>
      </c>
      <c r="D531" s="225" t="s">
        <v>205</v>
      </c>
      <c r="E531" s="226" t="s">
        <v>2866</v>
      </c>
      <c r="F531" s="227" t="s">
        <v>2867</v>
      </c>
      <c r="G531" s="228" t="s">
        <v>314</v>
      </c>
      <c r="H531" s="229">
        <v>14.6</v>
      </c>
      <c r="I531" s="230"/>
      <c r="J531" s="231">
        <f>ROUND(I531*H531,2)</f>
        <v>0</v>
      </c>
      <c r="K531" s="232"/>
      <c r="L531" s="41"/>
      <c r="M531" s="233" t="s">
        <v>1</v>
      </c>
      <c r="N531" s="234" t="s">
        <v>41</v>
      </c>
      <c r="O531" s="88"/>
      <c r="P531" s="235">
        <f>O531*H531</f>
        <v>0</v>
      </c>
      <c r="Q531" s="235">
        <v>0</v>
      </c>
      <c r="R531" s="235">
        <f>Q531*H531</f>
        <v>0</v>
      </c>
      <c r="S531" s="235">
        <v>0</v>
      </c>
      <c r="T531" s="236">
        <f>S531*H531</f>
        <v>0</v>
      </c>
      <c r="U531" s="35"/>
      <c r="V531" s="35"/>
      <c r="W531" s="35"/>
      <c r="X531" s="35"/>
      <c r="Y531" s="35"/>
      <c r="Z531" s="35"/>
      <c r="AA531" s="35"/>
      <c r="AB531" s="35"/>
      <c r="AC531" s="35"/>
      <c r="AD531" s="35"/>
      <c r="AE531" s="35"/>
      <c r="AR531" s="237" t="s">
        <v>267</v>
      </c>
      <c r="AT531" s="237" t="s">
        <v>205</v>
      </c>
      <c r="AU531" s="237" t="s">
        <v>85</v>
      </c>
      <c r="AY531" s="14" t="s">
        <v>203</v>
      </c>
      <c r="BE531" s="238">
        <f>IF(N531="základní",J531,0)</f>
        <v>0</v>
      </c>
      <c r="BF531" s="238">
        <f>IF(N531="snížená",J531,0)</f>
        <v>0</v>
      </c>
      <c r="BG531" s="238">
        <f>IF(N531="zákl. přenesená",J531,0)</f>
        <v>0</v>
      </c>
      <c r="BH531" s="238">
        <f>IF(N531="sníž. přenesená",J531,0)</f>
        <v>0</v>
      </c>
      <c r="BI531" s="238">
        <f>IF(N531="nulová",J531,0)</f>
        <v>0</v>
      </c>
      <c r="BJ531" s="14" t="s">
        <v>83</v>
      </c>
      <c r="BK531" s="238">
        <f>ROUND(I531*H531,2)</f>
        <v>0</v>
      </c>
      <c r="BL531" s="14" t="s">
        <v>267</v>
      </c>
      <c r="BM531" s="237" t="s">
        <v>2868</v>
      </c>
    </row>
    <row r="532" s="2" customFormat="1">
      <c r="A532" s="35"/>
      <c r="B532" s="36"/>
      <c r="C532" s="37"/>
      <c r="D532" s="239" t="s">
        <v>403</v>
      </c>
      <c r="E532" s="37"/>
      <c r="F532" s="240" t="s">
        <v>901</v>
      </c>
      <c r="G532" s="37"/>
      <c r="H532" s="37"/>
      <c r="I532" s="241"/>
      <c r="J532" s="37"/>
      <c r="K532" s="37"/>
      <c r="L532" s="41"/>
      <c r="M532" s="242"/>
      <c r="N532" s="243"/>
      <c r="O532" s="88"/>
      <c r="P532" s="88"/>
      <c r="Q532" s="88"/>
      <c r="R532" s="88"/>
      <c r="S532" s="88"/>
      <c r="T532" s="89"/>
      <c r="U532" s="35"/>
      <c r="V532" s="35"/>
      <c r="W532" s="35"/>
      <c r="X532" s="35"/>
      <c r="Y532" s="35"/>
      <c r="Z532" s="35"/>
      <c r="AA532" s="35"/>
      <c r="AB532" s="35"/>
      <c r="AC532" s="35"/>
      <c r="AD532" s="35"/>
      <c r="AE532" s="35"/>
      <c r="AT532" s="14" t="s">
        <v>403</v>
      </c>
      <c r="AU532" s="14" t="s">
        <v>85</v>
      </c>
    </row>
    <row r="533" s="2" customFormat="1" ht="37.8" customHeight="1">
      <c r="A533" s="35"/>
      <c r="B533" s="36"/>
      <c r="C533" s="225" t="s">
        <v>418</v>
      </c>
      <c r="D533" s="225" t="s">
        <v>205</v>
      </c>
      <c r="E533" s="226" t="s">
        <v>2869</v>
      </c>
      <c r="F533" s="227" t="s">
        <v>2870</v>
      </c>
      <c r="G533" s="228" t="s">
        <v>721</v>
      </c>
      <c r="H533" s="229">
        <v>1</v>
      </c>
      <c r="I533" s="230"/>
      <c r="J533" s="231">
        <f>ROUND(I533*H533,2)</f>
        <v>0</v>
      </c>
      <c r="K533" s="232"/>
      <c r="L533" s="41"/>
      <c r="M533" s="233" t="s">
        <v>1</v>
      </c>
      <c r="N533" s="234" t="s">
        <v>41</v>
      </c>
      <c r="O533" s="88"/>
      <c r="P533" s="235">
        <f>O533*H533</f>
        <v>0</v>
      </c>
      <c r="Q533" s="235">
        <v>0</v>
      </c>
      <c r="R533" s="235">
        <f>Q533*H533</f>
        <v>0</v>
      </c>
      <c r="S533" s="235">
        <v>0</v>
      </c>
      <c r="T533" s="236">
        <f>S533*H533</f>
        <v>0</v>
      </c>
      <c r="U533" s="35"/>
      <c r="V533" s="35"/>
      <c r="W533" s="35"/>
      <c r="X533" s="35"/>
      <c r="Y533" s="35"/>
      <c r="Z533" s="35"/>
      <c r="AA533" s="35"/>
      <c r="AB533" s="35"/>
      <c r="AC533" s="35"/>
      <c r="AD533" s="35"/>
      <c r="AE533" s="35"/>
      <c r="AR533" s="237" t="s">
        <v>267</v>
      </c>
      <c r="AT533" s="237" t="s">
        <v>205</v>
      </c>
      <c r="AU533" s="237" t="s">
        <v>85</v>
      </c>
      <c r="AY533" s="14" t="s">
        <v>203</v>
      </c>
      <c r="BE533" s="238">
        <f>IF(N533="základní",J533,0)</f>
        <v>0</v>
      </c>
      <c r="BF533" s="238">
        <f>IF(N533="snížená",J533,0)</f>
        <v>0</v>
      </c>
      <c r="BG533" s="238">
        <f>IF(N533="zákl. přenesená",J533,0)</f>
        <v>0</v>
      </c>
      <c r="BH533" s="238">
        <f>IF(N533="sníž. přenesená",J533,0)</f>
        <v>0</v>
      </c>
      <c r="BI533" s="238">
        <f>IF(N533="nulová",J533,0)</f>
        <v>0</v>
      </c>
      <c r="BJ533" s="14" t="s">
        <v>83</v>
      </c>
      <c r="BK533" s="238">
        <f>ROUND(I533*H533,2)</f>
        <v>0</v>
      </c>
      <c r="BL533" s="14" t="s">
        <v>267</v>
      </c>
      <c r="BM533" s="237" t="s">
        <v>2871</v>
      </c>
    </row>
    <row r="534" s="2" customFormat="1">
      <c r="A534" s="35"/>
      <c r="B534" s="36"/>
      <c r="C534" s="37"/>
      <c r="D534" s="239" t="s">
        <v>403</v>
      </c>
      <c r="E534" s="37"/>
      <c r="F534" s="240" t="s">
        <v>901</v>
      </c>
      <c r="G534" s="37"/>
      <c r="H534" s="37"/>
      <c r="I534" s="241"/>
      <c r="J534" s="37"/>
      <c r="K534" s="37"/>
      <c r="L534" s="41"/>
      <c r="M534" s="242"/>
      <c r="N534" s="243"/>
      <c r="O534" s="88"/>
      <c r="P534" s="88"/>
      <c r="Q534" s="88"/>
      <c r="R534" s="88"/>
      <c r="S534" s="88"/>
      <c r="T534" s="89"/>
      <c r="U534" s="35"/>
      <c r="V534" s="35"/>
      <c r="W534" s="35"/>
      <c r="X534" s="35"/>
      <c r="Y534" s="35"/>
      <c r="Z534" s="35"/>
      <c r="AA534" s="35"/>
      <c r="AB534" s="35"/>
      <c r="AC534" s="35"/>
      <c r="AD534" s="35"/>
      <c r="AE534" s="35"/>
      <c r="AT534" s="14" t="s">
        <v>403</v>
      </c>
      <c r="AU534" s="14" t="s">
        <v>85</v>
      </c>
    </row>
    <row r="535" s="2" customFormat="1" ht="24.15" customHeight="1">
      <c r="A535" s="35"/>
      <c r="B535" s="36"/>
      <c r="C535" s="225" t="s">
        <v>2872</v>
      </c>
      <c r="D535" s="225" t="s">
        <v>205</v>
      </c>
      <c r="E535" s="226" t="s">
        <v>2873</v>
      </c>
      <c r="F535" s="227" t="s">
        <v>2874</v>
      </c>
      <c r="G535" s="228" t="s">
        <v>721</v>
      </c>
      <c r="H535" s="229">
        <v>2</v>
      </c>
      <c r="I535" s="230"/>
      <c r="J535" s="231">
        <f>ROUND(I535*H535,2)</f>
        <v>0</v>
      </c>
      <c r="K535" s="232"/>
      <c r="L535" s="41"/>
      <c r="M535" s="233" t="s">
        <v>1</v>
      </c>
      <c r="N535" s="234" t="s">
        <v>41</v>
      </c>
      <c r="O535" s="88"/>
      <c r="P535" s="235">
        <f>O535*H535</f>
        <v>0</v>
      </c>
      <c r="Q535" s="235">
        <v>0</v>
      </c>
      <c r="R535" s="235">
        <f>Q535*H535</f>
        <v>0</v>
      </c>
      <c r="S535" s="235">
        <v>0</v>
      </c>
      <c r="T535" s="236">
        <f>S535*H535</f>
        <v>0</v>
      </c>
      <c r="U535" s="35"/>
      <c r="V535" s="35"/>
      <c r="W535" s="35"/>
      <c r="X535" s="35"/>
      <c r="Y535" s="35"/>
      <c r="Z535" s="35"/>
      <c r="AA535" s="35"/>
      <c r="AB535" s="35"/>
      <c r="AC535" s="35"/>
      <c r="AD535" s="35"/>
      <c r="AE535" s="35"/>
      <c r="AR535" s="237" t="s">
        <v>267</v>
      </c>
      <c r="AT535" s="237" t="s">
        <v>205</v>
      </c>
      <c r="AU535" s="237" t="s">
        <v>85</v>
      </c>
      <c r="AY535" s="14" t="s">
        <v>203</v>
      </c>
      <c r="BE535" s="238">
        <f>IF(N535="základní",J535,0)</f>
        <v>0</v>
      </c>
      <c r="BF535" s="238">
        <f>IF(N535="snížená",J535,0)</f>
        <v>0</v>
      </c>
      <c r="BG535" s="238">
        <f>IF(N535="zákl. přenesená",J535,0)</f>
        <v>0</v>
      </c>
      <c r="BH535" s="238">
        <f>IF(N535="sníž. přenesená",J535,0)</f>
        <v>0</v>
      </c>
      <c r="BI535" s="238">
        <f>IF(N535="nulová",J535,0)</f>
        <v>0</v>
      </c>
      <c r="BJ535" s="14" t="s">
        <v>83</v>
      </c>
      <c r="BK535" s="238">
        <f>ROUND(I535*H535,2)</f>
        <v>0</v>
      </c>
      <c r="BL535" s="14" t="s">
        <v>267</v>
      </c>
      <c r="BM535" s="237" t="s">
        <v>2875</v>
      </c>
    </row>
    <row r="536" s="2" customFormat="1">
      <c r="A536" s="35"/>
      <c r="B536" s="36"/>
      <c r="C536" s="37"/>
      <c r="D536" s="239" t="s">
        <v>403</v>
      </c>
      <c r="E536" s="37"/>
      <c r="F536" s="240" t="s">
        <v>901</v>
      </c>
      <c r="G536" s="37"/>
      <c r="H536" s="37"/>
      <c r="I536" s="241"/>
      <c r="J536" s="37"/>
      <c r="K536" s="37"/>
      <c r="L536" s="41"/>
      <c r="M536" s="242"/>
      <c r="N536" s="243"/>
      <c r="O536" s="88"/>
      <c r="P536" s="88"/>
      <c r="Q536" s="88"/>
      <c r="R536" s="88"/>
      <c r="S536" s="88"/>
      <c r="T536" s="89"/>
      <c r="U536" s="35"/>
      <c r="V536" s="35"/>
      <c r="W536" s="35"/>
      <c r="X536" s="35"/>
      <c r="Y536" s="35"/>
      <c r="Z536" s="35"/>
      <c r="AA536" s="35"/>
      <c r="AB536" s="35"/>
      <c r="AC536" s="35"/>
      <c r="AD536" s="35"/>
      <c r="AE536" s="35"/>
      <c r="AT536" s="14" t="s">
        <v>403</v>
      </c>
      <c r="AU536" s="14" t="s">
        <v>85</v>
      </c>
    </row>
    <row r="537" s="2" customFormat="1" ht="37.8" customHeight="1">
      <c r="A537" s="35"/>
      <c r="B537" s="36"/>
      <c r="C537" s="225" t="s">
        <v>1566</v>
      </c>
      <c r="D537" s="225" t="s">
        <v>205</v>
      </c>
      <c r="E537" s="226" t="s">
        <v>2876</v>
      </c>
      <c r="F537" s="227" t="s">
        <v>2877</v>
      </c>
      <c r="G537" s="228" t="s">
        <v>721</v>
      </c>
      <c r="H537" s="229">
        <v>1</v>
      </c>
      <c r="I537" s="230"/>
      <c r="J537" s="231">
        <f>ROUND(I537*H537,2)</f>
        <v>0</v>
      </c>
      <c r="K537" s="232"/>
      <c r="L537" s="41"/>
      <c r="M537" s="233" t="s">
        <v>1</v>
      </c>
      <c r="N537" s="234" t="s">
        <v>41</v>
      </c>
      <c r="O537" s="88"/>
      <c r="P537" s="235">
        <f>O537*H537</f>
        <v>0</v>
      </c>
      <c r="Q537" s="235">
        <v>0</v>
      </c>
      <c r="R537" s="235">
        <f>Q537*H537</f>
        <v>0</v>
      </c>
      <c r="S537" s="235">
        <v>0</v>
      </c>
      <c r="T537" s="236">
        <f>S537*H537</f>
        <v>0</v>
      </c>
      <c r="U537" s="35"/>
      <c r="V537" s="35"/>
      <c r="W537" s="35"/>
      <c r="X537" s="35"/>
      <c r="Y537" s="35"/>
      <c r="Z537" s="35"/>
      <c r="AA537" s="35"/>
      <c r="AB537" s="35"/>
      <c r="AC537" s="35"/>
      <c r="AD537" s="35"/>
      <c r="AE537" s="35"/>
      <c r="AR537" s="237" t="s">
        <v>267</v>
      </c>
      <c r="AT537" s="237" t="s">
        <v>205</v>
      </c>
      <c r="AU537" s="237" t="s">
        <v>85</v>
      </c>
      <c r="AY537" s="14" t="s">
        <v>203</v>
      </c>
      <c r="BE537" s="238">
        <f>IF(N537="základní",J537,0)</f>
        <v>0</v>
      </c>
      <c r="BF537" s="238">
        <f>IF(N537="snížená",J537,0)</f>
        <v>0</v>
      </c>
      <c r="BG537" s="238">
        <f>IF(N537="zákl. přenesená",J537,0)</f>
        <v>0</v>
      </c>
      <c r="BH537" s="238">
        <f>IF(N537="sníž. přenesená",J537,0)</f>
        <v>0</v>
      </c>
      <c r="BI537" s="238">
        <f>IF(N537="nulová",J537,0)</f>
        <v>0</v>
      </c>
      <c r="BJ537" s="14" t="s">
        <v>83</v>
      </c>
      <c r="BK537" s="238">
        <f>ROUND(I537*H537,2)</f>
        <v>0</v>
      </c>
      <c r="BL537" s="14" t="s">
        <v>267</v>
      </c>
      <c r="BM537" s="237" t="s">
        <v>2878</v>
      </c>
    </row>
    <row r="538" s="2" customFormat="1">
      <c r="A538" s="35"/>
      <c r="B538" s="36"/>
      <c r="C538" s="37"/>
      <c r="D538" s="239" t="s">
        <v>403</v>
      </c>
      <c r="E538" s="37"/>
      <c r="F538" s="240" t="s">
        <v>901</v>
      </c>
      <c r="G538" s="37"/>
      <c r="H538" s="37"/>
      <c r="I538" s="241"/>
      <c r="J538" s="37"/>
      <c r="K538" s="37"/>
      <c r="L538" s="41"/>
      <c r="M538" s="242"/>
      <c r="N538" s="243"/>
      <c r="O538" s="88"/>
      <c r="P538" s="88"/>
      <c r="Q538" s="88"/>
      <c r="R538" s="88"/>
      <c r="S538" s="88"/>
      <c r="T538" s="89"/>
      <c r="U538" s="35"/>
      <c r="V538" s="35"/>
      <c r="W538" s="35"/>
      <c r="X538" s="35"/>
      <c r="Y538" s="35"/>
      <c r="Z538" s="35"/>
      <c r="AA538" s="35"/>
      <c r="AB538" s="35"/>
      <c r="AC538" s="35"/>
      <c r="AD538" s="35"/>
      <c r="AE538" s="35"/>
      <c r="AT538" s="14" t="s">
        <v>403</v>
      </c>
      <c r="AU538" s="14" t="s">
        <v>85</v>
      </c>
    </row>
    <row r="539" s="2" customFormat="1" ht="33" customHeight="1">
      <c r="A539" s="35"/>
      <c r="B539" s="36"/>
      <c r="C539" s="225" t="s">
        <v>2879</v>
      </c>
      <c r="D539" s="225" t="s">
        <v>205</v>
      </c>
      <c r="E539" s="226" t="s">
        <v>2880</v>
      </c>
      <c r="F539" s="227" t="s">
        <v>2881</v>
      </c>
      <c r="G539" s="228" t="s">
        <v>856</v>
      </c>
      <c r="H539" s="229">
        <v>3.7999999999999998</v>
      </c>
      <c r="I539" s="230"/>
      <c r="J539" s="231">
        <f>ROUND(I539*H539,2)</f>
        <v>0</v>
      </c>
      <c r="K539" s="232"/>
      <c r="L539" s="41"/>
      <c r="M539" s="233" t="s">
        <v>1</v>
      </c>
      <c r="N539" s="234" t="s">
        <v>41</v>
      </c>
      <c r="O539" s="88"/>
      <c r="P539" s="235">
        <f>O539*H539</f>
        <v>0</v>
      </c>
      <c r="Q539" s="235">
        <v>0</v>
      </c>
      <c r="R539" s="235">
        <f>Q539*H539</f>
        <v>0</v>
      </c>
      <c r="S539" s="235">
        <v>0</v>
      </c>
      <c r="T539" s="236">
        <f>S539*H539</f>
        <v>0</v>
      </c>
      <c r="U539" s="35"/>
      <c r="V539" s="35"/>
      <c r="W539" s="35"/>
      <c r="X539" s="35"/>
      <c r="Y539" s="35"/>
      <c r="Z539" s="35"/>
      <c r="AA539" s="35"/>
      <c r="AB539" s="35"/>
      <c r="AC539" s="35"/>
      <c r="AD539" s="35"/>
      <c r="AE539" s="35"/>
      <c r="AR539" s="237" t="s">
        <v>267</v>
      </c>
      <c r="AT539" s="237" t="s">
        <v>205</v>
      </c>
      <c r="AU539" s="237" t="s">
        <v>85</v>
      </c>
      <c r="AY539" s="14" t="s">
        <v>203</v>
      </c>
      <c r="BE539" s="238">
        <f>IF(N539="základní",J539,0)</f>
        <v>0</v>
      </c>
      <c r="BF539" s="238">
        <f>IF(N539="snížená",J539,0)</f>
        <v>0</v>
      </c>
      <c r="BG539" s="238">
        <f>IF(N539="zákl. přenesená",J539,0)</f>
        <v>0</v>
      </c>
      <c r="BH539" s="238">
        <f>IF(N539="sníž. přenesená",J539,0)</f>
        <v>0</v>
      </c>
      <c r="BI539" s="238">
        <f>IF(N539="nulová",J539,0)</f>
        <v>0</v>
      </c>
      <c r="BJ539" s="14" t="s">
        <v>83</v>
      </c>
      <c r="BK539" s="238">
        <f>ROUND(I539*H539,2)</f>
        <v>0</v>
      </c>
      <c r="BL539" s="14" t="s">
        <v>267</v>
      </c>
      <c r="BM539" s="237" t="s">
        <v>2882</v>
      </c>
    </row>
    <row r="540" s="2" customFormat="1">
      <c r="A540" s="35"/>
      <c r="B540" s="36"/>
      <c r="C540" s="37"/>
      <c r="D540" s="239" t="s">
        <v>403</v>
      </c>
      <c r="E540" s="37"/>
      <c r="F540" s="240" t="s">
        <v>901</v>
      </c>
      <c r="G540" s="37"/>
      <c r="H540" s="37"/>
      <c r="I540" s="241"/>
      <c r="J540" s="37"/>
      <c r="K540" s="37"/>
      <c r="L540" s="41"/>
      <c r="M540" s="242"/>
      <c r="N540" s="243"/>
      <c r="O540" s="88"/>
      <c r="P540" s="88"/>
      <c r="Q540" s="88"/>
      <c r="R540" s="88"/>
      <c r="S540" s="88"/>
      <c r="T540" s="89"/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  <c r="AT540" s="14" t="s">
        <v>403</v>
      </c>
      <c r="AU540" s="14" t="s">
        <v>85</v>
      </c>
    </row>
    <row r="541" s="2" customFormat="1" ht="33" customHeight="1">
      <c r="A541" s="35"/>
      <c r="B541" s="36"/>
      <c r="C541" s="225" t="s">
        <v>1569</v>
      </c>
      <c r="D541" s="225" t="s">
        <v>205</v>
      </c>
      <c r="E541" s="226" t="s">
        <v>2883</v>
      </c>
      <c r="F541" s="227" t="s">
        <v>2884</v>
      </c>
      <c r="G541" s="228" t="s">
        <v>856</v>
      </c>
      <c r="H541" s="229">
        <v>18</v>
      </c>
      <c r="I541" s="230"/>
      <c r="J541" s="231">
        <f>ROUND(I541*H541,2)</f>
        <v>0</v>
      </c>
      <c r="K541" s="232"/>
      <c r="L541" s="41"/>
      <c r="M541" s="233" t="s">
        <v>1</v>
      </c>
      <c r="N541" s="234" t="s">
        <v>41</v>
      </c>
      <c r="O541" s="88"/>
      <c r="P541" s="235">
        <f>O541*H541</f>
        <v>0</v>
      </c>
      <c r="Q541" s="235">
        <v>0</v>
      </c>
      <c r="R541" s="235">
        <f>Q541*H541</f>
        <v>0</v>
      </c>
      <c r="S541" s="235">
        <v>0</v>
      </c>
      <c r="T541" s="236">
        <f>S541*H541</f>
        <v>0</v>
      </c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  <c r="AR541" s="237" t="s">
        <v>267</v>
      </c>
      <c r="AT541" s="237" t="s">
        <v>205</v>
      </c>
      <c r="AU541" s="237" t="s">
        <v>85</v>
      </c>
      <c r="AY541" s="14" t="s">
        <v>203</v>
      </c>
      <c r="BE541" s="238">
        <f>IF(N541="základní",J541,0)</f>
        <v>0</v>
      </c>
      <c r="BF541" s="238">
        <f>IF(N541="snížená",J541,0)</f>
        <v>0</v>
      </c>
      <c r="BG541" s="238">
        <f>IF(N541="zákl. přenesená",J541,0)</f>
        <v>0</v>
      </c>
      <c r="BH541" s="238">
        <f>IF(N541="sníž. přenesená",J541,0)</f>
        <v>0</v>
      </c>
      <c r="BI541" s="238">
        <f>IF(N541="nulová",J541,0)</f>
        <v>0</v>
      </c>
      <c r="BJ541" s="14" t="s">
        <v>83</v>
      </c>
      <c r="BK541" s="238">
        <f>ROUND(I541*H541,2)</f>
        <v>0</v>
      </c>
      <c r="BL541" s="14" t="s">
        <v>267</v>
      </c>
      <c r="BM541" s="237" t="s">
        <v>2885</v>
      </c>
    </row>
    <row r="542" s="2" customFormat="1">
      <c r="A542" s="35"/>
      <c r="B542" s="36"/>
      <c r="C542" s="37"/>
      <c r="D542" s="239" t="s">
        <v>403</v>
      </c>
      <c r="E542" s="37"/>
      <c r="F542" s="240" t="s">
        <v>901</v>
      </c>
      <c r="G542" s="37"/>
      <c r="H542" s="37"/>
      <c r="I542" s="241"/>
      <c r="J542" s="37"/>
      <c r="K542" s="37"/>
      <c r="L542" s="41"/>
      <c r="M542" s="242"/>
      <c r="N542" s="243"/>
      <c r="O542" s="88"/>
      <c r="P542" s="88"/>
      <c r="Q542" s="88"/>
      <c r="R542" s="88"/>
      <c r="S542" s="88"/>
      <c r="T542" s="89"/>
      <c r="U542" s="35"/>
      <c r="V542" s="35"/>
      <c r="W542" s="35"/>
      <c r="X542" s="35"/>
      <c r="Y542" s="35"/>
      <c r="Z542" s="35"/>
      <c r="AA542" s="35"/>
      <c r="AB542" s="35"/>
      <c r="AC542" s="35"/>
      <c r="AD542" s="35"/>
      <c r="AE542" s="35"/>
      <c r="AT542" s="14" t="s">
        <v>403</v>
      </c>
      <c r="AU542" s="14" t="s">
        <v>85</v>
      </c>
    </row>
    <row r="543" s="2" customFormat="1" ht="24.15" customHeight="1">
      <c r="A543" s="35"/>
      <c r="B543" s="36"/>
      <c r="C543" s="225" t="s">
        <v>2886</v>
      </c>
      <c r="D543" s="225" t="s">
        <v>205</v>
      </c>
      <c r="E543" s="226" t="s">
        <v>2887</v>
      </c>
      <c r="F543" s="227" t="s">
        <v>2888</v>
      </c>
      <c r="G543" s="228" t="s">
        <v>887</v>
      </c>
      <c r="H543" s="229">
        <v>425</v>
      </c>
      <c r="I543" s="230"/>
      <c r="J543" s="231">
        <f>ROUND(I543*H543,2)</f>
        <v>0</v>
      </c>
      <c r="K543" s="232"/>
      <c r="L543" s="41"/>
      <c r="M543" s="233" t="s">
        <v>1</v>
      </c>
      <c r="N543" s="234" t="s">
        <v>41</v>
      </c>
      <c r="O543" s="88"/>
      <c r="P543" s="235">
        <f>O543*H543</f>
        <v>0</v>
      </c>
      <c r="Q543" s="235">
        <v>0</v>
      </c>
      <c r="R543" s="235">
        <f>Q543*H543</f>
        <v>0</v>
      </c>
      <c r="S543" s="235">
        <v>0.001</v>
      </c>
      <c r="T543" s="236">
        <f>S543*H543</f>
        <v>0.42499999999999999</v>
      </c>
      <c r="U543" s="35"/>
      <c r="V543" s="35"/>
      <c r="W543" s="35"/>
      <c r="X543" s="35"/>
      <c r="Y543" s="35"/>
      <c r="Z543" s="35"/>
      <c r="AA543" s="35"/>
      <c r="AB543" s="35"/>
      <c r="AC543" s="35"/>
      <c r="AD543" s="35"/>
      <c r="AE543" s="35"/>
      <c r="AR543" s="237" t="s">
        <v>267</v>
      </c>
      <c r="AT543" s="237" t="s">
        <v>205</v>
      </c>
      <c r="AU543" s="237" t="s">
        <v>85</v>
      </c>
      <c r="AY543" s="14" t="s">
        <v>203</v>
      </c>
      <c r="BE543" s="238">
        <f>IF(N543="základní",J543,0)</f>
        <v>0</v>
      </c>
      <c r="BF543" s="238">
        <f>IF(N543="snížená",J543,0)</f>
        <v>0</v>
      </c>
      <c r="BG543" s="238">
        <f>IF(N543="zákl. přenesená",J543,0)</f>
        <v>0</v>
      </c>
      <c r="BH543" s="238">
        <f>IF(N543="sníž. přenesená",J543,0)</f>
        <v>0</v>
      </c>
      <c r="BI543" s="238">
        <f>IF(N543="nulová",J543,0)</f>
        <v>0</v>
      </c>
      <c r="BJ543" s="14" t="s">
        <v>83</v>
      </c>
      <c r="BK543" s="238">
        <f>ROUND(I543*H543,2)</f>
        <v>0</v>
      </c>
      <c r="BL543" s="14" t="s">
        <v>267</v>
      </c>
      <c r="BM543" s="237" t="s">
        <v>2889</v>
      </c>
    </row>
    <row r="544" s="2" customFormat="1" ht="24.15" customHeight="1">
      <c r="A544" s="35"/>
      <c r="B544" s="36"/>
      <c r="C544" s="225" t="s">
        <v>422</v>
      </c>
      <c r="D544" s="225" t="s">
        <v>205</v>
      </c>
      <c r="E544" s="226" t="s">
        <v>1001</v>
      </c>
      <c r="F544" s="227" t="s">
        <v>1002</v>
      </c>
      <c r="G544" s="228" t="s">
        <v>887</v>
      </c>
      <c r="H544" s="229">
        <v>1063</v>
      </c>
      <c r="I544" s="230"/>
      <c r="J544" s="231">
        <f>ROUND(I544*H544,2)</f>
        <v>0</v>
      </c>
      <c r="K544" s="232"/>
      <c r="L544" s="41"/>
      <c r="M544" s="233" t="s">
        <v>1</v>
      </c>
      <c r="N544" s="234" t="s">
        <v>41</v>
      </c>
      <c r="O544" s="88"/>
      <c r="P544" s="235">
        <f>O544*H544</f>
        <v>0</v>
      </c>
      <c r="Q544" s="235">
        <v>0</v>
      </c>
      <c r="R544" s="235">
        <f>Q544*H544</f>
        <v>0</v>
      </c>
      <c r="S544" s="235">
        <v>0.001</v>
      </c>
      <c r="T544" s="236">
        <f>S544*H544</f>
        <v>1.0629999999999999</v>
      </c>
      <c r="U544" s="35"/>
      <c r="V544" s="35"/>
      <c r="W544" s="35"/>
      <c r="X544" s="35"/>
      <c r="Y544" s="35"/>
      <c r="Z544" s="35"/>
      <c r="AA544" s="35"/>
      <c r="AB544" s="35"/>
      <c r="AC544" s="35"/>
      <c r="AD544" s="35"/>
      <c r="AE544" s="35"/>
      <c r="AR544" s="237" t="s">
        <v>267</v>
      </c>
      <c r="AT544" s="237" t="s">
        <v>205</v>
      </c>
      <c r="AU544" s="237" t="s">
        <v>85</v>
      </c>
      <c r="AY544" s="14" t="s">
        <v>203</v>
      </c>
      <c r="BE544" s="238">
        <f>IF(N544="základní",J544,0)</f>
        <v>0</v>
      </c>
      <c r="BF544" s="238">
        <f>IF(N544="snížená",J544,0)</f>
        <v>0</v>
      </c>
      <c r="BG544" s="238">
        <f>IF(N544="zákl. přenesená",J544,0)</f>
        <v>0</v>
      </c>
      <c r="BH544" s="238">
        <f>IF(N544="sníž. přenesená",J544,0)</f>
        <v>0</v>
      </c>
      <c r="BI544" s="238">
        <f>IF(N544="nulová",J544,0)</f>
        <v>0</v>
      </c>
      <c r="BJ544" s="14" t="s">
        <v>83</v>
      </c>
      <c r="BK544" s="238">
        <f>ROUND(I544*H544,2)</f>
        <v>0</v>
      </c>
      <c r="BL544" s="14" t="s">
        <v>267</v>
      </c>
      <c r="BM544" s="237" t="s">
        <v>1003</v>
      </c>
    </row>
    <row r="545" s="2" customFormat="1" ht="24.15" customHeight="1">
      <c r="A545" s="35"/>
      <c r="B545" s="36"/>
      <c r="C545" s="225" t="s">
        <v>2890</v>
      </c>
      <c r="D545" s="225" t="s">
        <v>205</v>
      </c>
      <c r="E545" s="226" t="s">
        <v>1004</v>
      </c>
      <c r="F545" s="227" t="s">
        <v>1005</v>
      </c>
      <c r="G545" s="228" t="s">
        <v>523</v>
      </c>
      <c r="H545" s="244"/>
      <c r="I545" s="230"/>
      <c r="J545" s="231">
        <f>ROUND(I545*H545,2)</f>
        <v>0</v>
      </c>
      <c r="K545" s="232"/>
      <c r="L545" s="41"/>
      <c r="M545" s="233" t="s">
        <v>1</v>
      </c>
      <c r="N545" s="234" t="s">
        <v>41</v>
      </c>
      <c r="O545" s="88"/>
      <c r="P545" s="235">
        <f>O545*H545</f>
        <v>0</v>
      </c>
      <c r="Q545" s="235">
        <v>0</v>
      </c>
      <c r="R545" s="235">
        <f>Q545*H545</f>
        <v>0</v>
      </c>
      <c r="S545" s="235">
        <v>0</v>
      </c>
      <c r="T545" s="236">
        <f>S545*H545</f>
        <v>0</v>
      </c>
      <c r="U545" s="35"/>
      <c r="V545" s="35"/>
      <c r="W545" s="35"/>
      <c r="X545" s="35"/>
      <c r="Y545" s="35"/>
      <c r="Z545" s="35"/>
      <c r="AA545" s="35"/>
      <c r="AB545" s="35"/>
      <c r="AC545" s="35"/>
      <c r="AD545" s="35"/>
      <c r="AE545" s="35"/>
      <c r="AR545" s="237" t="s">
        <v>267</v>
      </c>
      <c r="AT545" s="237" t="s">
        <v>205</v>
      </c>
      <c r="AU545" s="237" t="s">
        <v>85</v>
      </c>
      <c r="AY545" s="14" t="s">
        <v>203</v>
      </c>
      <c r="BE545" s="238">
        <f>IF(N545="základní",J545,0)</f>
        <v>0</v>
      </c>
      <c r="BF545" s="238">
        <f>IF(N545="snížená",J545,0)</f>
        <v>0</v>
      </c>
      <c r="BG545" s="238">
        <f>IF(N545="zákl. přenesená",J545,0)</f>
        <v>0</v>
      </c>
      <c r="BH545" s="238">
        <f>IF(N545="sníž. přenesená",J545,0)</f>
        <v>0</v>
      </c>
      <c r="BI545" s="238">
        <f>IF(N545="nulová",J545,0)</f>
        <v>0</v>
      </c>
      <c r="BJ545" s="14" t="s">
        <v>83</v>
      </c>
      <c r="BK545" s="238">
        <f>ROUND(I545*H545,2)</f>
        <v>0</v>
      </c>
      <c r="BL545" s="14" t="s">
        <v>267</v>
      </c>
      <c r="BM545" s="237" t="s">
        <v>1006</v>
      </c>
    </row>
    <row r="546" s="12" customFormat="1" ht="22.8" customHeight="1">
      <c r="A546" s="12"/>
      <c r="B546" s="209"/>
      <c r="C546" s="210"/>
      <c r="D546" s="211" t="s">
        <v>75</v>
      </c>
      <c r="E546" s="223" t="s">
        <v>1007</v>
      </c>
      <c r="F546" s="223" t="s">
        <v>1008</v>
      </c>
      <c r="G546" s="210"/>
      <c r="H546" s="210"/>
      <c r="I546" s="213"/>
      <c r="J546" s="224">
        <f>BK546</f>
        <v>0</v>
      </c>
      <c r="K546" s="210"/>
      <c r="L546" s="215"/>
      <c r="M546" s="216"/>
      <c r="N546" s="217"/>
      <c r="O546" s="217"/>
      <c r="P546" s="218">
        <f>SUM(P547:P556)</f>
        <v>0</v>
      </c>
      <c r="Q546" s="217"/>
      <c r="R546" s="218">
        <f>SUM(R547:R556)</f>
        <v>0</v>
      </c>
      <c r="S546" s="217"/>
      <c r="T546" s="219">
        <f>SUM(T547:T556)</f>
        <v>0</v>
      </c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R546" s="220" t="s">
        <v>85</v>
      </c>
      <c r="AT546" s="221" t="s">
        <v>75</v>
      </c>
      <c r="AU546" s="221" t="s">
        <v>83</v>
      </c>
      <c r="AY546" s="220" t="s">
        <v>203</v>
      </c>
      <c r="BK546" s="222">
        <f>SUM(BK547:BK556)</f>
        <v>0</v>
      </c>
    </row>
    <row r="547" s="2" customFormat="1" ht="24.15" customHeight="1">
      <c r="A547" s="35"/>
      <c r="B547" s="36"/>
      <c r="C547" s="225" t="s">
        <v>1574</v>
      </c>
      <c r="D547" s="225" t="s">
        <v>205</v>
      </c>
      <c r="E547" s="226" t="s">
        <v>1010</v>
      </c>
      <c r="F547" s="227" t="s">
        <v>1011</v>
      </c>
      <c r="G547" s="228" t="s">
        <v>213</v>
      </c>
      <c r="H547" s="229">
        <v>270.41199999999998</v>
      </c>
      <c r="I547" s="230"/>
      <c r="J547" s="231">
        <f>ROUND(I547*H547,2)</f>
        <v>0</v>
      </c>
      <c r="K547" s="232"/>
      <c r="L547" s="41"/>
      <c r="M547" s="233" t="s">
        <v>1</v>
      </c>
      <c r="N547" s="234" t="s">
        <v>41</v>
      </c>
      <c r="O547" s="88"/>
      <c r="P547" s="235">
        <f>O547*H547</f>
        <v>0</v>
      </c>
      <c r="Q547" s="235">
        <v>0</v>
      </c>
      <c r="R547" s="235">
        <f>Q547*H547</f>
        <v>0</v>
      </c>
      <c r="S547" s="235">
        <v>0</v>
      </c>
      <c r="T547" s="236">
        <f>S547*H547</f>
        <v>0</v>
      </c>
      <c r="U547" s="35"/>
      <c r="V547" s="35"/>
      <c r="W547" s="35"/>
      <c r="X547" s="35"/>
      <c r="Y547" s="35"/>
      <c r="Z547" s="35"/>
      <c r="AA547" s="35"/>
      <c r="AB547" s="35"/>
      <c r="AC547" s="35"/>
      <c r="AD547" s="35"/>
      <c r="AE547" s="35"/>
      <c r="AR547" s="237" t="s">
        <v>267</v>
      </c>
      <c r="AT547" s="237" t="s">
        <v>205</v>
      </c>
      <c r="AU547" s="237" t="s">
        <v>85</v>
      </c>
      <c r="AY547" s="14" t="s">
        <v>203</v>
      </c>
      <c r="BE547" s="238">
        <f>IF(N547="základní",J547,0)</f>
        <v>0</v>
      </c>
      <c r="BF547" s="238">
        <f>IF(N547="snížená",J547,0)</f>
        <v>0</v>
      </c>
      <c r="BG547" s="238">
        <f>IF(N547="zákl. přenesená",J547,0)</f>
        <v>0</v>
      </c>
      <c r="BH547" s="238">
        <f>IF(N547="sníž. přenesená",J547,0)</f>
        <v>0</v>
      </c>
      <c r="BI547" s="238">
        <f>IF(N547="nulová",J547,0)</f>
        <v>0</v>
      </c>
      <c r="BJ547" s="14" t="s">
        <v>83</v>
      </c>
      <c r="BK547" s="238">
        <f>ROUND(I547*H547,2)</f>
        <v>0</v>
      </c>
      <c r="BL547" s="14" t="s">
        <v>267</v>
      </c>
      <c r="BM547" s="237" t="s">
        <v>1012</v>
      </c>
    </row>
    <row r="548" s="2" customFormat="1">
      <c r="A548" s="35"/>
      <c r="B548" s="36"/>
      <c r="C548" s="37"/>
      <c r="D548" s="239" t="s">
        <v>403</v>
      </c>
      <c r="E548" s="37"/>
      <c r="F548" s="240" t="s">
        <v>1013</v>
      </c>
      <c r="G548" s="37"/>
      <c r="H548" s="37"/>
      <c r="I548" s="241"/>
      <c r="J548" s="37"/>
      <c r="K548" s="37"/>
      <c r="L548" s="41"/>
      <c r="M548" s="242"/>
      <c r="N548" s="243"/>
      <c r="O548" s="88"/>
      <c r="P548" s="88"/>
      <c r="Q548" s="88"/>
      <c r="R548" s="88"/>
      <c r="S548" s="88"/>
      <c r="T548" s="89"/>
      <c r="U548" s="35"/>
      <c r="V548" s="35"/>
      <c r="W548" s="35"/>
      <c r="X548" s="35"/>
      <c r="Y548" s="35"/>
      <c r="Z548" s="35"/>
      <c r="AA548" s="35"/>
      <c r="AB548" s="35"/>
      <c r="AC548" s="35"/>
      <c r="AD548" s="35"/>
      <c r="AE548" s="35"/>
      <c r="AT548" s="14" t="s">
        <v>403</v>
      </c>
      <c r="AU548" s="14" t="s">
        <v>85</v>
      </c>
    </row>
    <row r="549" s="2" customFormat="1" ht="24.15" customHeight="1">
      <c r="A549" s="35"/>
      <c r="B549" s="36"/>
      <c r="C549" s="245" t="s">
        <v>2891</v>
      </c>
      <c r="D549" s="245" t="s">
        <v>541</v>
      </c>
      <c r="E549" s="246" t="s">
        <v>1014</v>
      </c>
      <c r="F549" s="247" t="s">
        <v>1015</v>
      </c>
      <c r="G549" s="248" t="s">
        <v>213</v>
      </c>
      <c r="H549" s="249">
        <v>310.97399999999999</v>
      </c>
      <c r="I549" s="250"/>
      <c r="J549" s="251">
        <f>ROUND(I549*H549,2)</f>
        <v>0</v>
      </c>
      <c r="K549" s="252"/>
      <c r="L549" s="253"/>
      <c r="M549" s="254" t="s">
        <v>1</v>
      </c>
      <c r="N549" s="255" t="s">
        <v>41</v>
      </c>
      <c r="O549" s="88"/>
      <c r="P549" s="235">
        <f>O549*H549</f>
        <v>0</v>
      </c>
      <c r="Q549" s="235">
        <v>0</v>
      </c>
      <c r="R549" s="235">
        <f>Q549*H549</f>
        <v>0</v>
      </c>
      <c r="S549" s="235">
        <v>0</v>
      </c>
      <c r="T549" s="236">
        <f>S549*H549</f>
        <v>0</v>
      </c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  <c r="AR549" s="237" t="s">
        <v>214</v>
      </c>
      <c r="AT549" s="237" t="s">
        <v>541</v>
      </c>
      <c r="AU549" s="237" t="s">
        <v>85</v>
      </c>
      <c r="AY549" s="14" t="s">
        <v>203</v>
      </c>
      <c r="BE549" s="238">
        <f>IF(N549="základní",J549,0)</f>
        <v>0</v>
      </c>
      <c r="BF549" s="238">
        <f>IF(N549="snížená",J549,0)</f>
        <v>0</v>
      </c>
      <c r="BG549" s="238">
        <f>IF(N549="zákl. přenesená",J549,0)</f>
        <v>0</v>
      </c>
      <c r="BH549" s="238">
        <f>IF(N549="sníž. přenesená",J549,0)</f>
        <v>0</v>
      </c>
      <c r="BI549" s="238">
        <f>IF(N549="nulová",J549,0)</f>
        <v>0</v>
      </c>
      <c r="BJ549" s="14" t="s">
        <v>83</v>
      </c>
      <c r="BK549" s="238">
        <f>ROUND(I549*H549,2)</f>
        <v>0</v>
      </c>
      <c r="BL549" s="14" t="s">
        <v>267</v>
      </c>
      <c r="BM549" s="237" t="s">
        <v>1016</v>
      </c>
    </row>
    <row r="550" s="2" customFormat="1">
      <c r="A550" s="35"/>
      <c r="B550" s="36"/>
      <c r="C550" s="37"/>
      <c r="D550" s="239" t="s">
        <v>403</v>
      </c>
      <c r="E550" s="37"/>
      <c r="F550" s="240" t="s">
        <v>1017</v>
      </c>
      <c r="G550" s="37"/>
      <c r="H550" s="37"/>
      <c r="I550" s="241"/>
      <c r="J550" s="37"/>
      <c r="K550" s="37"/>
      <c r="L550" s="41"/>
      <c r="M550" s="242"/>
      <c r="N550" s="243"/>
      <c r="O550" s="88"/>
      <c r="P550" s="88"/>
      <c r="Q550" s="88"/>
      <c r="R550" s="88"/>
      <c r="S550" s="88"/>
      <c r="T550" s="89"/>
      <c r="U550" s="35"/>
      <c r="V550" s="35"/>
      <c r="W550" s="35"/>
      <c r="X550" s="35"/>
      <c r="Y550" s="35"/>
      <c r="Z550" s="35"/>
      <c r="AA550" s="35"/>
      <c r="AB550" s="35"/>
      <c r="AC550" s="35"/>
      <c r="AD550" s="35"/>
      <c r="AE550" s="35"/>
      <c r="AT550" s="14" t="s">
        <v>403</v>
      </c>
      <c r="AU550" s="14" t="s">
        <v>85</v>
      </c>
    </row>
    <row r="551" s="2" customFormat="1" ht="24.15" customHeight="1">
      <c r="A551" s="35"/>
      <c r="B551" s="36"/>
      <c r="C551" s="225" t="s">
        <v>425</v>
      </c>
      <c r="D551" s="225" t="s">
        <v>205</v>
      </c>
      <c r="E551" s="226" t="s">
        <v>1019</v>
      </c>
      <c r="F551" s="227" t="s">
        <v>1020</v>
      </c>
      <c r="G551" s="228" t="s">
        <v>213</v>
      </c>
      <c r="H551" s="229">
        <v>270.41199999999998</v>
      </c>
      <c r="I551" s="230"/>
      <c r="J551" s="231">
        <f>ROUND(I551*H551,2)</f>
        <v>0</v>
      </c>
      <c r="K551" s="232"/>
      <c r="L551" s="41"/>
      <c r="M551" s="233" t="s">
        <v>1</v>
      </c>
      <c r="N551" s="234" t="s">
        <v>41</v>
      </c>
      <c r="O551" s="88"/>
      <c r="P551" s="235">
        <f>O551*H551</f>
        <v>0</v>
      </c>
      <c r="Q551" s="235">
        <v>0</v>
      </c>
      <c r="R551" s="235">
        <f>Q551*H551</f>
        <v>0</v>
      </c>
      <c r="S551" s="235">
        <v>0</v>
      </c>
      <c r="T551" s="236">
        <f>S551*H551</f>
        <v>0</v>
      </c>
      <c r="U551" s="35"/>
      <c r="V551" s="35"/>
      <c r="W551" s="35"/>
      <c r="X551" s="35"/>
      <c r="Y551" s="35"/>
      <c r="Z551" s="35"/>
      <c r="AA551" s="35"/>
      <c r="AB551" s="35"/>
      <c r="AC551" s="35"/>
      <c r="AD551" s="35"/>
      <c r="AE551" s="35"/>
      <c r="AR551" s="237" t="s">
        <v>267</v>
      </c>
      <c r="AT551" s="237" t="s">
        <v>205</v>
      </c>
      <c r="AU551" s="237" t="s">
        <v>85</v>
      </c>
      <c r="AY551" s="14" t="s">
        <v>203</v>
      </c>
      <c r="BE551" s="238">
        <f>IF(N551="základní",J551,0)</f>
        <v>0</v>
      </c>
      <c r="BF551" s="238">
        <f>IF(N551="snížená",J551,0)</f>
        <v>0</v>
      </c>
      <c r="BG551" s="238">
        <f>IF(N551="zákl. přenesená",J551,0)</f>
        <v>0</v>
      </c>
      <c r="BH551" s="238">
        <f>IF(N551="sníž. přenesená",J551,0)</f>
        <v>0</v>
      </c>
      <c r="BI551" s="238">
        <f>IF(N551="nulová",J551,0)</f>
        <v>0</v>
      </c>
      <c r="BJ551" s="14" t="s">
        <v>83</v>
      </c>
      <c r="BK551" s="238">
        <f>ROUND(I551*H551,2)</f>
        <v>0</v>
      </c>
      <c r="BL551" s="14" t="s">
        <v>267</v>
      </c>
      <c r="BM551" s="237" t="s">
        <v>1021</v>
      </c>
    </row>
    <row r="552" s="2" customFormat="1" ht="33" customHeight="1">
      <c r="A552" s="35"/>
      <c r="B552" s="36"/>
      <c r="C552" s="225" t="s">
        <v>2892</v>
      </c>
      <c r="D552" s="225" t="s">
        <v>205</v>
      </c>
      <c r="E552" s="226" t="s">
        <v>1022</v>
      </c>
      <c r="F552" s="227" t="s">
        <v>1023</v>
      </c>
      <c r="G552" s="228" t="s">
        <v>213</v>
      </c>
      <c r="H552" s="229">
        <v>270.41199999999998</v>
      </c>
      <c r="I552" s="230"/>
      <c r="J552" s="231">
        <f>ROUND(I552*H552,2)</f>
        <v>0</v>
      </c>
      <c r="K552" s="232"/>
      <c r="L552" s="41"/>
      <c r="M552" s="233" t="s">
        <v>1</v>
      </c>
      <c r="N552" s="234" t="s">
        <v>41</v>
      </c>
      <c r="O552" s="88"/>
      <c r="P552" s="235">
        <f>O552*H552</f>
        <v>0</v>
      </c>
      <c r="Q552" s="235">
        <v>0</v>
      </c>
      <c r="R552" s="235">
        <f>Q552*H552</f>
        <v>0</v>
      </c>
      <c r="S552" s="235">
        <v>0</v>
      </c>
      <c r="T552" s="236">
        <f>S552*H552</f>
        <v>0</v>
      </c>
      <c r="U552" s="35"/>
      <c r="V552" s="35"/>
      <c r="W552" s="35"/>
      <c r="X552" s="35"/>
      <c r="Y552" s="35"/>
      <c r="Z552" s="35"/>
      <c r="AA552" s="35"/>
      <c r="AB552" s="35"/>
      <c r="AC552" s="35"/>
      <c r="AD552" s="35"/>
      <c r="AE552" s="35"/>
      <c r="AR552" s="237" t="s">
        <v>267</v>
      </c>
      <c r="AT552" s="237" t="s">
        <v>205</v>
      </c>
      <c r="AU552" s="237" t="s">
        <v>85</v>
      </c>
      <c r="AY552" s="14" t="s">
        <v>203</v>
      </c>
      <c r="BE552" s="238">
        <f>IF(N552="základní",J552,0)</f>
        <v>0</v>
      </c>
      <c r="BF552" s="238">
        <f>IF(N552="snížená",J552,0)</f>
        <v>0</v>
      </c>
      <c r="BG552" s="238">
        <f>IF(N552="zákl. přenesená",J552,0)</f>
        <v>0</v>
      </c>
      <c r="BH552" s="238">
        <f>IF(N552="sníž. přenesená",J552,0)</f>
        <v>0</v>
      </c>
      <c r="BI552" s="238">
        <f>IF(N552="nulová",J552,0)</f>
        <v>0</v>
      </c>
      <c r="BJ552" s="14" t="s">
        <v>83</v>
      </c>
      <c r="BK552" s="238">
        <f>ROUND(I552*H552,2)</f>
        <v>0</v>
      </c>
      <c r="BL552" s="14" t="s">
        <v>267</v>
      </c>
      <c r="BM552" s="237" t="s">
        <v>1024</v>
      </c>
    </row>
    <row r="553" s="2" customFormat="1">
      <c r="A553" s="35"/>
      <c r="B553" s="36"/>
      <c r="C553" s="37"/>
      <c r="D553" s="239" t="s">
        <v>403</v>
      </c>
      <c r="E553" s="37"/>
      <c r="F553" s="240" t="s">
        <v>1025</v>
      </c>
      <c r="G553" s="37"/>
      <c r="H553" s="37"/>
      <c r="I553" s="241"/>
      <c r="J553" s="37"/>
      <c r="K553" s="37"/>
      <c r="L553" s="41"/>
      <c r="M553" s="242"/>
      <c r="N553" s="243"/>
      <c r="O553" s="88"/>
      <c r="P553" s="88"/>
      <c r="Q553" s="88"/>
      <c r="R553" s="88"/>
      <c r="S553" s="88"/>
      <c r="T553" s="89"/>
      <c r="U553" s="35"/>
      <c r="V553" s="35"/>
      <c r="W553" s="35"/>
      <c r="X553" s="35"/>
      <c r="Y553" s="35"/>
      <c r="Z553" s="35"/>
      <c r="AA553" s="35"/>
      <c r="AB553" s="35"/>
      <c r="AC553" s="35"/>
      <c r="AD553" s="35"/>
      <c r="AE553" s="35"/>
      <c r="AT553" s="14" t="s">
        <v>403</v>
      </c>
      <c r="AU553" s="14" t="s">
        <v>85</v>
      </c>
    </row>
    <row r="554" s="2" customFormat="1" ht="16.5" customHeight="1">
      <c r="A554" s="35"/>
      <c r="B554" s="36"/>
      <c r="C554" s="225" t="s">
        <v>429</v>
      </c>
      <c r="D554" s="225" t="s">
        <v>205</v>
      </c>
      <c r="E554" s="226" t="s">
        <v>1027</v>
      </c>
      <c r="F554" s="227" t="s">
        <v>1028</v>
      </c>
      <c r="G554" s="228" t="s">
        <v>213</v>
      </c>
      <c r="H554" s="229">
        <v>270.41199999999998</v>
      </c>
      <c r="I554" s="230"/>
      <c r="J554" s="231">
        <f>ROUND(I554*H554,2)</f>
        <v>0</v>
      </c>
      <c r="K554" s="232"/>
      <c r="L554" s="41"/>
      <c r="M554" s="233" t="s">
        <v>1</v>
      </c>
      <c r="N554" s="234" t="s">
        <v>41</v>
      </c>
      <c r="O554" s="88"/>
      <c r="P554" s="235">
        <f>O554*H554</f>
        <v>0</v>
      </c>
      <c r="Q554" s="235">
        <v>0</v>
      </c>
      <c r="R554" s="235">
        <f>Q554*H554</f>
        <v>0</v>
      </c>
      <c r="S554" s="235">
        <v>0</v>
      </c>
      <c r="T554" s="236">
        <f>S554*H554</f>
        <v>0</v>
      </c>
      <c r="U554" s="35"/>
      <c r="V554" s="35"/>
      <c r="W554" s="35"/>
      <c r="X554" s="35"/>
      <c r="Y554" s="35"/>
      <c r="Z554" s="35"/>
      <c r="AA554" s="35"/>
      <c r="AB554" s="35"/>
      <c r="AC554" s="35"/>
      <c r="AD554" s="35"/>
      <c r="AE554" s="35"/>
      <c r="AR554" s="237" t="s">
        <v>267</v>
      </c>
      <c r="AT554" s="237" t="s">
        <v>205</v>
      </c>
      <c r="AU554" s="237" t="s">
        <v>85</v>
      </c>
      <c r="AY554" s="14" t="s">
        <v>203</v>
      </c>
      <c r="BE554" s="238">
        <f>IF(N554="základní",J554,0)</f>
        <v>0</v>
      </c>
      <c r="BF554" s="238">
        <f>IF(N554="snížená",J554,0)</f>
        <v>0</v>
      </c>
      <c r="BG554" s="238">
        <f>IF(N554="zákl. přenesená",J554,0)</f>
        <v>0</v>
      </c>
      <c r="BH554" s="238">
        <f>IF(N554="sníž. přenesená",J554,0)</f>
        <v>0</v>
      </c>
      <c r="BI554" s="238">
        <f>IF(N554="nulová",J554,0)</f>
        <v>0</v>
      </c>
      <c r="BJ554" s="14" t="s">
        <v>83</v>
      </c>
      <c r="BK554" s="238">
        <f>ROUND(I554*H554,2)</f>
        <v>0</v>
      </c>
      <c r="BL554" s="14" t="s">
        <v>267</v>
      </c>
      <c r="BM554" s="237" t="s">
        <v>1029</v>
      </c>
    </row>
    <row r="555" s="2" customFormat="1" ht="24.15" customHeight="1">
      <c r="A555" s="35"/>
      <c r="B555" s="36"/>
      <c r="C555" s="225" t="s">
        <v>2893</v>
      </c>
      <c r="D555" s="225" t="s">
        <v>205</v>
      </c>
      <c r="E555" s="226" t="s">
        <v>1030</v>
      </c>
      <c r="F555" s="227" t="s">
        <v>1031</v>
      </c>
      <c r="G555" s="228" t="s">
        <v>213</v>
      </c>
      <c r="H555" s="229">
        <v>270.41199999999998</v>
      </c>
      <c r="I555" s="230"/>
      <c r="J555" s="231">
        <f>ROUND(I555*H555,2)</f>
        <v>0</v>
      </c>
      <c r="K555" s="232"/>
      <c r="L555" s="41"/>
      <c r="M555" s="233" t="s">
        <v>1</v>
      </c>
      <c r="N555" s="234" t="s">
        <v>41</v>
      </c>
      <c r="O555" s="88"/>
      <c r="P555" s="235">
        <f>O555*H555</f>
        <v>0</v>
      </c>
      <c r="Q555" s="235">
        <v>0</v>
      </c>
      <c r="R555" s="235">
        <f>Q555*H555</f>
        <v>0</v>
      </c>
      <c r="S555" s="235">
        <v>0</v>
      </c>
      <c r="T555" s="236">
        <f>S555*H555</f>
        <v>0</v>
      </c>
      <c r="U555" s="35"/>
      <c r="V555" s="35"/>
      <c r="W555" s="35"/>
      <c r="X555" s="35"/>
      <c r="Y555" s="35"/>
      <c r="Z555" s="35"/>
      <c r="AA555" s="35"/>
      <c r="AB555" s="35"/>
      <c r="AC555" s="35"/>
      <c r="AD555" s="35"/>
      <c r="AE555" s="35"/>
      <c r="AR555" s="237" t="s">
        <v>267</v>
      </c>
      <c r="AT555" s="237" t="s">
        <v>205</v>
      </c>
      <c r="AU555" s="237" t="s">
        <v>85</v>
      </c>
      <c r="AY555" s="14" t="s">
        <v>203</v>
      </c>
      <c r="BE555" s="238">
        <f>IF(N555="základní",J555,0)</f>
        <v>0</v>
      </c>
      <c r="BF555" s="238">
        <f>IF(N555="snížená",J555,0)</f>
        <v>0</v>
      </c>
      <c r="BG555" s="238">
        <f>IF(N555="zákl. přenesená",J555,0)</f>
        <v>0</v>
      </c>
      <c r="BH555" s="238">
        <f>IF(N555="sníž. přenesená",J555,0)</f>
        <v>0</v>
      </c>
      <c r="BI555" s="238">
        <f>IF(N555="nulová",J555,0)</f>
        <v>0</v>
      </c>
      <c r="BJ555" s="14" t="s">
        <v>83</v>
      </c>
      <c r="BK555" s="238">
        <f>ROUND(I555*H555,2)</f>
        <v>0</v>
      </c>
      <c r="BL555" s="14" t="s">
        <v>267</v>
      </c>
      <c r="BM555" s="237" t="s">
        <v>1032</v>
      </c>
    </row>
    <row r="556" s="2" customFormat="1" ht="24.15" customHeight="1">
      <c r="A556" s="35"/>
      <c r="B556" s="36"/>
      <c r="C556" s="225" t="s">
        <v>432</v>
      </c>
      <c r="D556" s="225" t="s">
        <v>205</v>
      </c>
      <c r="E556" s="226" t="s">
        <v>1034</v>
      </c>
      <c r="F556" s="227" t="s">
        <v>1035</v>
      </c>
      <c r="G556" s="228" t="s">
        <v>523</v>
      </c>
      <c r="H556" s="244"/>
      <c r="I556" s="230"/>
      <c r="J556" s="231">
        <f>ROUND(I556*H556,2)</f>
        <v>0</v>
      </c>
      <c r="K556" s="232"/>
      <c r="L556" s="41"/>
      <c r="M556" s="233" t="s">
        <v>1</v>
      </c>
      <c r="N556" s="234" t="s">
        <v>41</v>
      </c>
      <c r="O556" s="88"/>
      <c r="P556" s="235">
        <f>O556*H556</f>
        <v>0</v>
      </c>
      <c r="Q556" s="235">
        <v>0</v>
      </c>
      <c r="R556" s="235">
        <f>Q556*H556</f>
        <v>0</v>
      </c>
      <c r="S556" s="235">
        <v>0</v>
      </c>
      <c r="T556" s="236">
        <f>S556*H556</f>
        <v>0</v>
      </c>
      <c r="U556" s="35"/>
      <c r="V556" s="35"/>
      <c r="W556" s="35"/>
      <c r="X556" s="35"/>
      <c r="Y556" s="35"/>
      <c r="Z556" s="35"/>
      <c r="AA556" s="35"/>
      <c r="AB556" s="35"/>
      <c r="AC556" s="35"/>
      <c r="AD556" s="35"/>
      <c r="AE556" s="35"/>
      <c r="AR556" s="237" t="s">
        <v>267</v>
      </c>
      <c r="AT556" s="237" t="s">
        <v>205</v>
      </c>
      <c r="AU556" s="237" t="s">
        <v>85</v>
      </c>
      <c r="AY556" s="14" t="s">
        <v>203</v>
      </c>
      <c r="BE556" s="238">
        <f>IF(N556="základní",J556,0)</f>
        <v>0</v>
      </c>
      <c r="BF556" s="238">
        <f>IF(N556="snížená",J556,0)</f>
        <v>0</v>
      </c>
      <c r="BG556" s="238">
        <f>IF(N556="zákl. přenesená",J556,0)</f>
        <v>0</v>
      </c>
      <c r="BH556" s="238">
        <f>IF(N556="sníž. přenesená",J556,0)</f>
        <v>0</v>
      </c>
      <c r="BI556" s="238">
        <f>IF(N556="nulová",J556,0)</f>
        <v>0</v>
      </c>
      <c r="BJ556" s="14" t="s">
        <v>83</v>
      </c>
      <c r="BK556" s="238">
        <f>ROUND(I556*H556,2)</f>
        <v>0</v>
      </c>
      <c r="BL556" s="14" t="s">
        <v>267</v>
      </c>
      <c r="BM556" s="237" t="s">
        <v>1036</v>
      </c>
    </row>
    <row r="557" s="12" customFormat="1" ht="22.8" customHeight="1">
      <c r="A557" s="12"/>
      <c r="B557" s="209"/>
      <c r="C557" s="210"/>
      <c r="D557" s="211" t="s">
        <v>75</v>
      </c>
      <c r="E557" s="223" t="s">
        <v>738</v>
      </c>
      <c r="F557" s="223" t="s">
        <v>2894</v>
      </c>
      <c r="G557" s="210"/>
      <c r="H557" s="210"/>
      <c r="I557" s="213"/>
      <c r="J557" s="224">
        <f>BK557</f>
        <v>0</v>
      </c>
      <c r="K557" s="210"/>
      <c r="L557" s="215"/>
      <c r="M557" s="216"/>
      <c r="N557" s="217"/>
      <c r="O557" s="217"/>
      <c r="P557" s="218">
        <f>SUM(P558:P566)</f>
        <v>0</v>
      </c>
      <c r="Q557" s="217"/>
      <c r="R557" s="218">
        <f>SUM(R558:R566)</f>
        <v>6.0692751600000001</v>
      </c>
      <c r="S557" s="217"/>
      <c r="T557" s="219">
        <f>SUM(T558:T566)</f>
        <v>0</v>
      </c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R557" s="220" t="s">
        <v>85</v>
      </c>
      <c r="AT557" s="221" t="s">
        <v>75</v>
      </c>
      <c r="AU557" s="221" t="s">
        <v>83</v>
      </c>
      <c r="AY557" s="220" t="s">
        <v>203</v>
      </c>
      <c r="BK557" s="222">
        <f>SUM(BK558:BK566)</f>
        <v>0</v>
      </c>
    </row>
    <row r="558" s="2" customFormat="1" ht="24.15" customHeight="1">
      <c r="A558" s="35"/>
      <c r="B558" s="36"/>
      <c r="C558" s="225" t="s">
        <v>2895</v>
      </c>
      <c r="D558" s="225" t="s">
        <v>205</v>
      </c>
      <c r="E558" s="226" t="s">
        <v>2896</v>
      </c>
      <c r="F558" s="227" t="s">
        <v>2897</v>
      </c>
      <c r="G558" s="228" t="s">
        <v>213</v>
      </c>
      <c r="H558" s="229">
        <v>82.060000000000002</v>
      </c>
      <c r="I558" s="230"/>
      <c r="J558" s="231">
        <f>ROUND(I558*H558,2)</f>
        <v>0</v>
      </c>
      <c r="K558" s="232"/>
      <c r="L558" s="41"/>
      <c r="M558" s="233" t="s">
        <v>1</v>
      </c>
      <c r="N558" s="234" t="s">
        <v>41</v>
      </c>
      <c r="O558" s="88"/>
      <c r="P558" s="235">
        <f>O558*H558</f>
        <v>0</v>
      </c>
      <c r="Q558" s="235">
        <v>0.0094999999999999998</v>
      </c>
      <c r="R558" s="235">
        <f>Q558*H558</f>
        <v>0.77956999999999999</v>
      </c>
      <c r="S558" s="235">
        <v>0</v>
      </c>
      <c r="T558" s="236">
        <f>S558*H558</f>
        <v>0</v>
      </c>
      <c r="U558" s="35"/>
      <c r="V558" s="35"/>
      <c r="W558" s="35"/>
      <c r="X558" s="35"/>
      <c r="Y558" s="35"/>
      <c r="Z558" s="35"/>
      <c r="AA558" s="35"/>
      <c r="AB558" s="35"/>
      <c r="AC558" s="35"/>
      <c r="AD558" s="35"/>
      <c r="AE558" s="35"/>
      <c r="AR558" s="237" t="s">
        <v>267</v>
      </c>
      <c r="AT558" s="237" t="s">
        <v>205</v>
      </c>
      <c r="AU558" s="237" t="s">
        <v>85</v>
      </c>
      <c r="AY558" s="14" t="s">
        <v>203</v>
      </c>
      <c r="BE558" s="238">
        <f>IF(N558="základní",J558,0)</f>
        <v>0</v>
      </c>
      <c r="BF558" s="238">
        <f>IF(N558="snížená",J558,0)</f>
        <v>0</v>
      </c>
      <c r="BG558" s="238">
        <f>IF(N558="zákl. přenesená",J558,0)</f>
        <v>0</v>
      </c>
      <c r="BH558" s="238">
        <f>IF(N558="sníž. přenesená",J558,0)</f>
        <v>0</v>
      </c>
      <c r="BI558" s="238">
        <f>IF(N558="nulová",J558,0)</f>
        <v>0</v>
      </c>
      <c r="BJ558" s="14" t="s">
        <v>83</v>
      </c>
      <c r="BK558" s="238">
        <f>ROUND(I558*H558,2)</f>
        <v>0</v>
      </c>
      <c r="BL558" s="14" t="s">
        <v>267</v>
      </c>
      <c r="BM558" s="237" t="s">
        <v>2898</v>
      </c>
    </row>
    <row r="559" s="2" customFormat="1">
      <c r="A559" s="35"/>
      <c r="B559" s="36"/>
      <c r="C559" s="37"/>
      <c r="D559" s="239" t="s">
        <v>403</v>
      </c>
      <c r="E559" s="37"/>
      <c r="F559" s="240" t="s">
        <v>1013</v>
      </c>
      <c r="G559" s="37"/>
      <c r="H559" s="37"/>
      <c r="I559" s="241"/>
      <c r="J559" s="37"/>
      <c r="K559" s="37"/>
      <c r="L559" s="41"/>
      <c r="M559" s="242"/>
      <c r="N559" s="243"/>
      <c r="O559" s="88"/>
      <c r="P559" s="88"/>
      <c r="Q559" s="88"/>
      <c r="R559" s="88"/>
      <c r="S559" s="88"/>
      <c r="T559" s="89"/>
      <c r="U559" s="35"/>
      <c r="V559" s="35"/>
      <c r="W559" s="35"/>
      <c r="X559" s="35"/>
      <c r="Y559" s="35"/>
      <c r="Z559" s="35"/>
      <c r="AA559" s="35"/>
      <c r="AB559" s="35"/>
      <c r="AC559" s="35"/>
      <c r="AD559" s="35"/>
      <c r="AE559" s="35"/>
      <c r="AT559" s="14" t="s">
        <v>403</v>
      </c>
      <c r="AU559" s="14" t="s">
        <v>85</v>
      </c>
    </row>
    <row r="560" s="2" customFormat="1" ht="24.15" customHeight="1">
      <c r="A560" s="35"/>
      <c r="B560" s="36"/>
      <c r="C560" s="245" t="s">
        <v>436</v>
      </c>
      <c r="D560" s="245" t="s">
        <v>541</v>
      </c>
      <c r="E560" s="246" t="s">
        <v>2899</v>
      </c>
      <c r="F560" s="247" t="s">
        <v>2900</v>
      </c>
      <c r="G560" s="248" t="s">
        <v>213</v>
      </c>
      <c r="H560" s="249">
        <v>90.266000000000005</v>
      </c>
      <c r="I560" s="250"/>
      <c r="J560" s="251">
        <f>ROUND(I560*H560,2)</f>
        <v>0</v>
      </c>
      <c r="K560" s="252"/>
      <c r="L560" s="253"/>
      <c r="M560" s="254" t="s">
        <v>1</v>
      </c>
      <c r="N560" s="255" t="s">
        <v>41</v>
      </c>
      <c r="O560" s="88"/>
      <c r="P560" s="235">
        <f>O560*H560</f>
        <v>0</v>
      </c>
      <c r="Q560" s="235">
        <v>0.053999999999999999</v>
      </c>
      <c r="R560" s="235">
        <f>Q560*H560</f>
        <v>4.8743639999999999</v>
      </c>
      <c r="S560" s="235">
        <v>0</v>
      </c>
      <c r="T560" s="236">
        <f>S560*H560</f>
        <v>0</v>
      </c>
      <c r="U560" s="35"/>
      <c r="V560" s="35"/>
      <c r="W560" s="35"/>
      <c r="X560" s="35"/>
      <c r="Y560" s="35"/>
      <c r="Z560" s="35"/>
      <c r="AA560" s="35"/>
      <c r="AB560" s="35"/>
      <c r="AC560" s="35"/>
      <c r="AD560" s="35"/>
      <c r="AE560" s="35"/>
      <c r="AR560" s="237" t="s">
        <v>214</v>
      </c>
      <c r="AT560" s="237" t="s">
        <v>541</v>
      </c>
      <c r="AU560" s="237" t="s">
        <v>85</v>
      </c>
      <c r="AY560" s="14" t="s">
        <v>203</v>
      </c>
      <c r="BE560" s="238">
        <f>IF(N560="základní",J560,0)</f>
        <v>0</v>
      </c>
      <c r="BF560" s="238">
        <f>IF(N560="snížená",J560,0)</f>
        <v>0</v>
      </c>
      <c r="BG560" s="238">
        <f>IF(N560="zákl. přenesená",J560,0)</f>
        <v>0</v>
      </c>
      <c r="BH560" s="238">
        <f>IF(N560="sníž. přenesená",J560,0)</f>
        <v>0</v>
      </c>
      <c r="BI560" s="238">
        <f>IF(N560="nulová",J560,0)</f>
        <v>0</v>
      </c>
      <c r="BJ560" s="14" t="s">
        <v>83</v>
      </c>
      <c r="BK560" s="238">
        <f>ROUND(I560*H560,2)</f>
        <v>0</v>
      </c>
      <c r="BL560" s="14" t="s">
        <v>267</v>
      </c>
      <c r="BM560" s="237" t="s">
        <v>2901</v>
      </c>
    </row>
    <row r="561" s="2" customFormat="1">
      <c r="A561" s="35"/>
      <c r="B561" s="36"/>
      <c r="C561" s="37"/>
      <c r="D561" s="239" t="s">
        <v>403</v>
      </c>
      <c r="E561" s="37"/>
      <c r="F561" s="240" t="s">
        <v>2902</v>
      </c>
      <c r="G561" s="37"/>
      <c r="H561" s="37"/>
      <c r="I561" s="241"/>
      <c r="J561" s="37"/>
      <c r="K561" s="37"/>
      <c r="L561" s="41"/>
      <c r="M561" s="242"/>
      <c r="N561" s="243"/>
      <c r="O561" s="88"/>
      <c r="P561" s="88"/>
      <c r="Q561" s="88"/>
      <c r="R561" s="88"/>
      <c r="S561" s="88"/>
      <c r="T561" s="89"/>
      <c r="U561" s="35"/>
      <c r="V561" s="35"/>
      <c r="W561" s="35"/>
      <c r="X561" s="35"/>
      <c r="Y561" s="35"/>
      <c r="Z561" s="35"/>
      <c r="AA561" s="35"/>
      <c r="AB561" s="35"/>
      <c r="AC561" s="35"/>
      <c r="AD561" s="35"/>
      <c r="AE561" s="35"/>
      <c r="AT561" s="14" t="s">
        <v>403</v>
      </c>
      <c r="AU561" s="14" t="s">
        <v>85</v>
      </c>
    </row>
    <row r="562" s="2" customFormat="1" ht="16.5" customHeight="1">
      <c r="A562" s="35"/>
      <c r="B562" s="36"/>
      <c r="C562" s="225" t="s">
        <v>2903</v>
      </c>
      <c r="D562" s="225" t="s">
        <v>205</v>
      </c>
      <c r="E562" s="226" t="s">
        <v>2904</v>
      </c>
      <c r="F562" s="227" t="s">
        <v>2905</v>
      </c>
      <c r="G562" s="228" t="s">
        <v>213</v>
      </c>
      <c r="H562" s="229">
        <v>82.060000000000002</v>
      </c>
      <c r="I562" s="230"/>
      <c r="J562" s="231">
        <f>ROUND(I562*H562,2)</f>
        <v>0</v>
      </c>
      <c r="K562" s="232"/>
      <c r="L562" s="41"/>
      <c r="M562" s="233" t="s">
        <v>1</v>
      </c>
      <c r="N562" s="234" t="s">
        <v>41</v>
      </c>
      <c r="O562" s="88"/>
      <c r="P562" s="235">
        <f>O562*H562</f>
        <v>0</v>
      </c>
      <c r="Q562" s="235">
        <v>0.00029999999999999997</v>
      </c>
      <c r="R562" s="235">
        <f>Q562*H562</f>
        <v>0.024617999999999998</v>
      </c>
      <c r="S562" s="235">
        <v>0</v>
      </c>
      <c r="T562" s="236">
        <f>S562*H562</f>
        <v>0</v>
      </c>
      <c r="U562" s="35"/>
      <c r="V562" s="35"/>
      <c r="W562" s="35"/>
      <c r="X562" s="35"/>
      <c r="Y562" s="35"/>
      <c r="Z562" s="35"/>
      <c r="AA562" s="35"/>
      <c r="AB562" s="35"/>
      <c r="AC562" s="35"/>
      <c r="AD562" s="35"/>
      <c r="AE562" s="35"/>
      <c r="AR562" s="237" t="s">
        <v>267</v>
      </c>
      <c r="AT562" s="237" t="s">
        <v>205</v>
      </c>
      <c r="AU562" s="237" t="s">
        <v>85</v>
      </c>
      <c r="AY562" s="14" t="s">
        <v>203</v>
      </c>
      <c r="BE562" s="238">
        <f>IF(N562="základní",J562,0)</f>
        <v>0</v>
      </c>
      <c r="BF562" s="238">
        <f>IF(N562="snížená",J562,0)</f>
        <v>0</v>
      </c>
      <c r="BG562" s="238">
        <f>IF(N562="zákl. přenesená",J562,0)</f>
        <v>0</v>
      </c>
      <c r="BH562" s="238">
        <f>IF(N562="sníž. přenesená",J562,0)</f>
        <v>0</v>
      </c>
      <c r="BI562" s="238">
        <f>IF(N562="nulová",J562,0)</f>
        <v>0</v>
      </c>
      <c r="BJ562" s="14" t="s">
        <v>83</v>
      </c>
      <c r="BK562" s="238">
        <f>ROUND(I562*H562,2)</f>
        <v>0</v>
      </c>
      <c r="BL562" s="14" t="s">
        <v>267</v>
      </c>
      <c r="BM562" s="237" t="s">
        <v>2906</v>
      </c>
    </row>
    <row r="563" s="2" customFormat="1" ht="24.15" customHeight="1">
      <c r="A563" s="35"/>
      <c r="B563" s="36"/>
      <c r="C563" s="225" t="s">
        <v>439</v>
      </c>
      <c r="D563" s="225" t="s">
        <v>205</v>
      </c>
      <c r="E563" s="226" t="s">
        <v>2907</v>
      </c>
      <c r="F563" s="227" t="s">
        <v>2908</v>
      </c>
      <c r="G563" s="228" t="s">
        <v>213</v>
      </c>
      <c r="H563" s="229">
        <v>82.060000000000002</v>
      </c>
      <c r="I563" s="230"/>
      <c r="J563" s="231">
        <f>ROUND(I563*H563,2)</f>
        <v>0</v>
      </c>
      <c r="K563" s="232"/>
      <c r="L563" s="41"/>
      <c r="M563" s="233" t="s">
        <v>1</v>
      </c>
      <c r="N563" s="234" t="s">
        <v>41</v>
      </c>
      <c r="O563" s="88"/>
      <c r="P563" s="235">
        <f>O563*H563</f>
        <v>0</v>
      </c>
      <c r="Q563" s="235">
        <v>1.0000000000000001E-05</v>
      </c>
      <c r="R563" s="235">
        <f>Q563*H563</f>
        <v>0.00082060000000000011</v>
      </c>
      <c r="S563" s="235">
        <v>0</v>
      </c>
      <c r="T563" s="236">
        <f>S563*H563</f>
        <v>0</v>
      </c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  <c r="AR563" s="237" t="s">
        <v>267</v>
      </c>
      <c r="AT563" s="237" t="s">
        <v>205</v>
      </c>
      <c r="AU563" s="237" t="s">
        <v>85</v>
      </c>
      <c r="AY563" s="14" t="s">
        <v>203</v>
      </c>
      <c r="BE563" s="238">
        <f>IF(N563="základní",J563,0)</f>
        <v>0</v>
      </c>
      <c r="BF563" s="238">
        <f>IF(N563="snížená",J563,0)</f>
        <v>0</v>
      </c>
      <c r="BG563" s="238">
        <f>IF(N563="zákl. přenesená",J563,0)</f>
        <v>0</v>
      </c>
      <c r="BH563" s="238">
        <f>IF(N563="sníž. přenesená",J563,0)</f>
        <v>0</v>
      </c>
      <c r="BI563" s="238">
        <f>IF(N563="nulová",J563,0)</f>
        <v>0</v>
      </c>
      <c r="BJ563" s="14" t="s">
        <v>83</v>
      </c>
      <c r="BK563" s="238">
        <f>ROUND(I563*H563,2)</f>
        <v>0</v>
      </c>
      <c r="BL563" s="14" t="s">
        <v>267</v>
      </c>
      <c r="BM563" s="237" t="s">
        <v>2909</v>
      </c>
    </row>
    <row r="564" s="2" customFormat="1" ht="21.75" customHeight="1">
      <c r="A564" s="35"/>
      <c r="B564" s="36"/>
      <c r="C564" s="225" t="s">
        <v>2910</v>
      </c>
      <c r="D564" s="225" t="s">
        <v>205</v>
      </c>
      <c r="E564" s="226" t="s">
        <v>2911</v>
      </c>
      <c r="F564" s="227" t="s">
        <v>2912</v>
      </c>
      <c r="G564" s="228" t="s">
        <v>213</v>
      </c>
      <c r="H564" s="229">
        <v>1624.5940000000001</v>
      </c>
      <c r="I564" s="230"/>
      <c r="J564" s="231">
        <f>ROUND(I564*H564,2)</f>
        <v>0</v>
      </c>
      <c r="K564" s="232"/>
      <c r="L564" s="41"/>
      <c r="M564" s="233" t="s">
        <v>1</v>
      </c>
      <c r="N564" s="234" t="s">
        <v>41</v>
      </c>
      <c r="O564" s="88"/>
      <c r="P564" s="235">
        <f>O564*H564</f>
        <v>0</v>
      </c>
      <c r="Q564" s="235">
        <v>0.00016000000000000001</v>
      </c>
      <c r="R564" s="235">
        <f>Q564*H564</f>
        <v>0.25993504000000001</v>
      </c>
      <c r="S564" s="235">
        <v>0</v>
      </c>
      <c r="T564" s="236">
        <f>S564*H564</f>
        <v>0</v>
      </c>
      <c r="U564" s="35"/>
      <c r="V564" s="35"/>
      <c r="W564" s="35"/>
      <c r="X564" s="35"/>
      <c r="Y564" s="35"/>
      <c r="Z564" s="35"/>
      <c r="AA564" s="35"/>
      <c r="AB564" s="35"/>
      <c r="AC564" s="35"/>
      <c r="AD564" s="35"/>
      <c r="AE564" s="35"/>
      <c r="AR564" s="237" t="s">
        <v>267</v>
      </c>
      <c r="AT564" s="237" t="s">
        <v>205</v>
      </c>
      <c r="AU564" s="237" t="s">
        <v>85</v>
      </c>
      <c r="AY564" s="14" t="s">
        <v>203</v>
      </c>
      <c r="BE564" s="238">
        <f>IF(N564="základní",J564,0)</f>
        <v>0</v>
      </c>
      <c r="BF564" s="238">
        <f>IF(N564="snížená",J564,0)</f>
        <v>0</v>
      </c>
      <c r="BG564" s="238">
        <f>IF(N564="zákl. přenesená",J564,0)</f>
        <v>0</v>
      </c>
      <c r="BH564" s="238">
        <f>IF(N564="sníž. přenesená",J564,0)</f>
        <v>0</v>
      </c>
      <c r="BI564" s="238">
        <f>IF(N564="nulová",J564,0)</f>
        <v>0</v>
      </c>
      <c r="BJ564" s="14" t="s">
        <v>83</v>
      </c>
      <c r="BK564" s="238">
        <f>ROUND(I564*H564,2)</f>
        <v>0</v>
      </c>
      <c r="BL564" s="14" t="s">
        <v>267</v>
      </c>
      <c r="BM564" s="237" t="s">
        <v>2913</v>
      </c>
    </row>
    <row r="565" s="2" customFormat="1" ht="16.5" customHeight="1">
      <c r="A565" s="35"/>
      <c r="B565" s="36"/>
      <c r="C565" s="225" t="s">
        <v>443</v>
      </c>
      <c r="D565" s="225" t="s">
        <v>205</v>
      </c>
      <c r="E565" s="226" t="s">
        <v>2914</v>
      </c>
      <c r="F565" s="227" t="s">
        <v>2915</v>
      </c>
      <c r="G565" s="228" t="s">
        <v>213</v>
      </c>
      <c r="H565" s="229">
        <v>1624.5940000000001</v>
      </c>
      <c r="I565" s="230"/>
      <c r="J565" s="231">
        <f>ROUND(I565*H565,2)</f>
        <v>0</v>
      </c>
      <c r="K565" s="232"/>
      <c r="L565" s="41"/>
      <c r="M565" s="233" t="s">
        <v>1</v>
      </c>
      <c r="N565" s="234" t="s">
        <v>41</v>
      </c>
      <c r="O565" s="88"/>
      <c r="P565" s="235">
        <f>O565*H565</f>
        <v>0</v>
      </c>
      <c r="Q565" s="235">
        <v>8.0000000000000007E-05</v>
      </c>
      <c r="R565" s="235">
        <f>Q565*H565</f>
        <v>0.12996752</v>
      </c>
      <c r="S565" s="235">
        <v>0</v>
      </c>
      <c r="T565" s="236">
        <f>S565*H565</f>
        <v>0</v>
      </c>
      <c r="U565" s="35"/>
      <c r="V565" s="35"/>
      <c r="W565" s="35"/>
      <c r="X565" s="35"/>
      <c r="Y565" s="35"/>
      <c r="Z565" s="35"/>
      <c r="AA565" s="35"/>
      <c r="AB565" s="35"/>
      <c r="AC565" s="35"/>
      <c r="AD565" s="35"/>
      <c r="AE565" s="35"/>
      <c r="AR565" s="237" t="s">
        <v>267</v>
      </c>
      <c r="AT565" s="237" t="s">
        <v>205</v>
      </c>
      <c r="AU565" s="237" t="s">
        <v>85</v>
      </c>
      <c r="AY565" s="14" t="s">
        <v>203</v>
      </c>
      <c r="BE565" s="238">
        <f>IF(N565="základní",J565,0)</f>
        <v>0</v>
      </c>
      <c r="BF565" s="238">
        <f>IF(N565="snížená",J565,0)</f>
        <v>0</v>
      </c>
      <c r="BG565" s="238">
        <f>IF(N565="zákl. přenesená",J565,0)</f>
        <v>0</v>
      </c>
      <c r="BH565" s="238">
        <f>IF(N565="sníž. přenesená",J565,0)</f>
        <v>0</v>
      </c>
      <c r="BI565" s="238">
        <f>IF(N565="nulová",J565,0)</f>
        <v>0</v>
      </c>
      <c r="BJ565" s="14" t="s">
        <v>83</v>
      </c>
      <c r="BK565" s="238">
        <f>ROUND(I565*H565,2)</f>
        <v>0</v>
      </c>
      <c r="BL565" s="14" t="s">
        <v>267</v>
      </c>
      <c r="BM565" s="237" t="s">
        <v>2916</v>
      </c>
    </row>
    <row r="566" s="2" customFormat="1" ht="16.5" customHeight="1">
      <c r="A566" s="35"/>
      <c r="B566" s="36"/>
      <c r="C566" s="225" t="s">
        <v>2917</v>
      </c>
      <c r="D566" s="225" t="s">
        <v>205</v>
      </c>
      <c r="E566" s="226" t="s">
        <v>2918</v>
      </c>
      <c r="F566" s="227" t="s">
        <v>2919</v>
      </c>
      <c r="G566" s="228" t="s">
        <v>523</v>
      </c>
      <c r="H566" s="244"/>
      <c r="I566" s="230"/>
      <c r="J566" s="231">
        <f>ROUND(I566*H566,2)</f>
        <v>0</v>
      </c>
      <c r="K566" s="232"/>
      <c r="L566" s="41"/>
      <c r="M566" s="233" t="s">
        <v>1</v>
      </c>
      <c r="N566" s="234" t="s">
        <v>41</v>
      </c>
      <c r="O566" s="88"/>
      <c r="P566" s="235">
        <f>O566*H566</f>
        <v>0</v>
      </c>
      <c r="Q566" s="235">
        <v>0</v>
      </c>
      <c r="R566" s="235">
        <f>Q566*H566</f>
        <v>0</v>
      </c>
      <c r="S566" s="235">
        <v>0</v>
      </c>
      <c r="T566" s="236">
        <f>S566*H566</f>
        <v>0</v>
      </c>
      <c r="U566" s="35"/>
      <c r="V566" s="35"/>
      <c r="W566" s="35"/>
      <c r="X566" s="35"/>
      <c r="Y566" s="35"/>
      <c r="Z566" s="35"/>
      <c r="AA566" s="35"/>
      <c r="AB566" s="35"/>
      <c r="AC566" s="35"/>
      <c r="AD566" s="35"/>
      <c r="AE566" s="35"/>
      <c r="AR566" s="237" t="s">
        <v>267</v>
      </c>
      <c r="AT566" s="237" t="s">
        <v>205</v>
      </c>
      <c r="AU566" s="237" t="s">
        <v>85</v>
      </c>
      <c r="AY566" s="14" t="s">
        <v>203</v>
      </c>
      <c r="BE566" s="238">
        <f>IF(N566="základní",J566,0)</f>
        <v>0</v>
      </c>
      <c r="BF566" s="238">
        <f>IF(N566="snížená",J566,0)</f>
        <v>0</v>
      </c>
      <c r="BG566" s="238">
        <f>IF(N566="zákl. přenesená",J566,0)</f>
        <v>0</v>
      </c>
      <c r="BH566" s="238">
        <f>IF(N566="sníž. přenesená",J566,0)</f>
        <v>0</v>
      </c>
      <c r="BI566" s="238">
        <f>IF(N566="nulová",J566,0)</f>
        <v>0</v>
      </c>
      <c r="BJ566" s="14" t="s">
        <v>83</v>
      </c>
      <c r="BK566" s="238">
        <f>ROUND(I566*H566,2)</f>
        <v>0</v>
      </c>
      <c r="BL566" s="14" t="s">
        <v>267</v>
      </c>
      <c r="BM566" s="237" t="s">
        <v>2920</v>
      </c>
    </row>
    <row r="567" s="12" customFormat="1" ht="22.8" customHeight="1">
      <c r="A567" s="12"/>
      <c r="B567" s="209"/>
      <c r="C567" s="210"/>
      <c r="D567" s="211" t="s">
        <v>75</v>
      </c>
      <c r="E567" s="223" t="s">
        <v>1037</v>
      </c>
      <c r="F567" s="223" t="s">
        <v>1038</v>
      </c>
      <c r="G567" s="210"/>
      <c r="H567" s="210"/>
      <c r="I567" s="213"/>
      <c r="J567" s="224">
        <f>BK567</f>
        <v>0</v>
      </c>
      <c r="K567" s="210"/>
      <c r="L567" s="215"/>
      <c r="M567" s="216"/>
      <c r="N567" s="217"/>
      <c r="O567" s="217"/>
      <c r="P567" s="218">
        <f>SUM(P568:P575)</f>
        <v>0</v>
      </c>
      <c r="Q567" s="217"/>
      <c r="R567" s="218">
        <f>SUM(R568:R575)</f>
        <v>77.88723195</v>
      </c>
      <c r="S567" s="217"/>
      <c r="T567" s="219">
        <f>SUM(T568:T575)</f>
        <v>0</v>
      </c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R567" s="220" t="s">
        <v>85</v>
      </c>
      <c r="AT567" s="221" t="s">
        <v>75</v>
      </c>
      <c r="AU567" s="221" t="s">
        <v>83</v>
      </c>
      <c r="AY567" s="220" t="s">
        <v>203</v>
      </c>
      <c r="BK567" s="222">
        <f>SUM(BK568:BK575)</f>
        <v>0</v>
      </c>
    </row>
    <row r="568" s="2" customFormat="1" ht="16.5" customHeight="1">
      <c r="A568" s="35"/>
      <c r="B568" s="36"/>
      <c r="C568" s="225" t="s">
        <v>446</v>
      </c>
      <c r="D568" s="225" t="s">
        <v>205</v>
      </c>
      <c r="E568" s="226" t="s">
        <v>2921</v>
      </c>
      <c r="F568" s="227" t="s">
        <v>2922</v>
      </c>
      <c r="G568" s="228" t="s">
        <v>213</v>
      </c>
      <c r="H568" s="229">
        <v>243.90600000000001</v>
      </c>
      <c r="I568" s="230"/>
      <c r="J568" s="231">
        <f>ROUND(I568*H568,2)</f>
        <v>0</v>
      </c>
      <c r="K568" s="232"/>
      <c r="L568" s="41"/>
      <c r="M568" s="233" t="s">
        <v>1</v>
      </c>
      <c r="N568" s="234" t="s">
        <v>41</v>
      </c>
      <c r="O568" s="88"/>
      <c r="P568" s="235">
        <f>O568*H568</f>
        <v>0</v>
      </c>
      <c r="Q568" s="235">
        <v>0.065809999999999994</v>
      </c>
      <c r="R568" s="235">
        <f>Q568*H568</f>
        <v>16.051453859999999</v>
      </c>
      <c r="S568" s="235">
        <v>0</v>
      </c>
      <c r="T568" s="236">
        <f>S568*H568</f>
        <v>0</v>
      </c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  <c r="AR568" s="237" t="s">
        <v>267</v>
      </c>
      <c r="AT568" s="237" t="s">
        <v>205</v>
      </c>
      <c r="AU568" s="237" t="s">
        <v>85</v>
      </c>
      <c r="AY568" s="14" t="s">
        <v>203</v>
      </c>
      <c r="BE568" s="238">
        <f>IF(N568="základní",J568,0)</f>
        <v>0</v>
      </c>
      <c r="BF568" s="238">
        <f>IF(N568="snížená",J568,0)</f>
        <v>0</v>
      </c>
      <c r="BG568" s="238">
        <f>IF(N568="zákl. přenesená",J568,0)</f>
        <v>0</v>
      </c>
      <c r="BH568" s="238">
        <f>IF(N568="sníž. přenesená",J568,0)</f>
        <v>0</v>
      </c>
      <c r="BI568" s="238">
        <f>IF(N568="nulová",J568,0)</f>
        <v>0</v>
      </c>
      <c r="BJ568" s="14" t="s">
        <v>83</v>
      </c>
      <c r="BK568" s="238">
        <f>ROUND(I568*H568,2)</f>
        <v>0</v>
      </c>
      <c r="BL568" s="14" t="s">
        <v>267</v>
      </c>
      <c r="BM568" s="237" t="s">
        <v>2923</v>
      </c>
    </row>
    <row r="569" s="2" customFormat="1" ht="24.15" customHeight="1">
      <c r="A569" s="35"/>
      <c r="B569" s="36"/>
      <c r="C569" s="225" t="s">
        <v>2924</v>
      </c>
      <c r="D569" s="225" t="s">
        <v>205</v>
      </c>
      <c r="E569" s="226" t="s">
        <v>2925</v>
      </c>
      <c r="F569" s="227" t="s">
        <v>2926</v>
      </c>
      <c r="G569" s="228" t="s">
        <v>314</v>
      </c>
      <c r="H569" s="229">
        <v>162.96299999999999</v>
      </c>
      <c r="I569" s="230"/>
      <c r="J569" s="231">
        <f>ROUND(I569*H569,2)</f>
        <v>0</v>
      </c>
      <c r="K569" s="232"/>
      <c r="L569" s="41"/>
      <c r="M569" s="233" t="s">
        <v>1</v>
      </c>
      <c r="N569" s="234" t="s">
        <v>41</v>
      </c>
      <c r="O569" s="88"/>
      <c r="P569" s="235">
        <f>O569*H569</f>
        <v>0</v>
      </c>
      <c r="Q569" s="235">
        <v>0.00843</v>
      </c>
      <c r="R569" s="235">
        <f>Q569*H569</f>
        <v>1.3737780899999998</v>
      </c>
      <c r="S569" s="235">
        <v>0</v>
      </c>
      <c r="T569" s="236">
        <f>S569*H569</f>
        <v>0</v>
      </c>
      <c r="U569" s="35"/>
      <c r="V569" s="35"/>
      <c r="W569" s="35"/>
      <c r="X569" s="35"/>
      <c r="Y569" s="35"/>
      <c r="Z569" s="35"/>
      <c r="AA569" s="35"/>
      <c r="AB569" s="35"/>
      <c r="AC569" s="35"/>
      <c r="AD569" s="35"/>
      <c r="AE569" s="35"/>
      <c r="AR569" s="237" t="s">
        <v>267</v>
      </c>
      <c r="AT569" s="237" t="s">
        <v>205</v>
      </c>
      <c r="AU569" s="237" t="s">
        <v>85</v>
      </c>
      <c r="AY569" s="14" t="s">
        <v>203</v>
      </c>
      <c r="BE569" s="238">
        <f>IF(N569="základní",J569,0)</f>
        <v>0</v>
      </c>
      <c r="BF569" s="238">
        <f>IF(N569="snížená",J569,0)</f>
        <v>0</v>
      </c>
      <c r="BG569" s="238">
        <f>IF(N569="zákl. přenesená",J569,0)</f>
        <v>0</v>
      </c>
      <c r="BH569" s="238">
        <f>IF(N569="sníž. přenesená",J569,0)</f>
        <v>0</v>
      </c>
      <c r="BI569" s="238">
        <f>IF(N569="nulová",J569,0)</f>
        <v>0</v>
      </c>
      <c r="BJ569" s="14" t="s">
        <v>83</v>
      </c>
      <c r="BK569" s="238">
        <f>ROUND(I569*H569,2)</f>
        <v>0</v>
      </c>
      <c r="BL569" s="14" t="s">
        <v>267</v>
      </c>
      <c r="BM569" s="237" t="s">
        <v>2927</v>
      </c>
    </row>
    <row r="570" s="2" customFormat="1" ht="16.5" customHeight="1">
      <c r="A570" s="35"/>
      <c r="B570" s="36"/>
      <c r="C570" s="225" t="s">
        <v>450</v>
      </c>
      <c r="D570" s="225" t="s">
        <v>205</v>
      </c>
      <c r="E570" s="226" t="s">
        <v>1040</v>
      </c>
      <c r="F570" s="227" t="s">
        <v>1041</v>
      </c>
      <c r="G570" s="228" t="s">
        <v>213</v>
      </c>
      <c r="H570" s="229">
        <v>13.199999999999999</v>
      </c>
      <c r="I570" s="230"/>
      <c r="J570" s="231">
        <f>ROUND(I570*H570,2)</f>
        <v>0</v>
      </c>
      <c r="K570" s="232"/>
      <c r="L570" s="41"/>
      <c r="M570" s="233" t="s">
        <v>1</v>
      </c>
      <c r="N570" s="234" t="s">
        <v>41</v>
      </c>
      <c r="O570" s="88"/>
      <c r="P570" s="235">
        <f>O570*H570</f>
        <v>0</v>
      </c>
      <c r="Q570" s="235">
        <v>0</v>
      </c>
      <c r="R570" s="235">
        <f>Q570*H570</f>
        <v>0</v>
      </c>
      <c r="S570" s="235">
        <v>0</v>
      </c>
      <c r="T570" s="236">
        <f>S570*H570</f>
        <v>0</v>
      </c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  <c r="AR570" s="237" t="s">
        <v>267</v>
      </c>
      <c r="AT570" s="237" t="s">
        <v>205</v>
      </c>
      <c r="AU570" s="237" t="s">
        <v>85</v>
      </c>
      <c r="AY570" s="14" t="s">
        <v>203</v>
      </c>
      <c r="BE570" s="238">
        <f>IF(N570="základní",J570,0)</f>
        <v>0</v>
      </c>
      <c r="BF570" s="238">
        <f>IF(N570="snížená",J570,0)</f>
        <v>0</v>
      </c>
      <c r="BG570" s="238">
        <f>IF(N570="zákl. přenesená",J570,0)</f>
        <v>0</v>
      </c>
      <c r="BH570" s="238">
        <f>IF(N570="sníž. přenesená",J570,0)</f>
        <v>0</v>
      </c>
      <c r="BI570" s="238">
        <f>IF(N570="nulová",J570,0)</f>
        <v>0</v>
      </c>
      <c r="BJ570" s="14" t="s">
        <v>83</v>
      </c>
      <c r="BK570" s="238">
        <f>ROUND(I570*H570,2)</f>
        <v>0</v>
      </c>
      <c r="BL570" s="14" t="s">
        <v>267</v>
      </c>
      <c r="BM570" s="237" t="s">
        <v>1042</v>
      </c>
    </row>
    <row r="571" s="2" customFormat="1" ht="24.15" customHeight="1">
      <c r="A571" s="35"/>
      <c r="B571" s="36"/>
      <c r="C571" s="225" t="s">
        <v>2928</v>
      </c>
      <c r="D571" s="225" t="s">
        <v>205</v>
      </c>
      <c r="E571" s="226" t="s">
        <v>1044</v>
      </c>
      <c r="F571" s="227" t="s">
        <v>1045</v>
      </c>
      <c r="G571" s="228" t="s">
        <v>213</v>
      </c>
      <c r="H571" s="229">
        <v>1107.7000000000001</v>
      </c>
      <c r="I571" s="230"/>
      <c r="J571" s="231">
        <f>ROUND(I571*H571,2)</f>
        <v>0</v>
      </c>
      <c r="K571" s="232"/>
      <c r="L571" s="41"/>
      <c r="M571" s="233" t="s">
        <v>1</v>
      </c>
      <c r="N571" s="234" t="s">
        <v>41</v>
      </c>
      <c r="O571" s="88"/>
      <c r="P571" s="235">
        <f>O571*H571</f>
        <v>0</v>
      </c>
      <c r="Q571" s="235">
        <v>0</v>
      </c>
      <c r="R571" s="235">
        <f>Q571*H571</f>
        <v>0</v>
      </c>
      <c r="S571" s="235">
        <v>0</v>
      </c>
      <c r="T571" s="236">
        <f>S571*H571</f>
        <v>0</v>
      </c>
      <c r="U571" s="35"/>
      <c r="V571" s="35"/>
      <c r="W571" s="35"/>
      <c r="X571" s="35"/>
      <c r="Y571" s="35"/>
      <c r="Z571" s="35"/>
      <c r="AA571" s="35"/>
      <c r="AB571" s="35"/>
      <c r="AC571" s="35"/>
      <c r="AD571" s="35"/>
      <c r="AE571" s="35"/>
      <c r="AR571" s="237" t="s">
        <v>267</v>
      </c>
      <c r="AT571" s="237" t="s">
        <v>205</v>
      </c>
      <c r="AU571" s="237" t="s">
        <v>85</v>
      </c>
      <c r="AY571" s="14" t="s">
        <v>203</v>
      </c>
      <c r="BE571" s="238">
        <f>IF(N571="základní",J571,0)</f>
        <v>0</v>
      </c>
      <c r="BF571" s="238">
        <f>IF(N571="snížená",J571,0)</f>
        <v>0</v>
      </c>
      <c r="BG571" s="238">
        <f>IF(N571="zákl. přenesená",J571,0)</f>
        <v>0</v>
      </c>
      <c r="BH571" s="238">
        <f>IF(N571="sníž. přenesená",J571,0)</f>
        <v>0</v>
      </c>
      <c r="BI571" s="238">
        <f>IF(N571="nulová",J571,0)</f>
        <v>0</v>
      </c>
      <c r="BJ571" s="14" t="s">
        <v>83</v>
      </c>
      <c r="BK571" s="238">
        <f>ROUND(I571*H571,2)</f>
        <v>0</v>
      </c>
      <c r="BL571" s="14" t="s">
        <v>267</v>
      </c>
      <c r="BM571" s="237" t="s">
        <v>1046</v>
      </c>
    </row>
    <row r="572" s="2" customFormat="1">
      <c r="A572" s="35"/>
      <c r="B572" s="36"/>
      <c r="C572" s="37"/>
      <c r="D572" s="239" t="s">
        <v>403</v>
      </c>
      <c r="E572" s="37"/>
      <c r="F572" s="240" t="s">
        <v>1047</v>
      </c>
      <c r="G572" s="37"/>
      <c r="H572" s="37"/>
      <c r="I572" s="241"/>
      <c r="J572" s="37"/>
      <c r="K572" s="37"/>
      <c r="L572" s="41"/>
      <c r="M572" s="242"/>
      <c r="N572" s="243"/>
      <c r="O572" s="88"/>
      <c r="P572" s="88"/>
      <c r="Q572" s="88"/>
      <c r="R572" s="88"/>
      <c r="S572" s="88"/>
      <c r="T572" s="89"/>
      <c r="U572" s="35"/>
      <c r="V572" s="35"/>
      <c r="W572" s="35"/>
      <c r="X572" s="35"/>
      <c r="Y572" s="35"/>
      <c r="Z572" s="35"/>
      <c r="AA572" s="35"/>
      <c r="AB572" s="35"/>
      <c r="AC572" s="35"/>
      <c r="AD572" s="35"/>
      <c r="AE572" s="35"/>
      <c r="AT572" s="14" t="s">
        <v>403</v>
      </c>
      <c r="AU572" s="14" t="s">
        <v>85</v>
      </c>
    </row>
    <row r="573" s="2" customFormat="1" ht="16.5" customHeight="1">
      <c r="A573" s="35"/>
      <c r="B573" s="36"/>
      <c r="C573" s="245" t="s">
        <v>454</v>
      </c>
      <c r="D573" s="245" t="s">
        <v>541</v>
      </c>
      <c r="E573" s="246" t="s">
        <v>1048</v>
      </c>
      <c r="F573" s="247" t="s">
        <v>1049</v>
      </c>
      <c r="G573" s="248" t="s">
        <v>241</v>
      </c>
      <c r="H573" s="249">
        <v>60.462000000000003</v>
      </c>
      <c r="I573" s="250"/>
      <c r="J573" s="251">
        <f>ROUND(I573*H573,2)</f>
        <v>0</v>
      </c>
      <c r="K573" s="252"/>
      <c r="L573" s="253"/>
      <c r="M573" s="254" t="s">
        <v>1</v>
      </c>
      <c r="N573" s="255" t="s">
        <v>41</v>
      </c>
      <c r="O573" s="88"/>
      <c r="P573" s="235">
        <f>O573*H573</f>
        <v>0</v>
      </c>
      <c r="Q573" s="235">
        <v>1</v>
      </c>
      <c r="R573" s="235">
        <f>Q573*H573</f>
        <v>60.462000000000003</v>
      </c>
      <c r="S573" s="235">
        <v>0</v>
      </c>
      <c r="T573" s="236">
        <f>S573*H573</f>
        <v>0</v>
      </c>
      <c r="U573" s="35"/>
      <c r="V573" s="35"/>
      <c r="W573" s="35"/>
      <c r="X573" s="35"/>
      <c r="Y573" s="35"/>
      <c r="Z573" s="35"/>
      <c r="AA573" s="35"/>
      <c r="AB573" s="35"/>
      <c r="AC573" s="35"/>
      <c r="AD573" s="35"/>
      <c r="AE573" s="35"/>
      <c r="AR573" s="237" t="s">
        <v>214</v>
      </c>
      <c r="AT573" s="237" t="s">
        <v>541</v>
      </c>
      <c r="AU573" s="237" t="s">
        <v>85</v>
      </c>
      <c r="AY573" s="14" t="s">
        <v>203</v>
      </c>
      <c r="BE573" s="238">
        <f>IF(N573="základní",J573,0)</f>
        <v>0</v>
      </c>
      <c r="BF573" s="238">
        <f>IF(N573="snížená",J573,0)</f>
        <v>0</v>
      </c>
      <c r="BG573" s="238">
        <f>IF(N573="zákl. přenesená",J573,0)</f>
        <v>0</v>
      </c>
      <c r="BH573" s="238">
        <f>IF(N573="sníž. přenesená",J573,0)</f>
        <v>0</v>
      </c>
      <c r="BI573" s="238">
        <f>IF(N573="nulová",J573,0)</f>
        <v>0</v>
      </c>
      <c r="BJ573" s="14" t="s">
        <v>83</v>
      </c>
      <c r="BK573" s="238">
        <f>ROUND(I573*H573,2)</f>
        <v>0</v>
      </c>
      <c r="BL573" s="14" t="s">
        <v>267</v>
      </c>
      <c r="BM573" s="237" t="s">
        <v>1050</v>
      </c>
    </row>
    <row r="574" s="2" customFormat="1" ht="16.5" customHeight="1">
      <c r="A574" s="35"/>
      <c r="B574" s="36"/>
      <c r="C574" s="225" t="s">
        <v>2929</v>
      </c>
      <c r="D574" s="225" t="s">
        <v>205</v>
      </c>
      <c r="E574" s="226" t="s">
        <v>1052</v>
      </c>
      <c r="F574" s="227" t="s">
        <v>1053</v>
      </c>
      <c r="G574" s="228" t="s">
        <v>213</v>
      </c>
      <c r="H574" s="229">
        <v>1396.3</v>
      </c>
      <c r="I574" s="230"/>
      <c r="J574" s="231">
        <f>ROUND(I574*H574,2)</f>
        <v>0</v>
      </c>
      <c r="K574" s="232"/>
      <c r="L574" s="41"/>
      <c r="M574" s="233" t="s">
        <v>1</v>
      </c>
      <c r="N574" s="234" t="s">
        <v>41</v>
      </c>
      <c r="O574" s="88"/>
      <c r="P574" s="235">
        <f>O574*H574</f>
        <v>0</v>
      </c>
      <c r="Q574" s="235">
        <v>0</v>
      </c>
      <c r="R574" s="235">
        <f>Q574*H574</f>
        <v>0</v>
      </c>
      <c r="S574" s="235">
        <v>0</v>
      </c>
      <c r="T574" s="236">
        <f>S574*H574</f>
        <v>0</v>
      </c>
      <c r="U574" s="35"/>
      <c r="V574" s="35"/>
      <c r="W574" s="35"/>
      <c r="X574" s="35"/>
      <c r="Y574" s="35"/>
      <c r="Z574" s="35"/>
      <c r="AA574" s="35"/>
      <c r="AB574" s="35"/>
      <c r="AC574" s="35"/>
      <c r="AD574" s="35"/>
      <c r="AE574" s="35"/>
      <c r="AR574" s="237" t="s">
        <v>267</v>
      </c>
      <c r="AT574" s="237" t="s">
        <v>205</v>
      </c>
      <c r="AU574" s="237" t="s">
        <v>85</v>
      </c>
      <c r="AY574" s="14" t="s">
        <v>203</v>
      </c>
      <c r="BE574" s="238">
        <f>IF(N574="základní",J574,0)</f>
        <v>0</v>
      </c>
      <c r="BF574" s="238">
        <f>IF(N574="snížená",J574,0)</f>
        <v>0</v>
      </c>
      <c r="BG574" s="238">
        <f>IF(N574="zákl. přenesená",J574,0)</f>
        <v>0</v>
      </c>
      <c r="BH574" s="238">
        <f>IF(N574="sníž. přenesená",J574,0)</f>
        <v>0</v>
      </c>
      <c r="BI574" s="238">
        <f>IF(N574="nulová",J574,0)</f>
        <v>0</v>
      </c>
      <c r="BJ574" s="14" t="s">
        <v>83</v>
      </c>
      <c r="BK574" s="238">
        <f>ROUND(I574*H574,2)</f>
        <v>0</v>
      </c>
      <c r="BL574" s="14" t="s">
        <v>267</v>
      </c>
      <c r="BM574" s="237" t="s">
        <v>1054</v>
      </c>
    </row>
    <row r="575" s="2" customFormat="1" ht="24.15" customHeight="1">
      <c r="A575" s="35"/>
      <c r="B575" s="36"/>
      <c r="C575" s="225" t="s">
        <v>458</v>
      </c>
      <c r="D575" s="225" t="s">
        <v>205</v>
      </c>
      <c r="E575" s="226" t="s">
        <v>1056</v>
      </c>
      <c r="F575" s="227" t="s">
        <v>1057</v>
      </c>
      <c r="G575" s="228" t="s">
        <v>523</v>
      </c>
      <c r="H575" s="244"/>
      <c r="I575" s="230"/>
      <c r="J575" s="231">
        <f>ROUND(I575*H575,2)</f>
        <v>0</v>
      </c>
      <c r="K575" s="232"/>
      <c r="L575" s="41"/>
      <c r="M575" s="233" t="s">
        <v>1</v>
      </c>
      <c r="N575" s="234" t="s">
        <v>41</v>
      </c>
      <c r="O575" s="88"/>
      <c r="P575" s="235">
        <f>O575*H575</f>
        <v>0</v>
      </c>
      <c r="Q575" s="235">
        <v>0</v>
      </c>
      <c r="R575" s="235">
        <f>Q575*H575</f>
        <v>0</v>
      </c>
      <c r="S575" s="235">
        <v>0</v>
      </c>
      <c r="T575" s="236">
        <f>S575*H575</f>
        <v>0</v>
      </c>
      <c r="U575" s="35"/>
      <c r="V575" s="35"/>
      <c r="W575" s="35"/>
      <c r="X575" s="35"/>
      <c r="Y575" s="35"/>
      <c r="Z575" s="35"/>
      <c r="AA575" s="35"/>
      <c r="AB575" s="35"/>
      <c r="AC575" s="35"/>
      <c r="AD575" s="35"/>
      <c r="AE575" s="35"/>
      <c r="AR575" s="237" t="s">
        <v>267</v>
      </c>
      <c r="AT575" s="237" t="s">
        <v>205</v>
      </c>
      <c r="AU575" s="237" t="s">
        <v>85</v>
      </c>
      <c r="AY575" s="14" t="s">
        <v>203</v>
      </c>
      <c r="BE575" s="238">
        <f>IF(N575="základní",J575,0)</f>
        <v>0</v>
      </c>
      <c r="BF575" s="238">
        <f>IF(N575="snížená",J575,0)</f>
        <v>0</v>
      </c>
      <c r="BG575" s="238">
        <f>IF(N575="zákl. přenesená",J575,0)</f>
        <v>0</v>
      </c>
      <c r="BH575" s="238">
        <f>IF(N575="sníž. přenesená",J575,0)</f>
        <v>0</v>
      </c>
      <c r="BI575" s="238">
        <f>IF(N575="nulová",J575,0)</f>
        <v>0</v>
      </c>
      <c r="BJ575" s="14" t="s">
        <v>83</v>
      </c>
      <c r="BK575" s="238">
        <f>ROUND(I575*H575,2)</f>
        <v>0</v>
      </c>
      <c r="BL575" s="14" t="s">
        <v>267</v>
      </c>
      <c r="BM575" s="237" t="s">
        <v>1058</v>
      </c>
    </row>
    <row r="576" s="12" customFormat="1" ht="22.8" customHeight="1">
      <c r="A576" s="12"/>
      <c r="B576" s="209"/>
      <c r="C576" s="210"/>
      <c r="D576" s="211" t="s">
        <v>75</v>
      </c>
      <c r="E576" s="223" t="s">
        <v>1059</v>
      </c>
      <c r="F576" s="223" t="s">
        <v>1060</v>
      </c>
      <c r="G576" s="210"/>
      <c r="H576" s="210"/>
      <c r="I576" s="213"/>
      <c r="J576" s="224">
        <f>BK576</f>
        <v>0</v>
      </c>
      <c r="K576" s="210"/>
      <c r="L576" s="215"/>
      <c r="M576" s="216"/>
      <c r="N576" s="217"/>
      <c r="O576" s="217"/>
      <c r="P576" s="218">
        <f>SUM(P577:P590)</f>
        <v>0</v>
      </c>
      <c r="Q576" s="217"/>
      <c r="R576" s="218">
        <f>SUM(R577:R590)</f>
        <v>2.6726099999999997</v>
      </c>
      <c r="S576" s="217"/>
      <c r="T576" s="219">
        <f>SUM(T577:T590)</f>
        <v>0.76175000000000004</v>
      </c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R576" s="220" t="s">
        <v>85</v>
      </c>
      <c r="AT576" s="221" t="s">
        <v>75</v>
      </c>
      <c r="AU576" s="221" t="s">
        <v>83</v>
      </c>
      <c r="AY576" s="220" t="s">
        <v>203</v>
      </c>
      <c r="BK576" s="222">
        <f>SUM(BK577:BK590)</f>
        <v>0</v>
      </c>
    </row>
    <row r="577" s="2" customFormat="1" ht="16.5" customHeight="1">
      <c r="A577" s="35"/>
      <c r="B577" s="36"/>
      <c r="C577" s="225" t="s">
        <v>2930</v>
      </c>
      <c r="D577" s="225" t="s">
        <v>205</v>
      </c>
      <c r="E577" s="226" t="s">
        <v>1062</v>
      </c>
      <c r="F577" s="227" t="s">
        <v>1063</v>
      </c>
      <c r="G577" s="228" t="s">
        <v>213</v>
      </c>
      <c r="H577" s="229">
        <v>345.69999999999999</v>
      </c>
      <c r="I577" s="230"/>
      <c r="J577" s="231">
        <f>ROUND(I577*H577,2)</f>
        <v>0</v>
      </c>
      <c r="K577" s="232"/>
      <c r="L577" s="41"/>
      <c r="M577" s="233" t="s">
        <v>1</v>
      </c>
      <c r="N577" s="234" t="s">
        <v>41</v>
      </c>
      <c r="O577" s="88"/>
      <c r="P577" s="235">
        <f>O577*H577</f>
        <v>0</v>
      </c>
      <c r="Q577" s="235">
        <v>0</v>
      </c>
      <c r="R577" s="235">
        <f>Q577*H577</f>
        <v>0</v>
      </c>
      <c r="S577" s="235">
        <v>0</v>
      </c>
      <c r="T577" s="236">
        <f>S577*H577</f>
        <v>0</v>
      </c>
      <c r="U577" s="35"/>
      <c r="V577" s="35"/>
      <c r="W577" s="35"/>
      <c r="X577" s="35"/>
      <c r="Y577" s="35"/>
      <c r="Z577" s="35"/>
      <c r="AA577" s="35"/>
      <c r="AB577" s="35"/>
      <c r="AC577" s="35"/>
      <c r="AD577" s="35"/>
      <c r="AE577" s="35"/>
      <c r="AR577" s="237" t="s">
        <v>267</v>
      </c>
      <c r="AT577" s="237" t="s">
        <v>205</v>
      </c>
      <c r="AU577" s="237" t="s">
        <v>85</v>
      </c>
      <c r="AY577" s="14" t="s">
        <v>203</v>
      </c>
      <c r="BE577" s="238">
        <f>IF(N577="základní",J577,0)</f>
        <v>0</v>
      </c>
      <c r="BF577" s="238">
        <f>IF(N577="snížená",J577,0)</f>
        <v>0</v>
      </c>
      <c r="BG577" s="238">
        <f>IF(N577="zákl. přenesená",J577,0)</f>
        <v>0</v>
      </c>
      <c r="BH577" s="238">
        <f>IF(N577="sníž. přenesená",J577,0)</f>
        <v>0</v>
      </c>
      <c r="BI577" s="238">
        <f>IF(N577="nulová",J577,0)</f>
        <v>0</v>
      </c>
      <c r="BJ577" s="14" t="s">
        <v>83</v>
      </c>
      <c r="BK577" s="238">
        <f>ROUND(I577*H577,2)</f>
        <v>0</v>
      </c>
      <c r="BL577" s="14" t="s">
        <v>267</v>
      </c>
      <c r="BM577" s="237" t="s">
        <v>1064</v>
      </c>
    </row>
    <row r="578" s="2" customFormat="1" ht="24.15" customHeight="1">
      <c r="A578" s="35"/>
      <c r="B578" s="36"/>
      <c r="C578" s="225" t="s">
        <v>461</v>
      </c>
      <c r="D578" s="225" t="s">
        <v>205</v>
      </c>
      <c r="E578" s="226" t="s">
        <v>1066</v>
      </c>
      <c r="F578" s="227" t="s">
        <v>1067</v>
      </c>
      <c r="G578" s="228" t="s">
        <v>213</v>
      </c>
      <c r="H578" s="229">
        <v>345.69999999999999</v>
      </c>
      <c r="I578" s="230"/>
      <c r="J578" s="231">
        <f>ROUND(I578*H578,2)</f>
        <v>0</v>
      </c>
      <c r="K578" s="232"/>
      <c r="L578" s="41"/>
      <c r="M578" s="233" t="s">
        <v>1</v>
      </c>
      <c r="N578" s="234" t="s">
        <v>41</v>
      </c>
      <c r="O578" s="88"/>
      <c r="P578" s="235">
        <f>O578*H578</f>
        <v>0</v>
      </c>
      <c r="Q578" s="235">
        <v>0</v>
      </c>
      <c r="R578" s="235">
        <f>Q578*H578</f>
        <v>0</v>
      </c>
      <c r="S578" s="235">
        <v>0</v>
      </c>
      <c r="T578" s="236">
        <f>S578*H578</f>
        <v>0</v>
      </c>
      <c r="U578" s="35"/>
      <c r="V578" s="35"/>
      <c r="W578" s="35"/>
      <c r="X578" s="35"/>
      <c r="Y578" s="35"/>
      <c r="Z578" s="35"/>
      <c r="AA578" s="35"/>
      <c r="AB578" s="35"/>
      <c r="AC578" s="35"/>
      <c r="AD578" s="35"/>
      <c r="AE578" s="35"/>
      <c r="AR578" s="237" t="s">
        <v>267</v>
      </c>
      <c r="AT578" s="237" t="s">
        <v>205</v>
      </c>
      <c r="AU578" s="237" t="s">
        <v>85</v>
      </c>
      <c r="AY578" s="14" t="s">
        <v>203</v>
      </c>
      <c r="BE578" s="238">
        <f>IF(N578="základní",J578,0)</f>
        <v>0</v>
      </c>
      <c r="BF578" s="238">
        <f>IF(N578="snížená",J578,0)</f>
        <v>0</v>
      </c>
      <c r="BG578" s="238">
        <f>IF(N578="zákl. přenesená",J578,0)</f>
        <v>0</v>
      </c>
      <c r="BH578" s="238">
        <f>IF(N578="sníž. přenesená",J578,0)</f>
        <v>0</v>
      </c>
      <c r="BI578" s="238">
        <f>IF(N578="nulová",J578,0)</f>
        <v>0</v>
      </c>
      <c r="BJ578" s="14" t="s">
        <v>83</v>
      </c>
      <c r="BK578" s="238">
        <f>ROUND(I578*H578,2)</f>
        <v>0</v>
      </c>
      <c r="BL578" s="14" t="s">
        <v>267</v>
      </c>
      <c r="BM578" s="237" t="s">
        <v>1068</v>
      </c>
    </row>
    <row r="579" s="2" customFormat="1" ht="24.15" customHeight="1">
      <c r="A579" s="35"/>
      <c r="B579" s="36"/>
      <c r="C579" s="225" t="s">
        <v>2931</v>
      </c>
      <c r="D579" s="225" t="s">
        <v>205</v>
      </c>
      <c r="E579" s="226" t="s">
        <v>1070</v>
      </c>
      <c r="F579" s="227" t="s">
        <v>1071</v>
      </c>
      <c r="G579" s="228" t="s">
        <v>213</v>
      </c>
      <c r="H579" s="229">
        <v>345.69999999999999</v>
      </c>
      <c r="I579" s="230"/>
      <c r="J579" s="231">
        <f>ROUND(I579*H579,2)</f>
        <v>0</v>
      </c>
      <c r="K579" s="232"/>
      <c r="L579" s="41"/>
      <c r="M579" s="233" t="s">
        <v>1</v>
      </c>
      <c r="N579" s="234" t="s">
        <v>41</v>
      </c>
      <c r="O579" s="88"/>
      <c r="P579" s="235">
        <f>O579*H579</f>
        <v>0</v>
      </c>
      <c r="Q579" s="235">
        <v>0.0074999999999999997</v>
      </c>
      <c r="R579" s="235">
        <f>Q579*H579</f>
        <v>2.5927499999999997</v>
      </c>
      <c r="S579" s="235">
        <v>0</v>
      </c>
      <c r="T579" s="236">
        <f>S579*H579</f>
        <v>0</v>
      </c>
      <c r="U579" s="35"/>
      <c r="V579" s="35"/>
      <c r="W579" s="35"/>
      <c r="X579" s="35"/>
      <c r="Y579" s="35"/>
      <c r="Z579" s="35"/>
      <c r="AA579" s="35"/>
      <c r="AB579" s="35"/>
      <c r="AC579" s="35"/>
      <c r="AD579" s="35"/>
      <c r="AE579" s="35"/>
      <c r="AR579" s="237" t="s">
        <v>267</v>
      </c>
      <c r="AT579" s="237" t="s">
        <v>205</v>
      </c>
      <c r="AU579" s="237" t="s">
        <v>85</v>
      </c>
      <c r="AY579" s="14" t="s">
        <v>203</v>
      </c>
      <c r="BE579" s="238">
        <f>IF(N579="základní",J579,0)</f>
        <v>0</v>
      </c>
      <c r="BF579" s="238">
        <f>IF(N579="snížená",J579,0)</f>
        <v>0</v>
      </c>
      <c r="BG579" s="238">
        <f>IF(N579="zákl. přenesená",J579,0)</f>
        <v>0</v>
      </c>
      <c r="BH579" s="238">
        <f>IF(N579="sníž. přenesená",J579,0)</f>
        <v>0</v>
      </c>
      <c r="BI579" s="238">
        <f>IF(N579="nulová",J579,0)</f>
        <v>0</v>
      </c>
      <c r="BJ579" s="14" t="s">
        <v>83</v>
      </c>
      <c r="BK579" s="238">
        <f>ROUND(I579*H579,2)</f>
        <v>0</v>
      </c>
      <c r="BL579" s="14" t="s">
        <v>267</v>
      </c>
      <c r="BM579" s="237" t="s">
        <v>1072</v>
      </c>
    </row>
    <row r="580" s="2" customFormat="1" ht="24.15" customHeight="1">
      <c r="A580" s="35"/>
      <c r="B580" s="36"/>
      <c r="C580" s="225" t="s">
        <v>465</v>
      </c>
      <c r="D580" s="225" t="s">
        <v>205</v>
      </c>
      <c r="E580" s="226" t="s">
        <v>1074</v>
      </c>
      <c r="F580" s="227" t="s">
        <v>1075</v>
      </c>
      <c r="G580" s="228" t="s">
        <v>213</v>
      </c>
      <c r="H580" s="229">
        <v>304.69999999999999</v>
      </c>
      <c r="I580" s="230"/>
      <c r="J580" s="231">
        <f>ROUND(I580*H580,2)</f>
        <v>0</v>
      </c>
      <c r="K580" s="232"/>
      <c r="L580" s="41"/>
      <c r="M580" s="233" t="s">
        <v>1</v>
      </c>
      <c r="N580" s="234" t="s">
        <v>41</v>
      </c>
      <c r="O580" s="88"/>
      <c r="P580" s="235">
        <f>O580*H580</f>
        <v>0</v>
      </c>
      <c r="Q580" s="235">
        <v>0</v>
      </c>
      <c r="R580" s="235">
        <f>Q580*H580</f>
        <v>0</v>
      </c>
      <c r="S580" s="235">
        <v>0.0025000000000000001</v>
      </c>
      <c r="T580" s="236">
        <f>S580*H580</f>
        <v>0.76175000000000004</v>
      </c>
      <c r="U580" s="35"/>
      <c r="V580" s="35"/>
      <c r="W580" s="35"/>
      <c r="X580" s="35"/>
      <c r="Y580" s="35"/>
      <c r="Z580" s="35"/>
      <c r="AA580" s="35"/>
      <c r="AB580" s="35"/>
      <c r="AC580" s="35"/>
      <c r="AD580" s="35"/>
      <c r="AE580" s="35"/>
      <c r="AR580" s="237" t="s">
        <v>267</v>
      </c>
      <c r="AT580" s="237" t="s">
        <v>205</v>
      </c>
      <c r="AU580" s="237" t="s">
        <v>85</v>
      </c>
      <c r="AY580" s="14" t="s">
        <v>203</v>
      </c>
      <c r="BE580" s="238">
        <f>IF(N580="základní",J580,0)</f>
        <v>0</v>
      </c>
      <c r="BF580" s="238">
        <f>IF(N580="snížená",J580,0)</f>
        <v>0</v>
      </c>
      <c r="BG580" s="238">
        <f>IF(N580="zákl. přenesená",J580,0)</f>
        <v>0</v>
      </c>
      <c r="BH580" s="238">
        <f>IF(N580="sníž. přenesená",J580,0)</f>
        <v>0</v>
      </c>
      <c r="BI580" s="238">
        <f>IF(N580="nulová",J580,0)</f>
        <v>0</v>
      </c>
      <c r="BJ580" s="14" t="s">
        <v>83</v>
      </c>
      <c r="BK580" s="238">
        <f>ROUND(I580*H580,2)</f>
        <v>0</v>
      </c>
      <c r="BL580" s="14" t="s">
        <v>267</v>
      </c>
      <c r="BM580" s="237" t="s">
        <v>1076</v>
      </c>
    </row>
    <row r="581" s="2" customFormat="1">
      <c r="A581" s="35"/>
      <c r="B581" s="36"/>
      <c r="C581" s="37"/>
      <c r="D581" s="239" t="s">
        <v>403</v>
      </c>
      <c r="E581" s="37"/>
      <c r="F581" s="240" t="s">
        <v>1077</v>
      </c>
      <c r="G581" s="37"/>
      <c r="H581" s="37"/>
      <c r="I581" s="241"/>
      <c r="J581" s="37"/>
      <c r="K581" s="37"/>
      <c r="L581" s="41"/>
      <c r="M581" s="242"/>
      <c r="N581" s="243"/>
      <c r="O581" s="88"/>
      <c r="P581" s="88"/>
      <c r="Q581" s="88"/>
      <c r="R581" s="88"/>
      <c r="S581" s="88"/>
      <c r="T581" s="89"/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  <c r="AT581" s="14" t="s">
        <v>403</v>
      </c>
      <c r="AU581" s="14" t="s">
        <v>85</v>
      </c>
    </row>
    <row r="582" s="2" customFormat="1" ht="24.15" customHeight="1">
      <c r="A582" s="35"/>
      <c r="B582" s="36"/>
      <c r="C582" s="225" t="s">
        <v>2932</v>
      </c>
      <c r="D582" s="225" t="s">
        <v>205</v>
      </c>
      <c r="E582" s="226" t="s">
        <v>1098</v>
      </c>
      <c r="F582" s="227" t="s">
        <v>1099</v>
      </c>
      <c r="G582" s="228" t="s">
        <v>213</v>
      </c>
      <c r="H582" s="229">
        <v>19.030000000000001</v>
      </c>
      <c r="I582" s="230"/>
      <c r="J582" s="231">
        <f>ROUND(I582*H582,2)</f>
        <v>0</v>
      </c>
      <c r="K582" s="232"/>
      <c r="L582" s="41"/>
      <c r="M582" s="233" t="s">
        <v>1</v>
      </c>
      <c r="N582" s="234" t="s">
        <v>41</v>
      </c>
      <c r="O582" s="88"/>
      <c r="P582" s="235">
        <f>O582*H582</f>
        <v>0</v>
      </c>
      <c r="Q582" s="235">
        <v>0.00040000000000000002</v>
      </c>
      <c r="R582" s="235">
        <f>Q582*H582</f>
        <v>0.0076120000000000007</v>
      </c>
      <c r="S582" s="235">
        <v>0</v>
      </c>
      <c r="T582" s="236">
        <f>S582*H582</f>
        <v>0</v>
      </c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  <c r="AR582" s="237" t="s">
        <v>267</v>
      </c>
      <c r="AT582" s="237" t="s">
        <v>205</v>
      </c>
      <c r="AU582" s="237" t="s">
        <v>85</v>
      </c>
      <c r="AY582" s="14" t="s">
        <v>203</v>
      </c>
      <c r="BE582" s="238">
        <f>IF(N582="základní",J582,0)</f>
        <v>0</v>
      </c>
      <c r="BF582" s="238">
        <f>IF(N582="snížená",J582,0)</f>
        <v>0</v>
      </c>
      <c r="BG582" s="238">
        <f>IF(N582="zákl. přenesená",J582,0)</f>
        <v>0</v>
      </c>
      <c r="BH582" s="238">
        <f>IF(N582="sníž. přenesená",J582,0)</f>
        <v>0</v>
      </c>
      <c r="BI582" s="238">
        <f>IF(N582="nulová",J582,0)</f>
        <v>0</v>
      </c>
      <c r="BJ582" s="14" t="s">
        <v>83</v>
      </c>
      <c r="BK582" s="238">
        <f>ROUND(I582*H582,2)</f>
        <v>0</v>
      </c>
      <c r="BL582" s="14" t="s">
        <v>267</v>
      </c>
      <c r="BM582" s="237" t="s">
        <v>1100</v>
      </c>
    </row>
    <row r="583" s="2" customFormat="1">
      <c r="A583" s="35"/>
      <c r="B583" s="36"/>
      <c r="C583" s="37"/>
      <c r="D583" s="239" t="s">
        <v>403</v>
      </c>
      <c r="E583" s="37"/>
      <c r="F583" s="240" t="s">
        <v>1101</v>
      </c>
      <c r="G583" s="37"/>
      <c r="H583" s="37"/>
      <c r="I583" s="241"/>
      <c r="J583" s="37"/>
      <c r="K583" s="37"/>
      <c r="L583" s="41"/>
      <c r="M583" s="242"/>
      <c r="N583" s="243"/>
      <c r="O583" s="88"/>
      <c r="P583" s="88"/>
      <c r="Q583" s="88"/>
      <c r="R583" s="88"/>
      <c r="S583" s="88"/>
      <c r="T583" s="89"/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  <c r="AT583" s="14" t="s">
        <v>403</v>
      </c>
      <c r="AU583" s="14" t="s">
        <v>85</v>
      </c>
    </row>
    <row r="584" s="2" customFormat="1" ht="24.15" customHeight="1">
      <c r="A584" s="35"/>
      <c r="B584" s="36"/>
      <c r="C584" s="245" t="s">
        <v>468</v>
      </c>
      <c r="D584" s="245" t="s">
        <v>541</v>
      </c>
      <c r="E584" s="246" t="s">
        <v>1103</v>
      </c>
      <c r="F584" s="247" t="s">
        <v>1104</v>
      </c>
      <c r="G584" s="248" t="s">
        <v>213</v>
      </c>
      <c r="H584" s="249">
        <v>19.895</v>
      </c>
      <c r="I584" s="250"/>
      <c r="J584" s="251">
        <f>ROUND(I584*H584,2)</f>
        <v>0</v>
      </c>
      <c r="K584" s="252"/>
      <c r="L584" s="253"/>
      <c r="M584" s="254" t="s">
        <v>1</v>
      </c>
      <c r="N584" s="255" t="s">
        <v>41</v>
      </c>
      <c r="O584" s="88"/>
      <c r="P584" s="235">
        <f>O584*H584</f>
        <v>0</v>
      </c>
      <c r="Q584" s="235">
        <v>0</v>
      </c>
      <c r="R584" s="235">
        <f>Q584*H584</f>
        <v>0</v>
      </c>
      <c r="S584" s="235">
        <v>0</v>
      </c>
      <c r="T584" s="236">
        <f>S584*H584</f>
        <v>0</v>
      </c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R584" s="237" t="s">
        <v>214</v>
      </c>
      <c r="AT584" s="237" t="s">
        <v>541</v>
      </c>
      <c r="AU584" s="237" t="s">
        <v>85</v>
      </c>
      <c r="AY584" s="14" t="s">
        <v>203</v>
      </c>
      <c r="BE584" s="238">
        <f>IF(N584="základní",J584,0)</f>
        <v>0</v>
      </c>
      <c r="BF584" s="238">
        <f>IF(N584="snížená",J584,0)</f>
        <v>0</v>
      </c>
      <c r="BG584" s="238">
        <f>IF(N584="zákl. přenesená",J584,0)</f>
        <v>0</v>
      </c>
      <c r="BH584" s="238">
        <f>IF(N584="sníž. přenesená",J584,0)</f>
        <v>0</v>
      </c>
      <c r="BI584" s="238">
        <f>IF(N584="nulová",J584,0)</f>
        <v>0</v>
      </c>
      <c r="BJ584" s="14" t="s">
        <v>83</v>
      </c>
      <c r="BK584" s="238">
        <f>ROUND(I584*H584,2)</f>
        <v>0</v>
      </c>
      <c r="BL584" s="14" t="s">
        <v>267</v>
      </c>
      <c r="BM584" s="237" t="s">
        <v>1105</v>
      </c>
    </row>
    <row r="585" s="2" customFormat="1">
      <c r="A585" s="35"/>
      <c r="B585" s="36"/>
      <c r="C585" s="37"/>
      <c r="D585" s="239" t="s">
        <v>403</v>
      </c>
      <c r="E585" s="37"/>
      <c r="F585" s="240" t="s">
        <v>1106</v>
      </c>
      <c r="G585" s="37"/>
      <c r="H585" s="37"/>
      <c r="I585" s="241"/>
      <c r="J585" s="37"/>
      <c r="K585" s="37"/>
      <c r="L585" s="41"/>
      <c r="M585" s="242"/>
      <c r="N585" s="243"/>
      <c r="O585" s="88"/>
      <c r="P585" s="88"/>
      <c r="Q585" s="88"/>
      <c r="R585" s="88"/>
      <c r="S585" s="88"/>
      <c r="T585" s="89"/>
      <c r="U585" s="35"/>
      <c r="V585" s="35"/>
      <c r="W585" s="35"/>
      <c r="X585" s="35"/>
      <c r="Y585" s="35"/>
      <c r="Z585" s="35"/>
      <c r="AA585" s="35"/>
      <c r="AB585" s="35"/>
      <c r="AC585" s="35"/>
      <c r="AD585" s="35"/>
      <c r="AE585" s="35"/>
      <c r="AT585" s="14" t="s">
        <v>403</v>
      </c>
      <c r="AU585" s="14" t="s">
        <v>85</v>
      </c>
    </row>
    <row r="586" s="2" customFormat="1" ht="16.5" customHeight="1">
      <c r="A586" s="35"/>
      <c r="B586" s="36"/>
      <c r="C586" s="225" t="s">
        <v>2933</v>
      </c>
      <c r="D586" s="225" t="s">
        <v>205</v>
      </c>
      <c r="E586" s="226" t="s">
        <v>1108</v>
      </c>
      <c r="F586" s="227" t="s">
        <v>1109</v>
      </c>
      <c r="G586" s="228" t="s">
        <v>213</v>
      </c>
      <c r="H586" s="229">
        <v>361.24000000000001</v>
      </c>
      <c r="I586" s="230"/>
      <c r="J586" s="231">
        <f>ROUND(I586*H586,2)</f>
        <v>0</v>
      </c>
      <c r="K586" s="232"/>
      <c r="L586" s="41"/>
      <c r="M586" s="233" t="s">
        <v>1</v>
      </c>
      <c r="N586" s="234" t="s">
        <v>41</v>
      </c>
      <c r="O586" s="88"/>
      <c r="P586" s="235">
        <f>O586*H586</f>
        <v>0</v>
      </c>
      <c r="Q586" s="235">
        <v>0.00020000000000000001</v>
      </c>
      <c r="R586" s="235">
        <f>Q586*H586</f>
        <v>0.072248000000000007</v>
      </c>
      <c r="S586" s="235">
        <v>0</v>
      </c>
      <c r="T586" s="236">
        <f>S586*H586</f>
        <v>0</v>
      </c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  <c r="AR586" s="237" t="s">
        <v>267</v>
      </c>
      <c r="AT586" s="237" t="s">
        <v>205</v>
      </c>
      <c r="AU586" s="237" t="s">
        <v>85</v>
      </c>
      <c r="AY586" s="14" t="s">
        <v>203</v>
      </c>
      <c r="BE586" s="238">
        <f>IF(N586="základní",J586,0)</f>
        <v>0</v>
      </c>
      <c r="BF586" s="238">
        <f>IF(N586="snížená",J586,0)</f>
        <v>0</v>
      </c>
      <c r="BG586" s="238">
        <f>IF(N586="zákl. přenesená",J586,0)</f>
        <v>0</v>
      </c>
      <c r="BH586" s="238">
        <f>IF(N586="sníž. přenesená",J586,0)</f>
        <v>0</v>
      </c>
      <c r="BI586" s="238">
        <f>IF(N586="nulová",J586,0)</f>
        <v>0</v>
      </c>
      <c r="BJ586" s="14" t="s">
        <v>83</v>
      </c>
      <c r="BK586" s="238">
        <f>ROUND(I586*H586,2)</f>
        <v>0</v>
      </c>
      <c r="BL586" s="14" t="s">
        <v>267</v>
      </c>
      <c r="BM586" s="237" t="s">
        <v>1110</v>
      </c>
    </row>
    <row r="587" s="2" customFormat="1">
      <c r="A587" s="35"/>
      <c r="B587" s="36"/>
      <c r="C587" s="37"/>
      <c r="D587" s="239" t="s">
        <v>403</v>
      </c>
      <c r="E587" s="37"/>
      <c r="F587" s="240" t="s">
        <v>1092</v>
      </c>
      <c r="G587" s="37"/>
      <c r="H587" s="37"/>
      <c r="I587" s="241"/>
      <c r="J587" s="37"/>
      <c r="K587" s="37"/>
      <c r="L587" s="41"/>
      <c r="M587" s="242"/>
      <c r="N587" s="243"/>
      <c r="O587" s="88"/>
      <c r="P587" s="88"/>
      <c r="Q587" s="88"/>
      <c r="R587" s="88"/>
      <c r="S587" s="88"/>
      <c r="T587" s="89"/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  <c r="AT587" s="14" t="s">
        <v>403</v>
      </c>
      <c r="AU587" s="14" t="s">
        <v>85</v>
      </c>
    </row>
    <row r="588" s="2" customFormat="1" ht="24.15" customHeight="1">
      <c r="A588" s="35"/>
      <c r="B588" s="36"/>
      <c r="C588" s="245" t="s">
        <v>472</v>
      </c>
      <c r="D588" s="245" t="s">
        <v>541</v>
      </c>
      <c r="E588" s="246" t="s">
        <v>1112</v>
      </c>
      <c r="F588" s="247" t="s">
        <v>1113</v>
      </c>
      <c r="G588" s="248" t="s">
        <v>213</v>
      </c>
      <c r="H588" s="249">
        <v>415.42599999999999</v>
      </c>
      <c r="I588" s="250"/>
      <c r="J588" s="251">
        <f>ROUND(I588*H588,2)</f>
        <v>0</v>
      </c>
      <c r="K588" s="252"/>
      <c r="L588" s="253"/>
      <c r="M588" s="254" t="s">
        <v>1</v>
      </c>
      <c r="N588" s="255" t="s">
        <v>41</v>
      </c>
      <c r="O588" s="88"/>
      <c r="P588" s="235">
        <f>O588*H588</f>
        <v>0</v>
      </c>
      <c r="Q588" s="235">
        <v>0</v>
      </c>
      <c r="R588" s="235">
        <f>Q588*H588</f>
        <v>0</v>
      </c>
      <c r="S588" s="235">
        <v>0</v>
      </c>
      <c r="T588" s="236">
        <f>S588*H588</f>
        <v>0</v>
      </c>
      <c r="U588" s="35"/>
      <c r="V588" s="35"/>
      <c r="W588" s="35"/>
      <c r="X588" s="35"/>
      <c r="Y588" s="35"/>
      <c r="Z588" s="35"/>
      <c r="AA588" s="35"/>
      <c r="AB588" s="35"/>
      <c r="AC588" s="35"/>
      <c r="AD588" s="35"/>
      <c r="AE588" s="35"/>
      <c r="AR588" s="237" t="s">
        <v>214</v>
      </c>
      <c r="AT588" s="237" t="s">
        <v>541</v>
      </c>
      <c r="AU588" s="237" t="s">
        <v>85</v>
      </c>
      <c r="AY588" s="14" t="s">
        <v>203</v>
      </c>
      <c r="BE588" s="238">
        <f>IF(N588="základní",J588,0)</f>
        <v>0</v>
      </c>
      <c r="BF588" s="238">
        <f>IF(N588="snížená",J588,0)</f>
        <v>0</v>
      </c>
      <c r="BG588" s="238">
        <f>IF(N588="zákl. přenesená",J588,0)</f>
        <v>0</v>
      </c>
      <c r="BH588" s="238">
        <f>IF(N588="sníž. přenesená",J588,0)</f>
        <v>0</v>
      </c>
      <c r="BI588" s="238">
        <f>IF(N588="nulová",J588,0)</f>
        <v>0</v>
      </c>
      <c r="BJ588" s="14" t="s">
        <v>83</v>
      </c>
      <c r="BK588" s="238">
        <f>ROUND(I588*H588,2)</f>
        <v>0</v>
      </c>
      <c r="BL588" s="14" t="s">
        <v>267</v>
      </c>
      <c r="BM588" s="237" t="s">
        <v>1114</v>
      </c>
    </row>
    <row r="589" s="2" customFormat="1">
      <c r="A589" s="35"/>
      <c r="B589" s="36"/>
      <c r="C589" s="37"/>
      <c r="D589" s="239" t="s">
        <v>403</v>
      </c>
      <c r="E589" s="37"/>
      <c r="F589" s="240" t="s">
        <v>1115</v>
      </c>
      <c r="G589" s="37"/>
      <c r="H589" s="37"/>
      <c r="I589" s="241"/>
      <c r="J589" s="37"/>
      <c r="K589" s="37"/>
      <c r="L589" s="41"/>
      <c r="M589" s="242"/>
      <c r="N589" s="243"/>
      <c r="O589" s="88"/>
      <c r="P589" s="88"/>
      <c r="Q589" s="88"/>
      <c r="R589" s="88"/>
      <c r="S589" s="88"/>
      <c r="T589" s="89"/>
      <c r="U589" s="35"/>
      <c r="V589" s="35"/>
      <c r="W589" s="35"/>
      <c r="X589" s="35"/>
      <c r="Y589" s="35"/>
      <c r="Z589" s="35"/>
      <c r="AA589" s="35"/>
      <c r="AB589" s="35"/>
      <c r="AC589" s="35"/>
      <c r="AD589" s="35"/>
      <c r="AE589" s="35"/>
      <c r="AT589" s="14" t="s">
        <v>403</v>
      </c>
      <c r="AU589" s="14" t="s">
        <v>85</v>
      </c>
    </row>
    <row r="590" s="2" customFormat="1" ht="24.15" customHeight="1">
      <c r="A590" s="35"/>
      <c r="B590" s="36"/>
      <c r="C590" s="225" t="s">
        <v>2934</v>
      </c>
      <c r="D590" s="225" t="s">
        <v>205</v>
      </c>
      <c r="E590" s="226" t="s">
        <v>1117</v>
      </c>
      <c r="F590" s="227" t="s">
        <v>1118</v>
      </c>
      <c r="G590" s="228" t="s">
        <v>523</v>
      </c>
      <c r="H590" s="244"/>
      <c r="I590" s="230"/>
      <c r="J590" s="231">
        <f>ROUND(I590*H590,2)</f>
        <v>0</v>
      </c>
      <c r="K590" s="232"/>
      <c r="L590" s="41"/>
      <c r="M590" s="233" t="s">
        <v>1</v>
      </c>
      <c r="N590" s="234" t="s">
        <v>41</v>
      </c>
      <c r="O590" s="88"/>
      <c r="P590" s="235">
        <f>O590*H590</f>
        <v>0</v>
      </c>
      <c r="Q590" s="235">
        <v>0</v>
      </c>
      <c r="R590" s="235">
        <f>Q590*H590</f>
        <v>0</v>
      </c>
      <c r="S590" s="235">
        <v>0</v>
      </c>
      <c r="T590" s="236">
        <f>S590*H590</f>
        <v>0</v>
      </c>
      <c r="U590" s="35"/>
      <c r="V590" s="35"/>
      <c r="W590" s="35"/>
      <c r="X590" s="35"/>
      <c r="Y590" s="35"/>
      <c r="Z590" s="35"/>
      <c r="AA590" s="35"/>
      <c r="AB590" s="35"/>
      <c r="AC590" s="35"/>
      <c r="AD590" s="35"/>
      <c r="AE590" s="35"/>
      <c r="AR590" s="237" t="s">
        <v>267</v>
      </c>
      <c r="AT590" s="237" t="s">
        <v>205</v>
      </c>
      <c r="AU590" s="237" t="s">
        <v>85</v>
      </c>
      <c r="AY590" s="14" t="s">
        <v>203</v>
      </c>
      <c r="BE590" s="238">
        <f>IF(N590="základní",J590,0)</f>
        <v>0</v>
      </c>
      <c r="BF590" s="238">
        <f>IF(N590="snížená",J590,0)</f>
        <v>0</v>
      </c>
      <c r="BG590" s="238">
        <f>IF(N590="zákl. přenesená",J590,0)</f>
        <v>0</v>
      </c>
      <c r="BH590" s="238">
        <f>IF(N590="sníž. přenesená",J590,0)</f>
        <v>0</v>
      </c>
      <c r="BI590" s="238">
        <f>IF(N590="nulová",J590,0)</f>
        <v>0</v>
      </c>
      <c r="BJ590" s="14" t="s">
        <v>83</v>
      </c>
      <c r="BK590" s="238">
        <f>ROUND(I590*H590,2)</f>
        <v>0</v>
      </c>
      <c r="BL590" s="14" t="s">
        <v>267</v>
      </c>
      <c r="BM590" s="237" t="s">
        <v>1119</v>
      </c>
    </row>
    <row r="591" s="12" customFormat="1" ht="22.8" customHeight="1">
      <c r="A591" s="12"/>
      <c r="B591" s="209"/>
      <c r="C591" s="210"/>
      <c r="D591" s="211" t="s">
        <v>75</v>
      </c>
      <c r="E591" s="223" t="s">
        <v>2935</v>
      </c>
      <c r="F591" s="223" t="s">
        <v>2936</v>
      </c>
      <c r="G591" s="210"/>
      <c r="H591" s="210"/>
      <c r="I591" s="213"/>
      <c r="J591" s="224">
        <f>BK591</f>
        <v>0</v>
      </c>
      <c r="K591" s="210"/>
      <c r="L591" s="215"/>
      <c r="M591" s="216"/>
      <c r="N591" s="217"/>
      <c r="O591" s="217"/>
      <c r="P591" s="218">
        <f>SUM(P592:P595)</f>
        <v>0</v>
      </c>
      <c r="Q591" s="217"/>
      <c r="R591" s="218">
        <f>SUM(R592:R595)</f>
        <v>0.234738</v>
      </c>
      <c r="S591" s="217"/>
      <c r="T591" s="219">
        <f>SUM(T592:T595)</f>
        <v>0</v>
      </c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R591" s="220" t="s">
        <v>85</v>
      </c>
      <c r="AT591" s="221" t="s">
        <v>75</v>
      </c>
      <c r="AU591" s="221" t="s">
        <v>83</v>
      </c>
      <c r="AY591" s="220" t="s">
        <v>203</v>
      </c>
      <c r="BK591" s="222">
        <f>SUM(BK592:BK595)</f>
        <v>0</v>
      </c>
    </row>
    <row r="592" s="2" customFormat="1" ht="33" customHeight="1">
      <c r="A592" s="35"/>
      <c r="B592" s="36"/>
      <c r="C592" s="225" t="s">
        <v>476</v>
      </c>
      <c r="D592" s="225" t="s">
        <v>205</v>
      </c>
      <c r="E592" s="226" t="s">
        <v>2937</v>
      </c>
      <c r="F592" s="227" t="s">
        <v>2938</v>
      </c>
      <c r="G592" s="228" t="s">
        <v>213</v>
      </c>
      <c r="H592" s="229">
        <v>21.734999999999999</v>
      </c>
      <c r="I592" s="230"/>
      <c r="J592" s="231">
        <f>ROUND(I592*H592,2)</f>
        <v>0</v>
      </c>
      <c r="K592" s="232"/>
      <c r="L592" s="41"/>
      <c r="M592" s="233" t="s">
        <v>1</v>
      </c>
      <c r="N592" s="234" t="s">
        <v>41</v>
      </c>
      <c r="O592" s="88"/>
      <c r="P592" s="235">
        <f>O592*H592</f>
        <v>0</v>
      </c>
      <c r="Q592" s="235">
        <v>0.0054000000000000003</v>
      </c>
      <c r="R592" s="235">
        <f>Q592*H592</f>
        <v>0.117369</v>
      </c>
      <c r="S592" s="235">
        <v>0</v>
      </c>
      <c r="T592" s="236">
        <f>S592*H592</f>
        <v>0</v>
      </c>
      <c r="U592" s="35"/>
      <c r="V592" s="35"/>
      <c r="W592" s="35"/>
      <c r="X592" s="35"/>
      <c r="Y592" s="35"/>
      <c r="Z592" s="35"/>
      <c r="AA592" s="35"/>
      <c r="AB592" s="35"/>
      <c r="AC592" s="35"/>
      <c r="AD592" s="35"/>
      <c r="AE592" s="35"/>
      <c r="AR592" s="237" t="s">
        <v>267</v>
      </c>
      <c r="AT592" s="237" t="s">
        <v>205</v>
      </c>
      <c r="AU592" s="237" t="s">
        <v>85</v>
      </c>
      <c r="AY592" s="14" t="s">
        <v>203</v>
      </c>
      <c r="BE592" s="238">
        <f>IF(N592="základní",J592,0)</f>
        <v>0</v>
      </c>
      <c r="BF592" s="238">
        <f>IF(N592="snížená",J592,0)</f>
        <v>0</v>
      </c>
      <c r="BG592" s="238">
        <f>IF(N592="zákl. přenesená",J592,0)</f>
        <v>0</v>
      </c>
      <c r="BH592" s="238">
        <f>IF(N592="sníž. přenesená",J592,0)</f>
        <v>0</v>
      </c>
      <c r="BI592" s="238">
        <f>IF(N592="nulová",J592,0)</f>
        <v>0</v>
      </c>
      <c r="BJ592" s="14" t="s">
        <v>83</v>
      </c>
      <c r="BK592" s="238">
        <f>ROUND(I592*H592,2)</f>
        <v>0</v>
      </c>
      <c r="BL592" s="14" t="s">
        <v>267</v>
      </c>
      <c r="BM592" s="237" t="s">
        <v>2939</v>
      </c>
    </row>
    <row r="593" s="2" customFormat="1" ht="24.15" customHeight="1">
      <c r="A593" s="35"/>
      <c r="B593" s="36"/>
      <c r="C593" s="225" t="s">
        <v>2940</v>
      </c>
      <c r="D593" s="225" t="s">
        <v>205</v>
      </c>
      <c r="E593" s="226" t="s">
        <v>2941</v>
      </c>
      <c r="F593" s="227" t="s">
        <v>2942</v>
      </c>
      <c r="G593" s="228" t="s">
        <v>213</v>
      </c>
      <c r="H593" s="229">
        <v>21.734999999999999</v>
      </c>
      <c r="I593" s="230"/>
      <c r="J593" s="231">
        <f>ROUND(I593*H593,2)</f>
        <v>0</v>
      </c>
      <c r="K593" s="232"/>
      <c r="L593" s="41"/>
      <c r="M593" s="233" t="s">
        <v>1</v>
      </c>
      <c r="N593" s="234" t="s">
        <v>41</v>
      </c>
      <c r="O593" s="88"/>
      <c r="P593" s="235">
        <f>O593*H593</f>
        <v>0</v>
      </c>
      <c r="Q593" s="235">
        <v>0.0054000000000000003</v>
      </c>
      <c r="R593" s="235">
        <f>Q593*H593</f>
        <v>0.117369</v>
      </c>
      <c r="S593" s="235">
        <v>0</v>
      </c>
      <c r="T593" s="236">
        <f>S593*H593</f>
        <v>0</v>
      </c>
      <c r="U593" s="35"/>
      <c r="V593" s="35"/>
      <c r="W593" s="35"/>
      <c r="X593" s="35"/>
      <c r="Y593" s="35"/>
      <c r="Z593" s="35"/>
      <c r="AA593" s="35"/>
      <c r="AB593" s="35"/>
      <c r="AC593" s="35"/>
      <c r="AD593" s="35"/>
      <c r="AE593" s="35"/>
      <c r="AR593" s="237" t="s">
        <v>267</v>
      </c>
      <c r="AT593" s="237" t="s">
        <v>205</v>
      </c>
      <c r="AU593" s="237" t="s">
        <v>85</v>
      </c>
      <c r="AY593" s="14" t="s">
        <v>203</v>
      </c>
      <c r="BE593" s="238">
        <f>IF(N593="základní",J593,0)</f>
        <v>0</v>
      </c>
      <c r="BF593" s="238">
        <f>IF(N593="snížená",J593,0)</f>
        <v>0</v>
      </c>
      <c r="BG593" s="238">
        <f>IF(N593="zákl. přenesená",J593,0)</f>
        <v>0</v>
      </c>
      <c r="BH593" s="238">
        <f>IF(N593="sníž. přenesená",J593,0)</f>
        <v>0</v>
      </c>
      <c r="BI593" s="238">
        <f>IF(N593="nulová",J593,0)</f>
        <v>0</v>
      </c>
      <c r="BJ593" s="14" t="s">
        <v>83</v>
      </c>
      <c r="BK593" s="238">
        <f>ROUND(I593*H593,2)</f>
        <v>0</v>
      </c>
      <c r="BL593" s="14" t="s">
        <v>267</v>
      </c>
      <c r="BM593" s="237" t="s">
        <v>2943</v>
      </c>
    </row>
    <row r="594" s="2" customFormat="1">
      <c r="A594" s="35"/>
      <c r="B594" s="36"/>
      <c r="C594" s="37"/>
      <c r="D594" s="239" t="s">
        <v>403</v>
      </c>
      <c r="E594" s="37"/>
      <c r="F594" s="240" t="s">
        <v>2944</v>
      </c>
      <c r="G594" s="37"/>
      <c r="H594" s="37"/>
      <c r="I594" s="241"/>
      <c r="J594" s="37"/>
      <c r="K594" s="37"/>
      <c r="L594" s="41"/>
      <c r="M594" s="242"/>
      <c r="N594" s="243"/>
      <c r="O594" s="88"/>
      <c r="P594" s="88"/>
      <c r="Q594" s="88"/>
      <c r="R594" s="88"/>
      <c r="S594" s="88"/>
      <c r="T594" s="89"/>
      <c r="U594" s="35"/>
      <c r="V594" s="35"/>
      <c r="W594" s="35"/>
      <c r="X594" s="35"/>
      <c r="Y594" s="35"/>
      <c r="Z594" s="35"/>
      <c r="AA594" s="35"/>
      <c r="AB594" s="35"/>
      <c r="AC594" s="35"/>
      <c r="AD594" s="35"/>
      <c r="AE594" s="35"/>
      <c r="AT594" s="14" t="s">
        <v>403</v>
      </c>
      <c r="AU594" s="14" t="s">
        <v>85</v>
      </c>
    </row>
    <row r="595" s="2" customFormat="1" ht="24.15" customHeight="1">
      <c r="A595" s="35"/>
      <c r="B595" s="36"/>
      <c r="C595" s="225" t="s">
        <v>1883</v>
      </c>
      <c r="D595" s="225" t="s">
        <v>205</v>
      </c>
      <c r="E595" s="226" t="s">
        <v>2945</v>
      </c>
      <c r="F595" s="227" t="s">
        <v>2946</v>
      </c>
      <c r="G595" s="228" t="s">
        <v>523</v>
      </c>
      <c r="H595" s="244"/>
      <c r="I595" s="230"/>
      <c r="J595" s="231">
        <f>ROUND(I595*H595,2)</f>
        <v>0</v>
      </c>
      <c r="K595" s="232"/>
      <c r="L595" s="41"/>
      <c r="M595" s="233" t="s">
        <v>1</v>
      </c>
      <c r="N595" s="234" t="s">
        <v>41</v>
      </c>
      <c r="O595" s="88"/>
      <c r="P595" s="235">
        <f>O595*H595</f>
        <v>0</v>
      </c>
      <c r="Q595" s="235">
        <v>0</v>
      </c>
      <c r="R595" s="235">
        <f>Q595*H595</f>
        <v>0</v>
      </c>
      <c r="S595" s="235">
        <v>0</v>
      </c>
      <c r="T595" s="236">
        <f>S595*H595</f>
        <v>0</v>
      </c>
      <c r="U595" s="35"/>
      <c r="V595" s="35"/>
      <c r="W595" s="35"/>
      <c r="X595" s="35"/>
      <c r="Y595" s="35"/>
      <c r="Z595" s="35"/>
      <c r="AA595" s="35"/>
      <c r="AB595" s="35"/>
      <c r="AC595" s="35"/>
      <c r="AD595" s="35"/>
      <c r="AE595" s="35"/>
      <c r="AR595" s="237" t="s">
        <v>267</v>
      </c>
      <c r="AT595" s="237" t="s">
        <v>205</v>
      </c>
      <c r="AU595" s="237" t="s">
        <v>85</v>
      </c>
      <c r="AY595" s="14" t="s">
        <v>203</v>
      </c>
      <c r="BE595" s="238">
        <f>IF(N595="základní",J595,0)</f>
        <v>0</v>
      </c>
      <c r="BF595" s="238">
        <f>IF(N595="snížená",J595,0)</f>
        <v>0</v>
      </c>
      <c r="BG595" s="238">
        <f>IF(N595="zákl. přenesená",J595,0)</f>
        <v>0</v>
      </c>
      <c r="BH595" s="238">
        <f>IF(N595="sníž. přenesená",J595,0)</f>
        <v>0</v>
      </c>
      <c r="BI595" s="238">
        <f>IF(N595="nulová",J595,0)</f>
        <v>0</v>
      </c>
      <c r="BJ595" s="14" t="s">
        <v>83</v>
      </c>
      <c r="BK595" s="238">
        <f>ROUND(I595*H595,2)</f>
        <v>0</v>
      </c>
      <c r="BL595" s="14" t="s">
        <v>267</v>
      </c>
      <c r="BM595" s="237" t="s">
        <v>2947</v>
      </c>
    </row>
    <row r="596" s="12" customFormat="1" ht="22.8" customHeight="1">
      <c r="A596" s="12"/>
      <c r="B596" s="209"/>
      <c r="C596" s="210"/>
      <c r="D596" s="211" t="s">
        <v>75</v>
      </c>
      <c r="E596" s="223" t="s">
        <v>1120</v>
      </c>
      <c r="F596" s="223" t="s">
        <v>1121</v>
      </c>
      <c r="G596" s="210"/>
      <c r="H596" s="210"/>
      <c r="I596" s="213"/>
      <c r="J596" s="224">
        <f>BK596</f>
        <v>0</v>
      </c>
      <c r="K596" s="210"/>
      <c r="L596" s="215"/>
      <c r="M596" s="216"/>
      <c r="N596" s="217"/>
      <c r="O596" s="217"/>
      <c r="P596" s="218">
        <f>SUM(P597:P604)</f>
        <v>0</v>
      </c>
      <c r="Q596" s="217"/>
      <c r="R596" s="218">
        <f>SUM(R597:R604)</f>
        <v>0</v>
      </c>
      <c r="S596" s="217"/>
      <c r="T596" s="219">
        <f>SUM(T597:T604)</f>
        <v>0</v>
      </c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R596" s="220" t="s">
        <v>85</v>
      </c>
      <c r="AT596" s="221" t="s">
        <v>75</v>
      </c>
      <c r="AU596" s="221" t="s">
        <v>83</v>
      </c>
      <c r="AY596" s="220" t="s">
        <v>203</v>
      </c>
      <c r="BK596" s="222">
        <f>SUM(BK597:BK604)</f>
        <v>0</v>
      </c>
    </row>
    <row r="597" s="2" customFormat="1" ht="33" customHeight="1">
      <c r="A597" s="35"/>
      <c r="B597" s="36"/>
      <c r="C597" s="225" t="s">
        <v>2948</v>
      </c>
      <c r="D597" s="225" t="s">
        <v>205</v>
      </c>
      <c r="E597" s="226" t="s">
        <v>1123</v>
      </c>
      <c r="F597" s="227" t="s">
        <v>1124</v>
      </c>
      <c r="G597" s="228" t="s">
        <v>213</v>
      </c>
      <c r="H597" s="229">
        <v>1024.741</v>
      </c>
      <c r="I597" s="230"/>
      <c r="J597" s="231">
        <f>ROUND(I597*H597,2)</f>
        <v>0</v>
      </c>
      <c r="K597" s="232"/>
      <c r="L597" s="41"/>
      <c r="M597" s="233" t="s">
        <v>1</v>
      </c>
      <c r="N597" s="234" t="s">
        <v>41</v>
      </c>
      <c r="O597" s="88"/>
      <c r="P597" s="235">
        <f>O597*H597</f>
        <v>0</v>
      </c>
      <c r="Q597" s="235">
        <v>0</v>
      </c>
      <c r="R597" s="235">
        <f>Q597*H597</f>
        <v>0</v>
      </c>
      <c r="S597" s="235">
        <v>0</v>
      </c>
      <c r="T597" s="236">
        <f>S597*H597</f>
        <v>0</v>
      </c>
      <c r="U597" s="35"/>
      <c r="V597" s="35"/>
      <c r="W597" s="35"/>
      <c r="X597" s="35"/>
      <c r="Y597" s="35"/>
      <c r="Z597" s="35"/>
      <c r="AA597" s="35"/>
      <c r="AB597" s="35"/>
      <c r="AC597" s="35"/>
      <c r="AD597" s="35"/>
      <c r="AE597" s="35"/>
      <c r="AR597" s="237" t="s">
        <v>267</v>
      </c>
      <c r="AT597" s="237" t="s">
        <v>205</v>
      </c>
      <c r="AU597" s="237" t="s">
        <v>85</v>
      </c>
      <c r="AY597" s="14" t="s">
        <v>203</v>
      </c>
      <c r="BE597" s="238">
        <f>IF(N597="základní",J597,0)</f>
        <v>0</v>
      </c>
      <c r="BF597" s="238">
        <f>IF(N597="snížená",J597,0)</f>
        <v>0</v>
      </c>
      <c r="BG597" s="238">
        <f>IF(N597="zákl. přenesená",J597,0)</f>
        <v>0</v>
      </c>
      <c r="BH597" s="238">
        <f>IF(N597="sníž. přenesená",J597,0)</f>
        <v>0</v>
      </c>
      <c r="BI597" s="238">
        <f>IF(N597="nulová",J597,0)</f>
        <v>0</v>
      </c>
      <c r="BJ597" s="14" t="s">
        <v>83</v>
      </c>
      <c r="BK597" s="238">
        <f>ROUND(I597*H597,2)</f>
        <v>0</v>
      </c>
      <c r="BL597" s="14" t="s">
        <v>267</v>
      </c>
      <c r="BM597" s="237" t="s">
        <v>1125</v>
      </c>
    </row>
    <row r="598" s="2" customFormat="1" ht="24.15" customHeight="1">
      <c r="A598" s="35"/>
      <c r="B598" s="36"/>
      <c r="C598" s="245" t="s">
        <v>1886</v>
      </c>
      <c r="D598" s="245" t="s">
        <v>541</v>
      </c>
      <c r="E598" s="246" t="s">
        <v>1127</v>
      </c>
      <c r="F598" s="247" t="s">
        <v>1128</v>
      </c>
      <c r="G598" s="248" t="s">
        <v>213</v>
      </c>
      <c r="H598" s="249">
        <v>1127.2149999999999</v>
      </c>
      <c r="I598" s="250"/>
      <c r="J598" s="251">
        <f>ROUND(I598*H598,2)</f>
        <v>0</v>
      </c>
      <c r="K598" s="252"/>
      <c r="L598" s="253"/>
      <c r="M598" s="254" t="s">
        <v>1</v>
      </c>
      <c r="N598" s="255" t="s">
        <v>41</v>
      </c>
      <c r="O598" s="88"/>
      <c r="P598" s="235">
        <f>O598*H598</f>
        <v>0</v>
      </c>
      <c r="Q598" s="235">
        <v>0</v>
      </c>
      <c r="R598" s="235">
        <f>Q598*H598</f>
        <v>0</v>
      </c>
      <c r="S598" s="235">
        <v>0</v>
      </c>
      <c r="T598" s="236">
        <f>S598*H598</f>
        <v>0</v>
      </c>
      <c r="U598" s="35"/>
      <c r="V598" s="35"/>
      <c r="W598" s="35"/>
      <c r="X598" s="35"/>
      <c r="Y598" s="35"/>
      <c r="Z598" s="35"/>
      <c r="AA598" s="35"/>
      <c r="AB598" s="35"/>
      <c r="AC598" s="35"/>
      <c r="AD598" s="35"/>
      <c r="AE598" s="35"/>
      <c r="AR598" s="237" t="s">
        <v>214</v>
      </c>
      <c r="AT598" s="237" t="s">
        <v>541</v>
      </c>
      <c r="AU598" s="237" t="s">
        <v>85</v>
      </c>
      <c r="AY598" s="14" t="s">
        <v>203</v>
      </c>
      <c r="BE598" s="238">
        <f>IF(N598="základní",J598,0)</f>
        <v>0</v>
      </c>
      <c r="BF598" s="238">
        <f>IF(N598="snížená",J598,0)</f>
        <v>0</v>
      </c>
      <c r="BG598" s="238">
        <f>IF(N598="zákl. přenesená",J598,0)</f>
        <v>0</v>
      </c>
      <c r="BH598" s="238">
        <f>IF(N598="sníž. přenesená",J598,0)</f>
        <v>0</v>
      </c>
      <c r="BI598" s="238">
        <f>IF(N598="nulová",J598,0)</f>
        <v>0</v>
      </c>
      <c r="BJ598" s="14" t="s">
        <v>83</v>
      </c>
      <c r="BK598" s="238">
        <f>ROUND(I598*H598,2)</f>
        <v>0</v>
      </c>
      <c r="BL598" s="14" t="s">
        <v>267</v>
      </c>
      <c r="BM598" s="237" t="s">
        <v>1129</v>
      </c>
    </row>
    <row r="599" s="2" customFormat="1">
      <c r="A599" s="35"/>
      <c r="B599" s="36"/>
      <c r="C599" s="37"/>
      <c r="D599" s="239" t="s">
        <v>403</v>
      </c>
      <c r="E599" s="37"/>
      <c r="F599" s="240" t="s">
        <v>1130</v>
      </c>
      <c r="G599" s="37"/>
      <c r="H599" s="37"/>
      <c r="I599" s="241"/>
      <c r="J599" s="37"/>
      <c r="K599" s="37"/>
      <c r="L599" s="41"/>
      <c r="M599" s="242"/>
      <c r="N599" s="243"/>
      <c r="O599" s="88"/>
      <c r="P599" s="88"/>
      <c r="Q599" s="88"/>
      <c r="R599" s="88"/>
      <c r="S599" s="88"/>
      <c r="T599" s="89"/>
      <c r="U599" s="35"/>
      <c r="V599" s="35"/>
      <c r="W599" s="35"/>
      <c r="X599" s="35"/>
      <c r="Y599" s="35"/>
      <c r="Z599" s="35"/>
      <c r="AA599" s="35"/>
      <c r="AB599" s="35"/>
      <c r="AC599" s="35"/>
      <c r="AD599" s="35"/>
      <c r="AE599" s="35"/>
      <c r="AT599" s="14" t="s">
        <v>403</v>
      </c>
      <c r="AU599" s="14" t="s">
        <v>85</v>
      </c>
    </row>
    <row r="600" s="2" customFormat="1" ht="24.15" customHeight="1">
      <c r="A600" s="35"/>
      <c r="B600" s="36"/>
      <c r="C600" s="225" t="s">
        <v>2949</v>
      </c>
      <c r="D600" s="225" t="s">
        <v>205</v>
      </c>
      <c r="E600" s="226" t="s">
        <v>1132</v>
      </c>
      <c r="F600" s="227" t="s">
        <v>1133</v>
      </c>
      <c r="G600" s="228" t="s">
        <v>213</v>
      </c>
      <c r="H600" s="229">
        <v>1024.741</v>
      </c>
      <c r="I600" s="230"/>
      <c r="J600" s="231">
        <f>ROUND(I600*H600,2)</f>
        <v>0</v>
      </c>
      <c r="K600" s="232"/>
      <c r="L600" s="41"/>
      <c r="M600" s="233" t="s">
        <v>1</v>
      </c>
      <c r="N600" s="234" t="s">
        <v>41</v>
      </c>
      <c r="O600" s="88"/>
      <c r="P600" s="235">
        <f>O600*H600</f>
        <v>0</v>
      </c>
      <c r="Q600" s="235">
        <v>0</v>
      </c>
      <c r="R600" s="235">
        <f>Q600*H600</f>
        <v>0</v>
      </c>
      <c r="S600" s="235">
        <v>0</v>
      </c>
      <c r="T600" s="236">
        <f>S600*H600</f>
        <v>0</v>
      </c>
      <c r="U600" s="35"/>
      <c r="V600" s="35"/>
      <c r="W600" s="35"/>
      <c r="X600" s="35"/>
      <c r="Y600" s="35"/>
      <c r="Z600" s="35"/>
      <c r="AA600" s="35"/>
      <c r="AB600" s="35"/>
      <c r="AC600" s="35"/>
      <c r="AD600" s="35"/>
      <c r="AE600" s="35"/>
      <c r="AR600" s="237" t="s">
        <v>267</v>
      </c>
      <c r="AT600" s="237" t="s">
        <v>205</v>
      </c>
      <c r="AU600" s="237" t="s">
        <v>85</v>
      </c>
      <c r="AY600" s="14" t="s">
        <v>203</v>
      </c>
      <c r="BE600" s="238">
        <f>IF(N600="základní",J600,0)</f>
        <v>0</v>
      </c>
      <c r="BF600" s="238">
        <f>IF(N600="snížená",J600,0)</f>
        <v>0</v>
      </c>
      <c r="BG600" s="238">
        <f>IF(N600="zákl. přenesená",J600,0)</f>
        <v>0</v>
      </c>
      <c r="BH600" s="238">
        <f>IF(N600="sníž. přenesená",J600,0)</f>
        <v>0</v>
      </c>
      <c r="BI600" s="238">
        <f>IF(N600="nulová",J600,0)</f>
        <v>0</v>
      </c>
      <c r="BJ600" s="14" t="s">
        <v>83</v>
      </c>
      <c r="BK600" s="238">
        <f>ROUND(I600*H600,2)</f>
        <v>0</v>
      </c>
      <c r="BL600" s="14" t="s">
        <v>267</v>
      </c>
      <c r="BM600" s="237" t="s">
        <v>1134</v>
      </c>
    </row>
    <row r="601" s="2" customFormat="1" ht="21.75" customHeight="1">
      <c r="A601" s="35"/>
      <c r="B601" s="36"/>
      <c r="C601" s="225" t="s">
        <v>1889</v>
      </c>
      <c r="D601" s="225" t="s">
        <v>205</v>
      </c>
      <c r="E601" s="226" t="s">
        <v>1136</v>
      </c>
      <c r="F601" s="227" t="s">
        <v>1137</v>
      </c>
      <c r="G601" s="228" t="s">
        <v>213</v>
      </c>
      <c r="H601" s="229">
        <v>1024.741</v>
      </c>
      <c r="I601" s="230"/>
      <c r="J601" s="231">
        <f>ROUND(I601*H601,2)</f>
        <v>0</v>
      </c>
      <c r="K601" s="232"/>
      <c r="L601" s="41"/>
      <c r="M601" s="233" t="s">
        <v>1</v>
      </c>
      <c r="N601" s="234" t="s">
        <v>41</v>
      </c>
      <c r="O601" s="88"/>
      <c r="P601" s="235">
        <f>O601*H601</f>
        <v>0</v>
      </c>
      <c r="Q601" s="235">
        <v>0</v>
      </c>
      <c r="R601" s="235">
        <f>Q601*H601</f>
        <v>0</v>
      </c>
      <c r="S601" s="235">
        <v>0</v>
      </c>
      <c r="T601" s="236">
        <f>S601*H601</f>
        <v>0</v>
      </c>
      <c r="U601" s="35"/>
      <c r="V601" s="35"/>
      <c r="W601" s="35"/>
      <c r="X601" s="35"/>
      <c r="Y601" s="35"/>
      <c r="Z601" s="35"/>
      <c r="AA601" s="35"/>
      <c r="AB601" s="35"/>
      <c r="AC601" s="35"/>
      <c r="AD601" s="35"/>
      <c r="AE601" s="35"/>
      <c r="AR601" s="237" t="s">
        <v>267</v>
      </c>
      <c r="AT601" s="237" t="s">
        <v>205</v>
      </c>
      <c r="AU601" s="237" t="s">
        <v>85</v>
      </c>
      <c r="AY601" s="14" t="s">
        <v>203</v>
      </c>
      <c r="BE601" s="238">
        <f>IF(N601="základní",J601,0)</f>
        <v>0</v>
      </c>
      <c r="BF601" s="238">
        <f>IF(N601="snížená",J601,0)</f>
        <v>0</v>
      </c>
      <c r="BG601" s="238">
        <f>IF(N601="zákl. přenesená",J601,0)</f>
        <v>0</v>
      </c>
      <c r="BH601" s="238">
        <f>IF(N601="sníž. přenesená",J601,0)</f>
        <v>0</v>
      </c>
      <c r="BI601" s="238">
        <f>IF(N601="nulová",J601,0)</f>
        <v>0</v>
      </c>
      <c r="BJ601" s="14" t="s">
        <v>83</v>
      </c>
      <c r="BK601" s="238">
        <f>ROUND(I601*H601,2)</f>
        <v>0</v>
      </c>
      <c r="BL601" s="14" t="s">
        <v>267</v>
      </c>
      <c r="BM601" s="237" t="s">
        <v>1138</v>
      </c>
    </row>
    <row r="602" s="2" customFormat="1" ht="33" customHeight="1">
      <c r="A602" s="35"/>
      <c r="B602" s="36"/>
      <c r="C602" s="225" t="s">
        <v>2950</v>
      </c>
      <c r="D602" s="225" t="s">
        <v>205</v>
      </c>
      <c r="E602" s="226" t="s">
        <v>1140</v>
      </c>
      <c r="F602" s="227" t="s">
        <v>1141</v>
      </c>
      <c r="G602" s="228" t="s">
        <v>213</v>
      </c>
      <c r="H602" s="229">
        <v>1024.741</v>
      </c>
      <c r="I602" s="230"/>
      <c r="J602" s="231">
        <f>ROUND(I602*H602,2)</f>
        <v>0</v>
      </c>
      <c r="K602" s="232"/>
      <c r="L602" s="41"/>
      <c r="M602" s="233" t="s">
        <v>1</v>
      </c>
      <c r="N602" s="234" t="s">
        <v>41</v>
      </c>
      <c r="O602" s="88"/>
      <c r="P602" s="235">
        <f>O602*H602</f>
        <v>0</v>
      </c>
      <c r="Q602" s="235">
        <v>0</v>
      </c>
      <c r="R602" s="235">
        <f>Q602*H602</f>
        <v>0</v>
      </c>
      <c r="S602" s="235">
        <v>0</v>
      </c>
      <c r="T602" s="236">
        <f>S602*H602</f>
        <v>0</v>
      </c>
      <c r="U602" s="35"/>
      <c r="V602" s="35"/>
      <c r="W602" s="35"/>
      <c r="X602" s="35"/>
      <c r="Y602" s="35"/>
      <c r="Z602" s="35"/>
      <c r="AA602" s="35"/>
      <c r="AB602" s="35"/>
      <c r="AC602" s="35"/>
      <c r="AD602" s="35"/>
      <c r="AE602" s="35"/>
      <c r="AR602" s="237" t="s">
        <v>267</v>
      </c>
      <c r="AT602" s="237" t="s">
        <v>205</v>
      </c>
      <c r="AU602" s="237" t="s">
        <v>85</v>
      </c>
      <c r="AY602" s="14" t="s">
        <v>203</v>
      </c>
      <c r="BE602" s="238">
        <f>IF(N602="základní",J602,0)</f>
        <v>0</v>
      </c>
      <c r="BF602" s="238">
        <f>IF(N602="snížená",J602,0)</f>
        <v>0</v>
      </c>
      <c r="BG602" s="238">
        <f>IF(N602="zákl. přenesená",J602,0)</f>
        <v>0</v>
      </c>
      <c r="BH602" s="238">
        <f>IF(N602="sníž. přenesená",J602,0)</f>
        <v>0</v>
      </c>
      <c r="BI602" s="238">
        <f>IF(N602="nulová",J602,0)</f>
        <v>0</v>
      </c>
      <c r="BJ602" s="14" t="s">
        <v>83</v>
      </c>
      <c r="BK602" s="238">
        <f>ROUND(I602*H602,2)</f>
        <v>0</v>
      </c>
      <c r="BL602" s="14" t="s">
        <v>267</v>
      </c>
      <c r="BM602" s="237" t="s">
        <v>1142</v>
      </c>
    </row>
    <row r="603" s="2" customFormat="1">
      <c r="A603" s="35"/>
      <c r="B603" s="36"/>
      <c r="C603" s="37"/>
      <c r="D603" s="239" t="s">
        <v>403</v>
      </c>
      <c r="E603" s="37"/>
      <c r="F603" s="240" t="s">
        <v>1025</v>
      </c>
      <c r="G603" s="37"/>
      <c r="H603" s="37"/>
      <c r="I603" s="241"/>
      <c r="J603" s="37"/>
      <c r="K603" s="37"/>
      <c r="L603" s="41"/>
      <c r="M603" s="242"/>
      <c r="N603" s="243"/>
      <c r="O603" s="88"/>
      <c r="P603" s="88"/>
      <c r="Q603" s="88"/>
      <c r="R603" s="88"/>
      <c r="S603" s="88"/>
      <c r="T603" s="89"/>
      <c r="U603" s="35"/>
      <c r="V603" s="35"/>
      <c r="W603" s="35"/>
      <c r="X603" s="35"/>
      <c r="Y603" s="35"/>
      <c r="Z603" s="35"/>
      <c r="AA603" s="35"/>
      <c r="AB603" s="35"/>
      <c r="AC603" s="35"/>
      <c r="AD603" s="35"/>
      <c r="AE603" s="35"/>
      <c r="AT603" s="14" t="s">
        <v>403</v>
      </c>
      <c r="AU603" s="14" t="s">
        <v>85</v>
      </c>
    </row>
    <row r="604" s="2" customFormat="1" ht="24.15" customHeight="1">
      <c r="A604" s="35"/>
      <c r="B604" s="36"/>
      <c r="C604" s="225" t="s">
        <v>1892</v>
      </c>
      <c r="D604" s="225" t="s">
        <v>205</v>
      </c>
      <c r="E604" s="226" t="s">
        <v>1144</v>
      </c>
      <c r="F604" s="227" t="s">
        <v>1145</v>
      </c>
      <c r="G604" s="228" t="s">
        <v>523</v>
      </c>
      <c r="H604" s="244"/>
      <c r="I604" s="230"/>
      <c r="J604" s="231">
        <f>ROUND(I604*H604,2)</f>
        <v>0</v>
      </c>
      <c r="K604" s="232"/>
      <c r="L604" s="41"/>
      <c r="M604" s="233" t="s">
        <v>1</v>
      </c>
      <c r="N604" s="234" t="s">
        <v>41</v>
      </c>
      <c r="O604" s="88"/>
      <c r="P604" s="235">
        <f>O604*H604</f>
        <v>0</v>
      </c>
      <c r="Q604" s="235">
        <v>0</v>
      </c>
      <c r="R604" s="235">
        <f>Q604*H604</f>
        <v>0</v>
      </c>
      <c r="S604" s="235">
        <v>0</v>
      </c>
      <c r="T604" s="236">
        <f>S604*H604</f>
        <v>0</v>
      </c>
      <c r="U604" s="35"/>
      <c r="V604" s="35"/>
      <c r="W604" s="35"/>
      <c r="X604" s="35"/>
      <c r="Y604" s="35"/>
      <c r="Z604" s="35"/>
      <c r="AA604" s="35"/>
      <c r="AB604" s="35"/>
      <c r="AC604" s="35"/>
      <c r="AD604" s="35"/>
      <c r="AE604" s="35"/>
      <c r="AR604" s="237" t="s">
        <v>267</v>
      </c>
      <c r="AT604" s="237" t="s">
        <v>205</v>
      </c>
      <c r="AU604" s="237" t="s">
        <v>85</v>
      </c>
      <c r="AY604" s="14" t="s">
        <v>203</v>
      </c>
      <c r="BE604" s="238">
        <f>IF(N604="základní",J604,0)</f>
        <v>0</v>
      </c>
      <c r="BF604" s="238">
        <f>IF(N604="snížená",J604,0)</f>
        <v>0</v>
      </c>
      <c r="BG604" s="238">
        <f>IF(N604="zákl. přenesená",J604,0)</f>
        <v>0</v>
      </c>
      <c r="BH604" s="238">
        <f>IF(N604="sníž. přenesená",J604,0)</f>
        <v>0</v>
      </c>
      <c r="BI604" s="238">
        <f>IF(N604="nulová",J604,0)</f>
        <v>0</v>
      </c>
      <c r="BJ604" s="14" t="s">
        <v>83</v>
      </c>
      <c r="BK604" s="238">
        <f>ROUND(I604*H604,2)</f>
        <v>0</v>
      </c>
      <c r="BL604" s="14" t="s">
        <v>267</v>
      </c>
      <c r="BM604" s="237" t="s">
        <v>1146</v>
      </c>
    </row>
    <row r="605" s="12" customFormat="1" ht="22.8" customHeight="1">
      <c r="A605" s="12"/>
      <c r="B605" s="209"/>
      <c r="C605" s="210"/>
      <c r="D605" s="211" t="s">
        <v>75</v>
      </c>
      <c r="E605" s="223" t="s">
        <v>1147</v>
      </c>
      <c r="F605" s="223" t="s">
        <v>1148</v>
      </c>
      <c r="G605" s="210"/>
      <c r="H605" s="210"/>
      <c r="I605" s="213"/>
      <c r="J605" s="224">
        <f>BK605</f>
        <v>0</v>
      </c>
      <c r="K605" s="210"/>
      <c r="L605" s="215"/>
      <c r="M605" s="216"/>
      <c r="N605" s="217"/>
      <c r="O605" s="217"/>
      <c r="P605" s="218">
        <f>SUM(P606:P623)</f>
        <v>0</v>
      </c>
      <c r="Q605" s="217"/>
      <c r="R605" s="218">
        <f>SUM(R606:R623)</f>
        <v>5.4527489800000009</v>
      </c>
      <c r="S605" s="217"/>
      <c r="T605" s="219">
        <f>SUM(T606:T623)</f>
        <v>0</v>
      </c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R605" s="220" t="s">
        <v>85</v>
      </c>
      <c r="AT605" s="221" t="s">
        <v>75</v>
      </c>
      <c r="AU605" s="221" t="s">
        <v>83</v>
      </c>
      <c r="AY605" s="220" t="s">
        <v>203</v>
      </c>
      <c r="BK605" s="222">
        <f>SUM(BK606:BK623)</f>
        <v>0</v>
      </c>
    </row>
    <row r="606" s="2" customFormat="1" ht="24.15" customHeight="1">
      <c r="A606" s="35"/>
      <c r="B606" s="36"/>
      <c r="C606" s="225" t="s">
        <v>2951</v>
      </c>
      <c r="D606" s="225" t="s">
        <v>205</v>
      </c>
      <c r="E606" s="226" t="s">
        <v>2952</v>
      </c>
      <c r="F606" s="227" t="s">
        <v>2953</v>
      </c>
      <c r="G606" s="228" t="s">
        <v>213</v>
      </c>
      <c r="H606" s="229">
        <v>45</v>
      </c>
      <c r="I606" s="230"/>
      <c r="J606" s="231">
        <f>ROUND(I606*H606,2)</f>
        <v>0</v>
      </c>
      <c r="K606" s="232"/>
      <c r="L606" s="41"/>
      <c r="M606" s="233" t="s">
        <v>1</v>
      </c>
      <c r="N606" s="234" t="s">
        <v>41</v>
      </c>
      <c r="O606" s="88"/>
      <c r="P606" s="235">
        <f>O606*H606</f>
        <v>0</v>
      </c>
      <c r="Q606" s="235">
        <v>6.0000000000000002E-05</v>
      </c>
      <c r="R606" s="235">
        <f>Q606*H606</f>
        <v>0.0027000000000000001</v>
      </c>
      <c r="S606" s="235">
        <v>0</v>
      </c>
      <c r="T606" s="236">
        <f>S606*H606</f>
        <v>0</v>
      </c>
      <c r="U606" s="35"/>
      <c r="V606" s="35"/>
      <c r="W606" s="35"/>
      <c r="X606" s="35"/>
      <c r="Y606" s="35"/>
      <c r="Z606" s="35"/>
      <c r="AA606" s="35"/>
      <c r="AB606" s="35"/>
      <c r="AC606" s="35"/>
      <c r="AD606" s="35"/>
      <c r="AE606" s="35"/>
      <c r="AR606" s="237" t="s">
        <v>267</v>
      </c>
      <c r="AT606" s="237" t="s">
        <v>205</v>
      </c>
      <c r="AU606" s="237" t="s">
        <v>85</v>
      </c>
      <c r="AY606" s="14" t="s">
        <v>203</v>
      </c>
      <c r="BE606" s="238">
        <f>IF(N606="základní",J606,0)</f>
        <v>0</v>
      </c>
      <c r="BF606" s="238">
        <f>IF(N606="snížená",J606,0)</f>
        <v>0</v>
      </c>
      <c r="BG606" s="238">
        <f>IF(N606="zákl. přenesená",J606,0)</f>
        <v>0</v>
      </c>
      <c r="BH606" s="238">
        <f>IF(N606="sníž. přenesená",J606,0)</f>
        <v>0</v>
      </c>
      <c r="BI606" s="238">
        <f>IF(N606="nulová",J606,0)</f>
        <v>0</v>
      </c>
      <c r="BJ606" s="14" t="s">
        <v>83</v>
      </c>
      <c r="BK606" s="238">
        <f>ROUND(I606*H606,2)</f>
        <v>0</v>
      </c>
      <c r="BL606" s="14" t="s">
        <v>267</v>
      </c>
      <c r="BM606" s="237" t="s">
        <v>2954</v>
      </c>
    </row>
    <row r="607" s="2" customFormat="1" ht="24.15" customHeight="1">
      <c r="A607" s="35"/>
      <c r="B607" s="36"/>
      <c r="C607" s="225" t="s">
        <v>1895</v>
      </c>
      <c r="D607" s="225" t="s">
        <v>205</v>
      </c>
      <c r="E607" s="226" t="s">
        <v>2955</v>
      </c>
      <c r="F607" s="227" t="s">
        <v>2956</v>
      </c>
      <c r="G607" s="228" t="s">
        <v>213</v>
      </c>
      <c r="H607" s="229">
        <v>45</v>
      </c>
      <c r="I607" s="230"/>
      <c r="J607" s="231">
        <f>ROUND(I607*H607,2)</f>
        <v>0</v>
      </c>
      <c r="K607" s="232"/>
      <c r="L607" s="41"/>
      <c r="M607" s="233" t="s">
        <v>1</v>
      </c>
      <c r="N607" s="234" t="s">
        <v>41</v>
      </c>
      <c r="O607" s="88"/>
      <c r="P607" s="235">
        <f>O607*H607</f>
        <v>0</v>
      </c>
      <c r="Q607" s="235">
        <v>2.0000000000000002E-05</v>
      </c>
      <c r="R607" s="235">
        <f>Q607*H607</f>
        <v>0.00090000000000000008</v>
      </c>
      <c r="S607" s="235">
        <v>0</v>
      </c>
      <c r="T607" s="236">
        <f>S607*H607</f>
        <v>0</v>
      </c>
      <c r="U607" s="35"/>
      <c r="V607" s="35"/>
      <c r="W607" s="35"/>
      <c r="X607" s="35"/>
      <c r="Y607" s="35"/>
      <c r="Z607" s="35"/>
      <c r="AA607" s="35"/>
      <c r="AB607" s="35"/>
      <c r="AC607" s="35"/>
      <c r="AD607" s="35"/>
      <c r="AE607" s="35"/>
      <c r="AR607" s="237" t="s">
        <v>267</v>
      </c>
      <c r="AT607" s="237" t="s">
        <v>205</v>
      </c>
      <c r="AU607" s="237" t="s">
        <v>85</v>
      </c>
      <c r="AY607" s="14" t="s">
        <v>203</v>
      </c>
      <c r="BE607" s="238">
        <f>IF(N607="základní",J607,0)</f>
        <v>0</v>
      </c>
      <c r="BF607" s="238">
        <f>IF(N607="snížená",J607,0)</f>
        <v>0</v>
      </c>
      <c r="BG607" s="238">
        <f>IF(N607="zákl. přenesená",J607,0)</f>
        <v>0</v>
      </c>
      <c r="BH607" s="238">
        <f>IF(N607="sníž. přenesená",J607,0)</f>
        <v>0</v>
      </c>
      <c r="BI607" s="238">
        <f>IF(N607="nulová",J607,0)</f>
        <v>0</v>
      </c>
      <c r="BJ607" s="14" t="s">
        <v>83</v>
      </c>
      <c r="BK607" s="238">
        <f>ROUND(I607*H607,2)</f>
        <v>0</v>
      </c>
      <c r="BL607" s="14" t="s">
        <v>267</v>
      </c>
      <c r="BM607" s="237" t="s">
        <v>2957</v>
      </c>
    </row>
    <row r="608" s="2" customFormat="1" ht="24.15" customHeight="1">
      <c r="A608" s="35"/>
      <c r="B608" s="36"/>
      <c r="C608" s="225" t="s">
        <v>2958</v>
      </c>
      <c r="D608" s="225" t="s">
        <v>205</v>
      </c>
      <c r="E608" s="226" t="s">
        <v>2959</v>
      </c>
      <c r="F608" s="227" t="s">
        <v>2960</v>
      </c>
      <c r="G608" s="228" t="s">
        <v>213</v>
      </c>
      <c r="H608" s="229">
        <v>45</v>
      </c>
      <c r="I608" s="230"/>
      <c r="J608" s="231">
        <f>ROUND(I608*H608,2)</f>
        <v>0</v>
      </c>
      <c r="K608" s="232"/>
      <c r="L608" s="41"/>
      <c r="M608" s="233" t="s">
        <v>1</v>
      </c>
      <c r="N608" s="234" t="s">
        <v>41</v>
      </c>
      <c r="O608" s="88"/>
      <c r="P608" s="235">
        <f>O608*H608</f>
        <v>0</v>
      </c>
      <c r="Q608" s="235">
        <v>0.00013999999999999999</v>
      </c>
      <c r="R608" s="235">
        <f>Q608*H608</f>
        <v>0.0062999999999999992</v>
      </c>
      <c r="S608" s="235">
        <v>0</v>
      </c>
      <c r="T608" s="236">
        <f>S608*H608</f>
        <v>0</v>
      </c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  <c r="AR608" s="237" t="s">
        <v>267</v>
      </c>
      <c r="AT608" s="237" t="s">
        <v>205</v>
      </c>
      <c r="AU608" s="237" t="s">
        <v>85</v>
      </c>
      <c r="AY608" s="14" t="s">
        <v>203</v>
      </c>
      <c r="BE608" s="238">
        <f>IF(N608="základní",J608,0)</f>
        <v>0</v>
      </c>
      <c r="BF608" s="238">
        <f>IF(N608="snížená",J608,0)</f>
        <v>0</v>
      </c>
      <c r="BG608" s="238">
        <f>IF(N608="zákl. přenesená",J608,0)</f>
        <v>0</v>
      </c>
      <c r="BH608" s="238">
        <f>IF(N608="sníž. přenesená",J608,0)</f>
        <v>0</v>
      </c>
      <c r="BI608" s="238">
        <f>IF(N608="nulová",J608,0)</f>
        <v>0</v>
      </c>
      <c r="BJ608" s="14" t="s">
        <v>83</v>
      </c>
      <c r="BK608" s="238">
        <f>ROUND(I608*H608,2)</f>
        <v>0</v>
      </c>
      <c r="BL608" s="14" t="s">
        <v>267</v>
      </c>
      <c r="BM608" s="237" t="s">
        <v>2961</v>
      </c>
    </row>
    <row r="609" s="2" customFormat="1" ht="24.15" customHeight="1">
      <c r="A609" s="35"/>
      <c r="B609" s="36"/>
      <c r="C609" s="225" t="s">
        <v>1898</v>
      </c>
      <c r="D609" s="225" t="s">
        <v>205</v>
      </c>
      <c r="E609" s="226" t="s">
        <v>2962</v>
      </c>
      <c r="F609" s="227" t="s">
        <v>2963</v>
      </c>
      <c r="G609" s="228" t="s">
        <v>213</v>
      </c>
      <c r="H609" s="229">
        <v>90</v>
      </c>
      <c r="I609" s="230"/>
      <c r="J609" s="231">
        <f>ROUND(I609*H609,2)</f>
        <v>0</v>
      </c>
      <c r="K609" s="232"/>
      <c r="L609" s="41"/>
      <c r="M609" s="233" t="s">
        <v>1</v>
      </c>
      <c r="N609" s="234" t="s">
        <v>41</v>
      </c>
      <c r="O609" s="88"/>
      <c r="P609" s="235">
        <f>O609*H609</f>
        <v>0</v>
      </c>
      <c r="Q609" s="235">
        <v>0.00017000000000000001</v>
      </c>
      <c r="R609" s="235">
        <f>Q609*H609</f>
        <v>0.015300000000000001</v>
      </c>
      <c r="S609" s="235">
        <v>0</v>
      </c>
      <c r="T609" s="236">
        <f>S609*H609</f>
        <v>0</v>
      </c>
      <c r="U609" s="35"/>
      <c r="V609" s="35"/>
      <c r="W609" s="35"/>
      <c r="X609" s="35"/>
      <c r="Y609" s="35"/>
      <c r="Z609" s="35"/>
      <c r="AA609" s="35"/>
      <c r="AB609" s="35"/>
      <c r="AC609" s="35"/>
      <c r="AD609" s="35"/>
      <c r="AE609" s="35"/>
      <c r="AR609" s="237" t="s">
        <v>267</v>
      </c>
      <c r="AT609" s="237" t="s">
        <v>205</v>
      </c>
      <c r="AU609" s="237" t="s">
        <v>85</v>
      </c>
      <c r="AY609" s="14" t="s">
        <v>203</v>
      </c>
      <c r="BE609" s="238">
        <f>IF(N609="základní",J609,0)</f>
        <v>0</v>
      </c>
      <c r="BF609" s="238">
        <f>IF(N609="snížená",J609,0)</f>
        <v>0</v>
      </c>
      <c r="BG609" s="238">
        <f>IF(N609="zákl. přenesená",J609,0)</f>
        <v>0</v>
      </c>
      <c r="BH609" s="238">
        <f>IF(N609="sníž. přenesená",J609,0)</f>
        <v>0</v>
      </c>
      <c r="BI609" s="238">
        <f>IF(N609="nulová",J609,0)</f>
        <v>0</v>
      </c>
      <c r="BJ609" s="14" t="s">
        <v>83</v>
      </c>
      <c r="BK609" s="238">
        <f>ROUND(I609*H609,2)</f>
        <v>0</v>
      </c>
      <c r="BL609" s="14" t="s">
        <v>267</v>
      </c>
      <c r="BM609" s="237" t="s">
        <v>2964</v>
      </c>
    </row>
    <row r="610" s="2" customFormat="1" ht="24.15" customHeight="1">
      <c r="A610" s="35"/>
      <c r="B610" s="36"/>
      <c r="C610" s="225" t="s">
        <v>2965</v>
      </c>
      <c r="D610" s="225" t="s">
        <v>205</v>
      </c>
      <c r="E610" s="226" t="s">
        <v>1169</v>
      </c>
      <c r="F610" s="227" t="s">
        <v>1170</v>
      </c>
      <c r="G610" s="228" t="s">
        <v>213</v>
      </c>
      <c r="H610" s="229">
        <v>854.74800000000005</v>
      </c>
      <c r="I610" s="230"/>
      <c r="J610" s="231">
        <f>ROUND(I610*H610,2)</f>
        <v>0</v>
      </c>
      <c r="K610" s="232"/>
      <c r="L610" s="41"/>
      <c r="M610" s="233" t="s">
        <v>1</v>
      </c>
      <c r="N610" s="234" t="s">
        <v>41</v>
      </c>
      <c r="O610" s="88"/>
      <c r="P610" s="235">
        <f>O610*H610</f>
        <v>0</v>
      </c>
      <c r="Q610" s="235">
        <v>0.00013999999999999999</v>
      </c>
      <c r="R610" s="235">
        <f>Q610*H610</f>
        <v>0.11966472</v>
      </c>
      <c r="S610" s="235">
        <v>0</v>
      </c>
      <c r="T610" s="236">
        <f>S610*H610</f>
        <v>0</v>
      </c>
      <c r="U610" s="35"/>
      <c r="V610" s="35"/>
      <c r="W610" s="35"/>
      <c r="X610" s="35"/>
      <c r="Y610" s="35"/>
      <c r="Z610" s="35"/>
      <c r="AA610" s="35"/>
      <c r="AB610" s="35"/>
      <c r="AC610" s="35"/>
      <c r="AD610" s="35"/>
      <c r="AE610" s="35"/>
      <c r="AR610" s="237" t="s">
        <v>267</v>
      </c>
      <c r="AT610" s="237" t="s">
        <v>205</v>
      </c>
      <c r="AU610" s="237" t="s">
        <v>85</v>
      </c>
      <c r="AY610" s="14" t="s">
        <v>203</v>
      </c>
      <c r="BE610" s="238">
        <f>IF(N610="základní",J610,0)</f>
        <v>0</v>
      </c>
      <c r="BF610" s="238">
        <f>IF(N610="snížená",J610,0)</f>
        <v>0</v>
      </c>
      <c r="BG610" s="238">
        <f>IF(N610="zákl. přenesená",J610,0)</f>
        <v>0</v>
      </c>
      <c r="BH610" s="238">
        <f>IF(N610="sníž. přenesená",J610,0)</f>
        <v>0</v>
      </c>
      <c r="BI610" s="238">
        <f>IF(N610="nulová",J610,0)</f>
        <v>0</v>
      </c>
      <c r="BJ610" s="14" t="s">
        <v>83</v>
      </c>
      <c r="BK610" s="238">
        <f>ROUND(I610*H610,2)</f>
        <v>0</v>
      </c>
      <c r="BL610" s="14" t="s">
        <v>267</v>
      </c>
      <c r="BM610" s="237" t="s">
        <v>1171</v>
      </c>
    </row>
    <row r="611" s="2" customFormat="1">
      <c r="A611" s="35"/>
      <c r="B611" s="36"/>
      <c r="C611" s="37"/>
      <c r="D611" s="239" t="s">
        <v>403</v>
      </c>
      <c r="E611" s="37"/>
      <c r="F611" s="240" t="s">
        <v>1172</v>
      </c>
      <c r="G611" s="37"/>
      <c r="H611" s="37"/>
      <c r="I611" s="241"/>
      <c r="J611" s="37"/>
      <c r="K611" s="37"/>
      <c r="L611" s="41"/>
      <c r="M611" s="242"/>
      <c r="N611" s="243"/>
      <c r="O611" s="88"/>
      <c r="P611" s="88"/>
      <c r="Q611" s="88"/>
      <c r="R611" s="88"/>
      <c r="S611" s="88"/>
      <c r="T611" s="89"/>
      <c r="U611" s="35"/>
      <c r="V611" s="35"/>
      <c r="W611" s="35"/>
      <c r="X611" s="35"/>
      <c r="Y611" s="35"/>
      <c r="Z611" s="35"/>
      <c r="AA611" s="35"/>
      <c r="AB611" s="35"/>
      <c r="AC611" s="35"/>
      <c r="AD611" s="35"/>
      <c r="AE611" s="35"/>
      <c r="AT611" s="14" t="s">
        <v>403</v>
      </c>
      <c r="AU611" s="14" t="s">
        <v>85</v>
      </c>
    </row>
    <row r="612" s="2" customFormat="1" ht="16.5" customHeight="1">
      <c r="A612" s="35"/>
      <c r="B612" s="36"/>
      <c r="C612" s="225" t="s">
        <v>1901</v>
      </c>
      <c r="D612" s="225" t="s">
        <v>205</v>
      </c>
      <c r="E612" s="226" t="s">
        <v>1174</v>
      </c>
      <c r="F612" s="227" t="s">
        <v>1175</v>
      </c>
      <c r="G612" s="228" t="s">
        <v>213</v>
      </c>
      <c r="H612" s="229">
        <v>1025.115</v>
      </c>
      <c r="I612" s="230"/>
      <c r="J612" s="231">
        <f>ROUND(I612*H612,2)</f>
        <v>0</v>
      </c>
      <c r="K612" s="232"/>
      <c r="L612" s="41"/>
      <c r="M612" s="233" t="s">
        <v>1</v>
      </c>
      <c r="N612" s="234" t="s">
        <v>41</v>
      </c>
      <c r="O612" s="88"/>
      <c r="P612" s="235">
        <f>O612*H612</f>
        <v>0</v>
      </c>
      <c r="Q612" s="235">
        <v>0.00018000000000000001</v>
      </c>
      <c r="R612" s="235">
        <f>Q612*H612</f>
        <v>0.18452070000000001</v>
      </c>
      <c r="S612" s="235">
        <v>0</v>
      </c>
      <c r="T612" s="236">
        <f>S612*H612</f>
        <v>0</v>
      </c>
      <c r="U612" s="35"/>
      <c r="V612" s="35"/>
      <c r="W612" s="35"/>
      <c r="X612" s="35"/>
      <c r="Y612" s="35"/>
      <c r="Z612" s="35"/>
      <c r="AA612" s="35"/>
      <c r="AB612" s="35"/>
      <c r="AC612" s="35"/>
      <c r="AD612" s="35"/>
      <c r="AE612" s="35"/>
      <c r="AR612" s="237" t="s">
        <v>267</v>
      </c>
      <c r="AT612" s="237" t="s">
        <v>205</v>
      </c>
      <c r="AU612" s="237" t="s">
        <v>85</v>
      </c>
      <c r="AY612" s="14" t="s">
        <v>203</v>
      </c>
      <c r="BE612" s="238">
        <f>IF(N612="základní",J612,0)</f>
        <v>0</v>
      </c>
      <c r="BF612" s="238">
        <f>IF(N612="snížená",J612,0)</f>
        <v>0</v>
      </c>
      <c r="BG612" s="238">
        <f>IF(N612="zákl. přenesená",J612,0)</f>
        <v>0</v>
      </c>
      <c r="BH612" s="238">
        <f>IF(N612="sníž. přenesená",J612,0)</f>
        <v>0</v>
      </c>
      <c r="BI612" s="238">
        <f>IF(N612="nulová",J612,0)</f>
        <v>0</v>
      </c>
      <c r="BJ612" s="14" t="s">
        <v>83</v>
      </c>
      <c r="BK612" s="238">
        <f>ROUND(I612*H612,2)</f>
        <v>0</v>
      </c>
      <c r="BL612" s="14" t="s">
        <v>267</v>
      </c>
      <c r="BM612" s="237" t="s">
        <v>1176</v>
      </c>
    </row>
    <row r="613" s="2" customFormat="1">
      <c r="A613" s="35"/>
      <c r="B613" s="36"/>
      <c r="C613" s="37"/>
      <c r="D613" s="239" t="s">
        <v>403</v>
      </c>
      <c r="E613" s="37"/>
      <c r="F613" s="240" t="s">
        <v>1172</v>
      </c>
      <c r="G613" s="37"/>
      <c r="H613" s="37"/>
      <c r="I613" s="241"/>
      <c r="J613" s="37"/>
      <c r="K613" s="37"/>
      <c r="L613" s="41"/>
      <c r="M613" s="242"/>
      <c r="N613" s="243"/>
      <c r="O613" s="88"/>
      <c r="P613" s="88"/>
      <c r="Q613" s="88"/>
      <c r="R613" s="88"/>
      <c r="S613" s="88"/>
      <c r="T613" s="89"/>
      <c r="U613" s="35"/>
      <c r="V613" s="35"/>
      <c r="W613" s="35"/>
      <c r="X613" s="35"/>
      <c r="Y613" s="35"/>
      <c r="Z613" s="35"/>
      <c r="AA613" s="35"/>
      <c r="AB613" s="35"/>
      <c r="AC613" s="35"/>
      <c r="AD613" s="35"/>
      <c r="AE613" s="35"/>
      <c r="AT613" s="14" t="s">
        <v>403</v>
      </c>
      <c r="AU613" s="14" t="s">
        <v>85</v>
      </c>
    </row>
    <row r="614" s="2" customFormat="1" ht="24.15" customHeight="1">
      <c r="A614" s="35"/>
      <c r="B614" s="36"/>
      <c r="C614" s="225" t="s">
        <v>2966</v>
      </c>
      <c r="D614" s="225" t="s">
        <v>205</v>
      </c>
      <c r="E614" s="226" t="s">
        <v>1178</v>
      </c>
      <c r="F614" s="227" t="s">
        <v>1179</v>
      </c>
      <c r="G614" s="228" t="s">
        <v>213</v>
      </c>
      <c r="H614" s="229">
        <v>129.17599999999999</v>
      </c>
      <c r="I614" s="230"/>
      <c r="J614" s="231">
        <f>ROUND(I614*H614,2)</f>
        <v>0</v>
      </c>
      <c r="K614" s="232"/>
      <c r="L614" s="41"/>
      <c r="M614" s="233" t="s">
        <v>1</v>
      </c>
      <c r="N614" s="234" t="s">
        <v>41</v>
      </c>
      <c r="O614" s="88"/>
      <c r="P614" s="235">
        <f>O614*H614</f>
        <v>0</v>
      </c>
      <c r="Q614" s="235">
        <v>0.00025000000000000001</v>
      </c>
      <c r="R614" s="235">
        <f>Q614*H614</f>
        <v>0.032293999999999996</v>
      </c>
      <c r="S614" s="235">
        <v>0</v>
      </c>
      <c r="T614" s="236">
        <f>S614*H614</f>
        <v>0</v>
      </c>
      <c r="U614" s="35"/>
      <c r="V614" s="35"/>
      <c r="W614" s="35"/>
      <c r="X614" s="35"/>
      <c r="Y614" s="35"/>
      <c r="Z614" s="35"/>
      <c r="AA614" s="35"/>
      <c r="AB614" s="35"/>
      <c r="AC614" s="35"/>
      <c r="AD614" s="35"/>
      <c r="AE614" s="35"/>
      <c r="AR614" s="237" t="s">
        <v>267</v>
      </c>
      <c r="AT614" s="237" t="s">
        <v>205</v>
      </c>
      <c r="AU614" s="237" t="s">
        <v>85</v>
      </c>
      <c r="AY614" s="14" t="s">
        <v>203</v>
      </c>
      <c r="BE614" s="238">
        <f>IF(N614="základní",J614,0)</f>
        <v>0</v>
      </c>
      <c r="BF614" s="238">
        <f>IF(N614="snížená",J614,0)</f>
        <v>0</v>
      </c>
      <c r="BG614" s="238">
        <f>IF(N614="zákl. přenesená",J614,0)</f>
        <v>0</v>
      </c>
      <c r="BH614" s="238">
        <f>IF(N614="sníž. přenesená",J614,0)</f>
        <v>0</v>
      </c>
      <c r="BI614" s="238">
        <f>IF(N614="nulová",J614,0)</f>
        <v>0</v>
      </c>
      <c r="BJ614" s="14" t="s">
        <v>83</v>
      </c>
      <c r="BK614" s="238">
        <f>ROUND(I614*H614,2)</f>
        <v>0</v>
      </c>
      <c r="BL614" s="14" t="s">
        <v>267</v>
      </c>
      <c r="BM614" s="237" t="s">
        <v>1180</v>
      </c>
    </row>
    <row r="615" s="2" customFormat="1" ht="21.75" customHeight="1">
      <c r="A615" s="35"/>
      <c r="B615" s="36"/>
      <c r="C615" s="225" t="s">
        <v>1904</v>
      </c>
      <c r="D615" s="225" t="s">
        <v>205</v>
      </c>
      <c r="E615" s="226" t="s">
        <v>1182</v>
      </c>
      <c r="F615" s="227" t="s">
        <v>1183</v>
      </c>
      <c r="G615" s="228" t="s">
        <v>213</v>
      </c>
      <c r="H615" s="229">
        <v>854.74800000000005</v>
      </c>
      <c r="I615" s="230"/>
      <c r="J615" s="231">
        <f>ROUND(I615*H615,2)</f>
        <v>0</v>
      </c>
      <c r="K615" s="232"/>
      <c r="L615" s="41"/>
      <c r="M615" s="233" t="s">
        <v>1</v>
      </c>
      <c r="N615" s="234" t="s">
        <v>41</v>
      </c>
      <c r="O615" s="88"/>
      <c r="P615" s="235">
        <f>O615*H615</f>
        <v>0</v>
      </c>
      <c r="Q615" s="235">
        <v>0.00072000000000000005</v>
      </c>
      <c r="R615" s="235">
        <f>Q615*H615</f>
        <v>0.61541856000000006</v>
      </c>
      <c r="S615" s="235">
        <v>0</v>
      </c>
      <c r="T615" s="236">
        <f>S615*H615</f>
        <v>0</v>
      </c>
      <c r="U615" s="35"/>
      <c r="V615" s="35"/>
      <c r="W615" s="35"/>
      <c r="X615" s="35"/>
      <c r="Y615" s="35"/>
      <c r="Z615" s="35"/>
      <c r="AA615" s="35"/>
      <c r="AB615" s="35"/>
      <c r="AC615" s="35"/>
      <c r="AD615" s="35"/>
      <c r="AE615" s="35"/>
      <c r="AR615" s="237" t="s">
        <v>267</v>
      </c>
      <c r="AT615" s="237" t="s">
        <v>205</v>
      </c>
      <c r="AU615" s="237" t="s">
        <v>85</v>
      </c>
      <c r="AY615" s="14" t="s">
        <v>203</v>
      </c>
      <c r="BE615" s="238">
        <f>IF(N615="základní",J615,0)</f>
        <v>0</v>
      </c>
      <c r="BF615" s="238">
        <f>IF(N615="snížená",J615,0)</f>
        <v>0</v>
      </c>
      <c r="BG615" s="238">
        <f>IF(N615="zákl. přenesená",J615,0)</f>
        <v>0</v>
      </c>
      <c r="BH615" s="238">
        <f>IF(N615="sníž. přenesená",J615,0)</f>
        <v>0</v>
      </c>
      <c r="BI615" s="238">
        <f>IF(N615="nulová",J615,0)</f>
        <v>0</v>
      </c>
      <c r="BJ615" s="14" t="s">
        <v>83</v>
      </c>
      <c r="BK615" s="238">
        <f>ROUND(I615*H615,2)</f>
        <v>0</v>
      </c>
      <c r="BL615" s="14" t="s">
        <v>267</v>
      </c>
      <c r="BM615" s="237" t="s">
        <v>1184</v>
      </c>
    </row>
    <row r="616" s="2" customFormat="1">
      <c r="A616" s="35"/>
      <c r="B616" s="36"/>
      <c r="C616" s="37"/>
      <c r="D616" s="239" t="s">
        <v>403</v>
      </c>
      <c r="E616" s="37"/>
      <c r="F616" s="240" t="s">
        <v>1172</v>
      </c>
      <c r="G616" s="37"/>
      <c r="H616" s="37"/>
      <c r="I616" s="241"/>
      <c r="J616" s="37"/>
      <c r="K616" s="37"/>
      <c r="L616" s="41"/>
      <c r="M616" s="242"/>
      <c r="N616" s="243"/>
      <c r="O616" s="88"/>
      <c r="P616" s="88"/>
      <c r="Q616" s="88"/>
      <c r="R616" s="88"/>
      <c r="S616" s="88"/>
      <c r="T616" s="89"/>
      <c r="U616" s="35"/>
      <c r="V616" s="35"/>
      <c r="W616" s="35"/>
      <c r="X616" s="35"/>
      <c r="Y616" s="35"/>
      <c r="Z616" s="35"/>
      <c r="AA616" s="35"/>
      <c r="AB616" s="35"/>
      <c r="AC616" s="35"/>
      <c r="AD616" s="35"/>
      <c r="AE616" s="35"/>
      <c r="AT616" s="14" t="s">
        <v>403</v>
      </c>
      <c r="AU616" s="14" t="s">
        <v>85</v>
      </c>
    </row>
    <row r="617" s="2" customFormat="1" ht="21.75" customHeight="1">
      <c r="A617" s="35"/>
      <c r="B617" s="36"/>
      <c r="C617" s="225" t="s">
        <v>2967</v>
      </c>
      <c r="D617" s="225" t="s">
        <v>205</v>
      </c>
      <c r="E617" s="226" t="s">
        <v>1186</v>
      </c>
      <c r="F617" s="227" t="s">
        <v>1187</v>
      </c>
      <c r="G617" s="228" t="s">
        <v>213</v>
      </c>
      <c r="H617" s="229">
        <v>1025.115</v>
      </c>
      <c r="I617" s="230"/>
      <c r="J617" s="231">
        <f>ROUND(I617*H617,2)</f>
        <v>0</v>
      </c>
      <c r="K617" s="232"/>
      <c r="L617" s="41"/>
      <c r="M617" s="233" t="s">
        <v>1</v>
      </c>
      <c r="N617" s="234" t="s">
        <v>41</v>
      </c>
      <c r="O617" s="88"/>
      <c r="P617" s="235">
        <f>O617*H617</f>
        <v>0</v>
      </c>
      <c r="Q617" s="235">
        <v>0.00092000000000000003</v>
      </c>
      <c r="R617" s="235">
        <f>Q617*H617</f>
        <v>0.94310579999999999</v>
      </c>
      <c r="S617" s="235">
        <v>0</v>
      </c>
      <c r="T617" s="236">
        <f>S617*H617</f>
        <v>0</v>
      </c>
      <c r="U617" s="35"/>
      <c r="V617" s="35"/>
      <c r="W617" s="35"/>
      <c r="X617" s="35"/>
      <c r="Y617" s="35"/>
      <c r="Z617" s="35"/>
      <c r="AA617" s="35"/>
      <c r="AB617" s="35"/>
      <c r="AC617" s="35"/>
      <c r="AD617" s="35"/>
      <c r="AE617" s="35"/>
      <c r="AR617" s="237" t="s">
        <v>267</v>
      </c>
      <c r="AT617" s="237" t="s">
        <v>205</v>
      </c>
      <c r="AU617" s="237" t="s">
        <v>85</v>
      </c>
      <c r="AY617" s="14" t="s">
        <v>203</v>
      </c>
      <c r="BE617" s="238">
        <f>IF(N617="základní",J617,0)</f>
        <v>0</v>
      </c>
      <c r="BF617" s="238">
        <f>IF(N617="snížená",J617,0)</f>
        <v>0</v>
      </c>
      <c r="BG617" s="238">
        <f>IF(N617="zákl. přenesená",J617,0)</f>
        <v>0</v>
      </c>
      <c r="BH617" s="238">
        <f>IF(N617="sníž. přenesená",J617,0)</f>
        <v>0</v>
      </c>
      <c r="BI617" s="238">
        <f>IF(N617="nulová",J617,0)</f>
        <v>0</v>
      </c>
      <c r="BJ617" s="14" t="s">
        <v>83</v>
      </c>
      <c r="BK617" s="238">
        <f>ROUND(I617*H617,2)</f>
        <v>0</v>
      </c>
      <c r="BL617" s="14" t="s">
        <v>267</v>
      </c>
      <c r="BM617" s="237" t="s">
        <v>1188</v>
      </c>
    </row>
    <row r="618" s="2" customFormat="1">
      <c r="A618" s="35"/>
      <c r="B618" s="36"/>
      <c r="C618" s="37"/>
      <c r="D618" s="239" t="s">
        <v>403</v>
      </c>
      <c r="E618" s="37"/>
      <c r="F618" s="240" t="s">
        <v>1172</v>
      </c>
      <c r="G618" s="37"/>
      <c r="H618" s="37"/>
      <c r="I618" s="241"/>
      <c r="J618" s="37"/>
      <c r="K618" s="37"/>
      <c r="L618" s="41"/>
      <c r="M618" s="242"/>
      <c r="N618" s="243"/>
      <c r="O618" s="88"/>
      <c r="P618" s="88"/>
      <c r="Q618" s="88"/>
      <c r="R618" s="88"/>
      <c r="S618" s="88"/>
      <c r="T618" s="89"/>
      <c r="U618" s="35"/>
      <c r="V618" s="35"/>
      <c r="W618" s="35"/>
      <c r="X618" s="35"/>
      <c r="Y618" s="35"/>
      <c r="Z618" s="35"/>
      <c r="AA618" s="35"/>
      <c r="AB618" s="35"/>
      <c r="AC618" s="35"/>
      <c r="AD618" s="35"/>
      <c r="AE618" s="35"/>
      <c r="AT618" s="14" t="s">
        <v>403</v>
      </c>
      <c r="AU618" s="14" t="s">
        <v>85</v>
      </c>
    </row>
    <row r="619" s="2" customFormat="1" ht="16.5" customHeight="1">
      <c r="A619" s="35"/>
      <c r="B619" s="36"/>
      <c r="C619" s="225" t="s">
        <v>1907</v>
      </c>
      <c r="D619" s="225" t="s">
        <v>205</v>
      </c>
      <c r="E619" s="226" t="s">
        <v>1190</v>
      </c>
      <c r="F619" s="227" t="s">
        <v>1191</v>
      </c>
      <c r="G619" s="228" t="s">
        <v>213</v>
      </c>
      <c r="H619" s="229">
        <v>7636.6000000000004</v>
      </c>
      <c r="I619" s="230"/>
      <c r="J619" s="231">
        <f>ROUND(I619*H619,2)</f>
        <v>0</v>
      </c>
      <c r="K619" s="232"/>
      <c r="L619" s="41"/>
      <c r="M619" s="233" t="s">
        <v>1</v>
      </c>
      <c r="N619" s="234" t="s">
        <v>41</v>
      </c>
      <c r="O619" s="88"/>
      <c r="P619" s="235">
        <f>O619*H619</f>
        <v>0</v>
      </c>
      <c r="Q619" s="235">
        <v>0.00021000000000000001</v>
      </c>
      <c r="R619" s="235">
        <f>Q619*H619</f>
        <v>1.6036860000000002</v>
      </c>
      <c r="S619" s="235">
        <v>0</v>
      </c>
      <c r="T619" s="236">
        <f>S619*H619</f>
        <v>0</v>
      </c>
      <c r="U619" s="35"/>
      <c r="V619" s="35"/>
      <c r="W619" s="35"/>
      <c r="X619" s="35"/>
      <c r="Y619" s="35"/>
      <c r="Z619" s="35"/>
      <c r="AA619" s="35"/>
      <c r="AB619" s="35"/>
      <c r="AC619" s="35"/>
      <c r="AD619" s="35"/>
      <c r="AE619" s="35"/>
      <c r="AR619" s="237" t="s">
        <v>267</v>
      </c>
      <c r="AT619" s="237" t="s">
        <v>205</v>
      </c>
      <c r="AU619" s="237" t="s">
        <v>85</v>
      </c>
      <c r="AY619" s="14" t="s">
        <v>203</v>
      </c>
      <c r="BE619" s="238">
        <f>IF(N619="základní",J619,0)</f>
        <v>0</v>
      </c>
      <c r="BF619" s="238">
        <f>IF(N619="snížená",J619,0)</f>
        <v>0</v>
      </c>
      <c r="BG619" s="238">
        <f>IF(N619="zákl. přenesená",J619,0)</f>
        <v>0</v>
      </c>
      <c r="BH619" s="238">
        <f>IF(N619="sníž. přenesená",J619,0)</f>
        <v>0</v>
      </c>
      <c r="BI619" s="238">
        <f>IF(N619="nulová",J619,0)</f>
        <v>0</v>
      </c>
      <c r="BJ619" s="14" t="s">
        <v>83</v>
      </c>
      <c r="BK619" s="238">
        <f>ROUND(I619*H619,2)</f>
        <v>0</v>
      </c>
      <c r="BL619" s="14" t="s">
        <v>267</v>
      </c>
      <c r="BM619" s="237" t="s">
        <v>1194</v>
      </c>
    </row>
    <row r="620" s="2" customFormat="1" ht="16.5" customHeight="1">
      <c r="A620" s="35"/>
      <c r="B620" s="36"/>
      <c r="C620" s="225" t="s">
        <v>2968</v>
      </c>
      <c r="D620" s="225" t="s">
        <v>205</v>
      </c>
      <c r="E620" s="226" t="s">
        <v>1195</v>
      </c>
      <c r="F620" s="227" t="s">
        <v>1196</v>
      </c>
      <c r="G620" s="228" t="s">
        <v>213</v>
      </c>
      <c r="H620" s="229">
        <v>7636.6000000000004</v>
      </c>
      <c r="I620" s="230"/>
      <c r="J620" s="231">
        <f>ROUND(I620*H620,2)</f>
        <v>0</v>
      </c>
      <c r="K620" s="232"/>
      <c r="L620" s="41"/>
      <c r="M620" s="233" t="s">
        <v>1</v>
      </c>
      <c r="N620" s="234" t="s">
        <v>41</v>
      </c>
      <c r="O620" s="88"/>
      <c r="P620" s="235">
        <f>O620*H620</f>
        <v>0</v>
      </c>
      <c r="Q620" s="235">
        <v>0.00025000000000000001</v>
      </c>
      <c r="R620" s="235">
        <f>Q620*H620</f>
        <v>1.9091500000000001</v>
      </c>
      <c r="S620" s="235">
        <v>0</v>
      </c>
      <c r="T620" s="236">
        <f>S620*H620</f>
        <v>0</v>
      </c>
      <c r="U620" s="35"/>
      <c r="V620" s="35"/>
      <c r="W620" s="35"/>
      <c r="X620" s="35"/>
      <c r="Y620" s="35"/>
      <c r="Z620" s="35"/>
      <c r="AA620" s="35"/>
      <c r="AB620" s="35"/>
      <c r="AC620" s="35"/>
      <c r="AD620" s="35"/>
      <c r="AE620" s="35"/>
      <c r="AR620" s="237" t="s">
        <v>267</v>
      </c>
      <c r="AT620" s="237" t="s">
        <v>205</v>
      </c>
      <c r="AU620" s="237" t="s">
        <v>85</v>
      </c>
      <c r="AY620" s="14" t="s">
        <v>203</v>
      </c>
      <c r="BE620" s="238">
        <f>IF(N620="základní",J620,0)</f>
        <v>0</v>
      </c>
      <c r="BF620" s="238">
        <f>IF(N620="snížená",J620,0)</f>
        <v>0</v>
      </c>
      <c r="BG620" s="238">
        <f>IF(N620="zákl. přenesená",J620,0)</f>
        <v>0</v>
      </c>
      <c r="BH620" s="238">
        <f>IF(N620="sníž. přenesená",J620,0)</f>
        <v>0</v>
      </c>
      <c r="BI620" s="238">
        <f>IF(N620="nulová",J620,0)</f>
        <v>0</v>
      </c>
      <c r="BJ620" s="14" t="s">
        <v>83</v>
      </c>
      <c r="BK620" s="238">
        <f>ROUND(I620*H620,2)</f>
        <v>0</v>
      </c>
      <c r="BL620" s="14" t="s">
        <v>267</v>
      </c>
      <c r="BM620" s="237" t="s">
        <v>1197</v>
      </c>
    </row>
    <row r="621" s="2" customFormat="1" ht="24.15" customHeight="1">
      <c r="A621" s="35"/>
      <c r="B621" s="36"/>
      <c r="C621" s="225" t="s">
        <v>1910</v>
      </c>
      <c r="D621" s="225" t="s">
        <v>205</v>
      </c>
      <c r="E621" s="226" t="s">
        <v>1199</v>
      </c>
      <c r="F621" s="227" t="s">
        <v>1200</v>
      </c>
      <c r="G621" s="228" t="s">
        <v>213</v>
      </c>
      <c r="H621" s="229">
        <v>14</v>
      </c>
      <c r="I621" s="230"/>
      <c r="J621" s="231">
        <f>ROUND(I621*H621,2)</f>
        <v>0</v>
      </c>
      <c r="K621" s="232"/>
      <c r="L621" s="41"/>
      <c r="M621" s="233" t="s">
        <v>1</v>
      </c>
      <c r="N621" s="234" t="s">
        <v>41</v>
      </c>
      <c r="O621" s="88"/>
      <c r="P621" s="235">
        <f>O621*H621</f>
        <v>0</v>
      </c>
      <c r="Q621" s="235">
        <v>0.00029</v>
      </c>
      <c r="R621" s="235">
        <f>Q621*H621</f>
        <v>0.0040600000000000002</v>
      </c>
      <c r="S621" s="235">
        <v>0</v>
      </c>
      <c r="T621" s="236">
        <f>S621*H621</f>
        <v>0</v>
      </c>
      <c r="U621" s="35"/>
      <c r="V621" s="35"/>
      <c r="W621" s="35"/>
      <c r="X621" s="35"/>
      <c r="Y621" s="35"/>
      <c r="Z621" s="35"/>
      <c r="AA621" s="35"/>
      <c r="AB621" s="35"/>
      <c r="AC621" s="35"/>
      <c r="AD621" s="35"/>
      <c r="AE621" s="35"/>
      <c r="AR621" s="237" t="s">
        <v>267</v>
      </c>
      <c r="AT621" s="237" t="s">
        <v>205</v>
      </c>
      <c r="AU621" s="237" t="s">
        <v>85</v>
      </c>
      <c r="AY621" s="14" t="s">
        <v>203</v>
      </c>
      <c r="BE621" s="238">
        <f>IF(N621="základní",J621,0)</f>
        <v>0</v>
      </c>
      <c r="BF621" s="238">
        <f>IF(N621="snížená",J621,0)</f>
        <v>0</v>
      </c>
      <c r="BG621" s="238">
        <f>IF(N621="zákl. přenesená",J621,0)</f>
        <v>0</v>
      </c>
      <c r="BH621" s="238">
        <f>IF(N621="sníž. přenesená",J621,0)</f>
        <v>0</v>
      </c>
      <c r="BI621" s="238">
        <f>IF(N621="nulová",J621,0)</f>
        <v>0</v>
      </c>
      <c r="BJ621" s="14" t="s">
        <v>83</v>
      </c>
      <c r="BK621" s="238">
        <f>ROUND(I621*H621,2)</f>
        <v>0</v>
      </c>
      <c r="BL621" s="14" t="s">
        <v>267</v>
      </c>
      <c r="BM621" s="237" t="s">
        <v>1201</v>
      </c>
    </row>
    <row r="622" s="2" customFormat="1" ht="24.15" customHeight="1">
      <c r="A622" s="35"/>
      <c r="B622" s="36"/>
      <c r="C622" s="225" t="s">
        <v>2969</v>
      </c>
      <c r="D622" s="225" t="s">
        <v>205</v>
      </c>
      <c r="E622" s="226" t="s">
        <v>2970</v>
      </c>
      <c r="F622" s="227" t="s">
        <v>2971</v>
      </c>
      <c r="G622" s="228" t="s">
        <v>213</v>
      </c>
      <c r="H622" s="229">
        <v>43.469999999999999</v>
      </c>
      <c r="I622" s="230"/>
      <c r="J622" s="231">
        <f>ROUND(I622*H622,2)</f>
        <v>0</v>
      </c>
      <c r="K622" s="232"/>
      <c r="L622" s="41"/>
      <c r="M622" s="233" t="s">
        <v>1</v>
      </c>
      <c r="N622" s="234" t="s">
        <v>41</v>
      </c>
      <c r="O622" s="88"/>
      <c r="P622" s="235">
        <f>O622*H622</f>
        <v>0</v>
      </c>
      <c r="Q622" s="235">
        <v>0.00036000000000000002</v>
      </c>
      <c r="R622" s="235">
        <f>Q622*H622</f>
        <v>0.015649200000000002</v>
      </c>
      <c r="S622" s="235">
        <v>0</v>
      </c>
      <c r="T622" s="236">
        <f>S622*H622</f>
        <v>0</v>
      </c>
      <c r="U622" s="35"/>
      <c r="V622" s="35"/>
      <c r="W622" s="35"/>
      <c r="X622" s="35"/>
      <c r="Y622" s="35"/>
      <c r="Z622" s="35"/>
      <c r="AA622" s="35"/>
      <c r="AB622" s="35"/>
      <c r="AC622" s="35"/>
      <c r="AD622" s="35"/>
      <c r="AE622" s="35"/>
      <c r="AR622" s="237" t="s">
        <v>267</v>
      </c>
      <c r="AT622" s="237" t="s">
        <v>205</v>
      </c>
      <c r="AU622" s="237" t="s">
        <v>85</v>
      </c>
      <c r="AY622" s="14" t="s">
        <v>203</v>
      </c>
      <c r="BE622" s="238">
        <f>IF(N622="základní",J622,0)</f>
        <v>0</v>
      </c>
      <c r="BF622" s="238">
        <f>IF(N622="snížená",J622,0)</f>
        <v>0</v>
      </c>
      <c r="BG622" s="238">
        <f>IF(N622="zákl. přenesená",J622,0)</f>
        <v>0</v>
      </c>
      <c r="BH622" s="238">
        <f>IF(N622="sníž. přenesená",J622,0)</f>
        <v>0</v>
      </c>
      <c r="BI622" s="238">
        <f>IF(N622="nulová",J622,0)</f>
        <v>0</v>
      </c>
      <c r="BJ622" s="14" t="s">
        <v>83</v>
      </c>
      <c r="BK622" s="238">
        <f>ROUND(I622*H622,2)</f>
        <v>0</v>
      </c>
      <c r="BL622" s="14" t="s">
        <v>267</v>
      </c>
      <c r="BM622" s="237" t="s">
        <v>2972</v>
      </c>
    </row>
    <row r="623" s="2" customFormat="1" ht="21.75" customHeight="1">
      <c r="A623" s="35"/>
      <c r="B623" s="36"/>
      <c r="C623" s="225" t="s">
        <v>1913</v>
      </c>
      <c r="D623" s="225" t="s">
        <v>205</v>
      </c>
      <c r="E623" s="226" t="s">
        <v>1202</v>
      </c>
      <c r="F623" s="227" t="s">
        <v>1203</v>
      </c>
      <c r="G623" s="228" t="s">
        <v>213</v>
      </c>
      <c r="H623" s="229">
        <v>14</v>
      </c>
      <c r="I623" s="230"/>
      <c r="J623" s="231">
        <f>ROUND(I623*H623,2)</f>
        <v>0</v>
      </c>
      <c r="K623" s="232"/>
      <c r="L623" s="41"/>
      <c r="M623" s="233" t="s">
        <v>1</v>
      </c>
      <c r="N623" s="234" t="s">
        <v>41</v>
      </c>
      <c r="O623" s="88"/>
      <c r="P623" s="235">
        <f>O623*H623</f>
        <v>0</v>
      </c>
      <c r="Q623" s="235">
        <v>0</v>
      </c>
      <c r="R623" s="235">
        <f>Q623*H623</f>
        <v>0</v>
      </c>
      <c r="S623" s="235">
        <v>0</v>
      </c>
      <c r="T623" s="236">
        <f>S623*H623</f>
        <v>0</v>
      </c>
      <c r="U623" s="35"/>
      <c r="V623" s="35"/>
      <c r="W623" s="35"/>
      <c r="X623" s="35"/>
      <c r="Y623" s="35"/>
      <c r="Z623" s="35"/>
      <c r="AA623" s="35"/>
      <c r="AB623" s="35"/>
      <c r="AC623" s="35"/>
      <c r="AD623" s="35"/>
      <c r="AE623" s="35"/>
      <c r="AR623" s="237" t="s">
        <v>267</v>
      </c>
      <c r="AT623" s="237" t="s">
        <v>205</v>
      </c>
      <c r="AU623" s="237" t="s">
        <v>85</v>
      </c>
      <c r="AY623" s="14" t="s">
        <v>203</v>
      </c>
      <c r="BE623" s="238">
        <f>IF(N623="základní",J623,0)</f>
        <v>0</v>
      </c>
      <c r="BF623" s="238">
        <f>IF(N623="snížená",J623,0)</f>
        <v>0</v>
      </c>
      <c r="BG623" s="238">
        <f>IF(N623="zákl. přenesená",J623,0)</f>
        <v>0</v>
      </c>
      <c r="BH623" s="238">
        <f>IF(N623="sníž. přenesená",J623,0)</f>
        <v>0</v>
      </c>
      <c r="BI623" s="238">
        <f>IF(N623="nulová",J623,0)</f>
        <v>0</v>
      </c>
      <c r="BJ623" s="14" t="s">
        <v>83</v>
      </c>
      <c r="BK623" s="238">
        <f>ROUND(I623*H623,2)</f>
        <v>0</v>
      </c>
      <c r="BL623" s="14" t="s">
        <v>267</v>
      </c>
      <c r="BM623" s="237" t="s">
        <v>1204</v>
      </c>
    </row>
    <row r="624" s="12" customFormat="1" ht="22.8" customHeight="1">
      <c r="A624" s="12"/>
      <c r="B624" s="209"/>
      <c r="C624" s="210"/>
      <c r="D624" s="211" t="s">
        <v>75</v>
      </c>
      <c r="E624" s="223" t="s">
        <v>1205</v>
      </c>
      <c r="F624" s="223" t="s">
        <v>1206</v>
      </c>
      <c r="G624" s="210"/>
      <c r="H624" s="210"/>
      <c r="I624" s="213"/>
      <c r="J624" s="224">
        <f>BK624</f>
        <v>0</v>
      </c>
      <c r="K624" s="210"/>
      <c r="L624" s="215"/>
      <c r="M624" s="216"/>
      <c r="N624" s="217"/>
      <c r="O624" s="217"/>
      <c r="P624" s="218">
        <f>SUM(P625:P627)</f>
        <v>0</v>
      </c>
      <c r="Q624" s="217"/>
      <c r="R624" s="218">
        <f>SUM(R625:R627)</f>
        <v>3.8867562900000001</v>
      </c>
      <c r="S624" s="217"/>
      <c r="T624" s="219">
        <f>SUM(T625:T627)</f>
        <v>0</v>
      </c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R624" s="220" t="s">
        <v>85</v>
      </c>
      <c r="AT624" s="221" t="s">
        <v>75</v>
      </c>
      <c r="AU624" s="221" t="s">
        <v>83</v>
      </c>
      <c r="AY624" s="220" t="s">
        <v>203</v>
      </c>
      <c r="BK624" s="222">
        <f>SUM(BK625:BK627)</f>
        <v>0</v>
      </c>
    </row>
    <row r="625" s="2" customFormat="1" ht="24.15" customHeight="1">
      <c r="A625" s="35"/>
      <c r="B625" s="36"/>
      <c r="C625" s="225" t="s">
        <v>2973</v>
      </c>
      <c r="D625" s="225" t="s">
        <v>205</v>
      </c>
      <c r="E625" s="226" t="s">
        <v>1208</v>
      </c>
      <c r="F625" s="227" t="s">
        <v>1209</v>
      </c>
      <c r="G625" s="228" t="s">
        <v>213</v>
      </c>
      <c r="H625" s="229">
        <v>7883.8869999999997</v>
      </c>
      <c r="I625" s="230"/>
      <c r="J625" s="231">
        <f>ROUND(I625*H625,2)</f>
        <v>0</v>
      </c>
      <c r="K625" s="232"/>
      <c r="L625" s="41"/>
      <c r="M625" s="233" t="s">
        <v>1</v>
      </c>
      <c r="N625" s="234" t="s">
        <v>41</v>
      </c>
      <c r="O625" s="88"/>
      <c r="P625" s="235">
        <f>O625*H625</f>
        <v>0</v>
      </c>
      <c r="Q625" s="235">
        <v>0.00020000000000000001</v>
      </c>
      <c r="R625" s="235">
        <f>Q625*H625</f>
        <v>1.5767774000000001</v>
      </c>
      <c r="S625" s="235">
        <v>0</v>
      </c>
      <c r="T625" s="236">
        <f>S625*H625</f>
        <v>0</v>
      </c>
      <c r="U625" s="35"/>
      <c r="V625" s="35"/>
      <c r="W625" s="35"/>
      <c r="X625" s="35"/>
      <c r="Y625" s="35"/>
      <c r="Z625" s="35"/>
      <c r="AA625" s="35"/>
      <c r="AB625" s="35"/>
      <c r="AC625" s="35"/>
      <c r="AD625" s="35"/>
      <c r="AE625" s="35"/>
      <c r="AR625" s="237" t="s">
        <v>267</v>
      </c>
      <c r="AT625" s="237" t="s">
        <v>205</v>
      </c>
      <c r="AU625" s="237" t="s">
        <v>85</v>
      </c>
      <c r="AY625" s="14" t="s">
        <v>203</v>
      </c>
      <c r="BE625" s="238">
        <f>IF(N625="základní",J625,0)</f>
        <v>0</v>
      </c>
      <c r="BF625" s="238">
        <f>IF(N625="snížená",J625,0)</f>
        <v>0</v>
      </c>
      <c r="BG625" s="238">
        <f>IF(N625="zákl. přenesená",J625,0)</f>
        <v>0</v>
      </c>
      <c r="BH625" s="238">
        <f>IF(N625="sníž. přenesená",J625,0)</f>
        <v>0</v>
      </c>
      <c r="BI625" s="238">
        <f>IF(N625="nulová",J625,0)</f>
        <v>0</v>
      </c>
      <c r="BJ625" s="14" t="s">
        <v>83</v>
      </c>
      <c r="BK625" s="238">
        <f>ROUND(I625*H625,2)</f>
        <v>0</v>
      </c>
      <c r="BL625" s="14" t="s">
        <v>267</v>
      </c>
      <c r="BM625" s="237" t="s">
        <v>1210</v>
      </c>
    </row>
    <row r="626" s="2" customFormat="1" ht="24.15" customHeight="1">
      <c r="A626" s="35"/>
      <c r="B626" s="36"/>
      <c r="C626" s="225" t="s">
        <v>482</v>
      </c>
      <c r="D626" s="225" t="s">
        <v>205</v>
      </c>
      <c r="E626" s="226" t="s">
        <v>1211</v>
      </c>
      <c r="F626" s="227" t="s">
        <v>1212</v>
      </c>
      <c r="G626" s="228" t="s">
        <v>213</v>
      </c>
      <c r="H626" s="229">
        <v>7883.8869999999997</v>
      </c>
      <c r="I626" s="230"/>
      <c r="J626" s="231">
        <f>ROUND(I626*H626,2)</f>
        <v>0</v>
      </c>
      <c r="K626" s="232"/>
      <c r="L626" s="41"/>
      <c r="M626" s="233" t="s">
        <v>1</v>
      </c>
      <c r="N626" s="234" t="s">
        <v>41</v>
      </c>
      <c r="O626" s="88"/>
      <c r="P626" s="235">
        <f>O626*H626</f>
        <v>0</v>
      </c>
      <c r="Q626" s="235">
        <v>0.00029</v>
      </c>
      <c r="R626" s="235">
        <f>Q626*H626</f>
        <v>2.2863272299999999</v>
      </c>
      <c r="S626" s="235">
        <v>0</v>
      </c>
      <c r="T626" s="236">
        <f>S626*H626</f>
        <v>0</v>
      </c>
      <c r="U626" s="35"/>
      <c r="V626" s="35"/>
      <c r="W626" s="35"/>
      <c r="X626" s="35"/>
      <c r="Y626" s="35"/>
      <c r="Z626" s="35"/>
      <c r="AA626" s="35"/>
      <c r="AB626" s="35"/>
      <c r="AC626" s="35"/>
      <c r="AD626" s="35"/>
      <c r="AE626" s="35"/>
      <c r="AR626" s="237" t="s">
        <v>267</v>
      </c>
      <c r="AT626" s="237" t="s">
        <v>205</v>
      </c>
      <c r="AU626" s="237" t="s">
        <v>85</v>
      </c>
      <c r="AY626" s="14" t="s">
        <v>203</v>
      </c>
      <c r="BE626" s="238">
        <f>IF(N626="základní",J626,0)</f>
        <v>0</v>
      </c>
      <c r="BF626" s="238">
        <f>IF(N626="snížená",J626,0)</f>
        <v>0</v>
      </c>
      <c r="BG626" s="238">
        <f>IF(N626="zákl. přenesená",J626,0)</f>
        <v>0</v>
      </c>
      <c r="BH626" s="238">
        <f>IF(N626="sníž. přenesená",J626,0)</f>
        <v>0</v>
      </c>
      <c r="BI626" s="238">
        <f>IF(N626="nulová",J626,0)</f>
        <v>0</v>
      </c>
      <c r="BJ626" s="14" t="s">
        <v>83</v>
      </c>
      <c r="BK626" s="238">
        <f>ROUND(I626*H626,2)</f>
        <v>0</v>
      </c>
      <c r="BL626" s="14" t="s">
        <v>267</v>
      </c>
      <c r="BM626" s="237" t="s">
        <v>1213</v>
      </c>
    </row>
    <row r="627" s="2" customFormat="1" ht="33" customHeight="1">
      <c r="A627" s="35"/>
      <c r="B627" s="36"/>
      <c r="C627" s="225" t="s">
        <v>2974</v>
      </c>
      <c r="D627" s="225" t="s">
        <v>205</v>
      </c>
      <c r="E627" s="226" t="s">
        <v>1215</v>
      </c>
      <c r="F627" s="227" t="s">
        <v>1216</v>
      </c>
      <c r="G627" s="228" t="s">
        <v>213</v>
      </c>
      <c r="H627" s="229">
        <v>2365.1660000000002</v>
      </c>
      <c r="I627" s="230"/>
      <c r="J627" s="231">
        <f>ROUND(I627*H627,2)</f>
        <v>0</v>
      </c>
      <c r="K627" s="232"/>
      <c r="L627" s="41"/>
      <c r="M627" s="233" t="s">
        <v>1</v>
      </c>
      <c r="N627" s="234" t="s">
        <v>41</v>
      </c>
      <c r="O627" s="88"/>
      <c r="P627" s="235">
        <f>O627*H627</f>
        <v>0</v>
      </c>
      <c r="Q627" s="235">
        <v>1.0000000000000001E-05</v>
      </c>
      <c r="R627" s="235">
        <f>Q627*H627</f>
        <v>0.023651660000000005</v>
      </c>
      <c r="S627" s="235">
        <v>0</v>
      </c>
      <c r="T627" s="236">
        <f>S627*H627</f>
        <v>0</v>
      </c>
      <c r="U627" s="35"/>
      <c r="V627" s="35"/>
      <c r="W627" s="35"/>
      <c r="X627" s="35"/>
      <c r="Y627" s="35"/>
      <c r="Z627" s="35"/>
      <c r="AA627" s="35"/>
      <c r="AB627" s="35"/>
      <c r="AC627" s="35"/>
      <c r="AD627" s="35"/>
      <c r="AE627" s="35"/>
      <c r="AR627" s="237" t="s">
        <v>267</v>
      </c>
      <c r="AT627" s="237" t="s">
        <v>205</v>
      </c>
      <c r="AU627" s="237" t="s">
        <v>85</v>
      </c>
      <c r="AY627" s="14" t="s">
        <v>203</v>
      </c>
      <c r="BE627" s="238">
        <f>IF(N627="základní",J627,0)</f>
        <v>0</v>
      </c>
      <c r="BF627" s="238">
        <f>IF(N627="snížená",J627,0)</f>
        <v>0</v>
      </c>
      <c r="BG627" s="238">
        <f>IF(N627="zákl. přenesená",J627,0)</f>
        <v>0</v>
      </c>
      <c r="BH627" s="238">
        <f>IF(N627="sníž. přenesená",J627,0)</f>
        <v>0</v>
      </c>
      <c r="BI627" s="238">
        <f>IF(N627="nulová",J627,0)</f>
        <v>0</v>
      </c>
      <c r="BJ627" s="14" t="s">
        <v>83</v>
      </c>
      <c r="BK627" s="238">
        <f>ROUND(I627*H627,2)</f>
        <v>0</v>
      </c>
      <c r="BL627" s="14" t="s">
        <v>267</v>
      </c>
      <c r="BM627" s="237" t="s">
        <v>1217</v>
      </c>
    </row>
    <row r="628" s="12" customFormat="1" ht="25.92" customHeight="1">
      <c r="A628" s="12"/>
      <c r="B628" s="209"/>
      <c r="C628" s="210"/>
      <c r="D628" s="211" t="s">
        <v>75</v>
      </c>
      <c r="E628" s="212" t="s">
        <v>541</v>
      </c>
      <c r="F628" s="212" t="s">
        <v>2975</v>
      </c>
      <c r="G628" s="210"/>
      <c r="H628" s="210"/>
      <c r="I628" s="213"/>
      <c r="J628" s="214">
        <f>BK628</f>
        <v>0</v>
      </c>
      <c r="K628" s="210"/>
      <c r="L628" s="215"/>
      <c r="M628" s="216"/>
      <c r="N628" s="217"/>
      <c r="O628" s="217"/>
      <c r="P628" s="218">
        <v>0</v>
      </c>
      <c r="Q628" s="217"/>
      <c r="R628" s="218">
        <v>0</v>
      </c>
      <c r="S628" s="217"/>
      <c r="T628" s="219">
        <v>0</v>
      </c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R628" s="220" t="s">
        <v>108</v>
      </c>
      <c r="AT628" s="221" t="s">
        <v>75</v>
      </c>
      <c r="AU628" s="221" t="s">
        <v>76</v>
      </c>
      <c r="AY628" s="220" t="s">
        <v>203</v>
      </c>
      <c r="BK628" s="222">
        <v>0</v>
      </c>
    </row>
    <row r="629" s="12" customFormat="1" ht="25.92" customHeight="1">
      <c r="A629" s="12"/>
      <c r="B629" s="209"/>
      <c r="C629" s="210"/>
      <c r="D629" s="211" t="s">
        <v>75</v>
      </c>
      <c r="E629" s="212" t="s">
        <v>2976</v>
      </c>
      <c r="F629" s="212" t="s">
        <v>2977</v>
      </c>
      <c r="G629" s="210"/>
      <c r="H629" s="210"/>
      <c r="I629" s="213"/>
      <c r="J629" s="214">
        <f>BK629</f>
        <v>0</v>
      </c>
      <c r="K629" s="210"/>
      <c r="L629" s="215"/>
      <c r="M629" s="216"/>
      <c r="N629" s="217"/>
      <c r="O629" s="217"/>
      <c r="P629" s="218">
        <f>SUM(P630:P635)</f>
        <v>0</v>
      </c>
      <c r="Q629" s="217"/>
      <c r="R629" s="218">
        <f>SUM(R630:R635)</f>
        <v>0</v>
      </c>
      <c r="S629" s="217"/>
      <c r="T629" s="219">
        <f>SUM(T630:T635)</f>
        <v>0</v>
      </c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R629" s="220" t="s">
        <v>209</v>
      </c>
      <c r="AT629" s="221" t="s">
        <v>75</v>
      </c>
      <c r="AU629" s="221" t="s">
        <v>76</v>
      </c>
      <c r="AY629" s="220" t="s">
        <v>203</v>
      </c>
      <c r="BK629" s="222">
        <f>SUM(BK630:BK635)</f>
        <v>0</v>
      </c>
    </row>
    <row r="630" s="2" customFormat="1" ht="21.75" customHeight="1">
      <c r="A630" s="35"/>
      <c r="B630" s="36"/>
      <c r="C630" s="225" t="s">
        <v>486</v>
      </c>
      <c r="D630" s="225" t="s">
        <v>205</v>
      </c>
      <c r="E630" s="226" t="s">
        <v>2978</v>
      </c>
      <c r="F630" s="227" t="s">
        <v>2979</v>
      </c>
      <c r="G630" s="228" t="s">
        <v>2032</v>
      </c>
      <c r="H630" s="229">
        <v>1200</v>
      </c>
      <c r="I630" s="230"/>
      <c r="J630" s="231">
        <f>ROUND(I630*H630,2)</f>
        <v>0</v>
      </c>
      <c r="K630" s="232"/>
      <c r="L630" s="41"/>
      <c r="M630" s="233" t="s">
        <v>1</v>
      </c>
      <c r="N630" s="234" t="s">
        <v>41</v>
      </c>
      <c r="O630" s="88"/>
      <c r="P630" s="235">
        <f>O630*H630</f>
        <v>0</v>
      </c>
      <c r="Q630" s="235">
        <v>0</v>
      </c>
      <c r="R630" s="235">
        <f>Q630*H630</f>
        <v>0</v>
      </c>
      <c r="S630" s="235">
        <v>0</v>
      </c>
      <c r="T630" s="236">
        <f>S630*H630</f>
        <v>0</v>
      </c>
      <c r="U630" s="35"/>
      <c r="V630" s="35"/>
      <c r="W630" s="35"/>
      <c r="X630" s="35"/>
      <c r="Y630" s="35"/>
      <c r="Z630" s="35"/>
      <c r="AA630" s="35"/>
      <c r="AB630" s="35"/>
      <c r="AC630" s="35"/>
      <c r="AD630" s="35"/>
      <c r="AE630" s="35"/>
      <c r="AR630" s="237" t="s">
        <v>2980</v>
      </c>
      <c r="AT630" s="237" t="s">
        <v>205</v>
      </c>
      <c r="AU630" s="237" t="s">
        <v>83</v>
      </c>
      <c r="AY630" s="14" t="s">
        <v>203</v>
      </c>
      <c r="BE630" s="238">
        <f>IF(N630="základní",J630,0)</f>
        <v>0</v>
      </c>
      <c r="BF630" s="238">
        <f>IF(N630="snížená",J630,0)</f>
        <v>0</v>
      </c>
      <c r="BG630" s="238">
        <f>IF(N630="zákl. přenesená",J630,0)</f>
        <v>0</v>
      </c>
      <c r="BH630" s="238">
        <f>IF(N630="sníž. přenesená",J630,0)</f>
        <v>0</v>
      </c>
      <c r="BI630" s="238">
        <f>IF(N630="nulová",J630,0)</f>
        <v>0</v>
      </c>
      <c r="BJ630" s="14" t="s">
        <v>83</v>
      </c>
      <c r="BK630" s="238">
        <f>ROUND(I630*H630,2)</f>
        <v>0</v>
      </c>
      <c r="BL630" s="14" t="s">
        <v>2980</v>
      </c>
      <c r="BM630" s="237" t="s">
        <v>2981</v>
      </c>
    </row>
    <row r="631" s="2" customFormat="1" ht="24.15" customHeight="1">
      <c r="A631" s="35"/>
      <c r="B631" s="36"/>
      <c r="C631" s="225" t="s">
        <v>2982</v>
      </c>
      <c r="D631" s="225" t="s">
        <v>205</v>
      </c>
      <c r="E631" s="226" t="s">
        <v>2983</v>
      </c>
      <c r="F631" s="227" t="s">
        <v>2984</v>
      </c>
      <c r="G631" s="228" t="s">
        <v>2032</v>
      </c>
      <c r="H631" s="229">
        <v>1000</v>
      </c>
      <c r="I631" s="230"/>
      <c r="J631" s="231">
        <f>ROUND(I631*H631,2)</f>
        <v>0</v>
      </c>
      <c r="K631" s="232"/>
      <c r="L631" s="41"/>
      <c r="M631" s="233" t="s">
        <v>1</v>
      </c>
      <c r="N631" s="234" t="s">
        <v>41</v>
      </c>
      <c r="O631" s="88"/>
      <c r="P631" s="235">
        <f>O631*H631</f>
        <v>0</v>
      </c>
      <c r="Q631" s="235">
        <v>0</v>
      </c>
      <c r="R631" s="235">
        <f>Q631*H631</f>
        <v>0</v>
      </c>
      <c r="S631" s="235">
        <v>0</v>
      </c>
      <c r="T631" s="236">
        <f>S631*H631</f>
        <v>0</v>
      </c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R631" s="237" t="s">
        <v>2980</v>
      </c>
      <c r="AT631" s="237" t="s">
        <v>205</v>
      </c>
      <c r="AU631" s="237" t="s">
        <v>83</v>
      </c>
      <c r="AY631" s="14" t="s">
        <v>203</v>
      </c>
      <c r="BE631" s="238">
        <f>IF(N631="základní",J631,0)</f>
        <v>0</v>
      </c>
      <c r="BF631" s="238">
        <f>IF(N631="snížená",J631,0)</f>
        <v>0</v>
      </c>
      <c r="BG631" s="238">
        <f>IF(N631="zákl. přenesená",J631,0)</f>
        <v>0</v>
      </c>
      <c r="BH631" s="238">
        <f>IF(N631="sníž. přenesená",J631,0)</f>
        <v>0</v>
      </c>
      <c r="BI631" s="238">
        <f>IF(N631="nulová",J631,0)</f>
        <v>0</v>
      </c>
      <c r="BJ631" s="14" t="s">
        <v>83</v>
      </c>
      <c r="BK631" s="238">
        <f>ROUND(I631*H631,2)</f>
        <v>0</v>
      </c>
      <c r="BL631" s="14" t="s">
        <v>2980</v>
      </c>
      <c r="BM631" s="237" t="s">
        <v>2985</v>
      </c>
    </row>
    <row r="632" s="2" customFormat="1" ht="21.75" customHeight="1">
      <c r="A632" s="35"/>
      <c r="B632" s="36"/>
      <c r="C632" s="225" t="s">
        <v>490</v>
      </c>
      <c r="D632" s="225" t="s">
        <v>205</v>
      </c>
      <c r="E632" s="226" t="s">
        <v>2986</v>
      </c>
      <c r="F632" s="227" t="s">
        <v>2987</v>
      </c>
      <c r="G632" s="228" t="s">
        <v>2032</v>
      </c>
      <c r="H632" s="229">
        <v>300</v>
      </c>
      <c r="I632" s="230"/>
      <c r="J632" s="231">
        <f>ROUND(I632*H632,2)</f>
        <v>0</v>
      </c>
      <c r="K632" s="232"/>
      <c r="L632" s="41"/>
      <c r="M632" s="233" t="s">
        <v>1</v>
      </c>
      <c r="N632" s="234" t="s">
        <v>41</v>
      </c>
      <c r="O632" s="88"/>
      <c r="P632" s="235">
        <f>O632*H632</f>
        <v>0</v>
      </c>
      <c r="Q632" s="235">
        <v>0</v>
      </c>
      <c r="R632" s="235">
        <f>Q632*H632</f>
        <v>0</v>
      </c>
      <c r="S632" s="235">
        <v>0</v>
      </c>
      <c r="T632" s="236">
        <f>S632*H632</f>
        <v>0</v>
      </c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  <c r="AR632" s="237" t="s">
        <v>2980</v>
      </c>
      <c r="AT632" s="237" t="s">
        <v>205</v>
      </c>
      <c r="AU632" s="237" t="s">
        <v>83</v>
      </c>
      <c r="AY632" s="14" t="s">
        <v>203</v>
      </c>
      <c r="BE632" s="238">
        <f>IF(N632="základní",J632,0)</f>
        <v>0</v>
      </c>
      <c r="BF632" s="238">
        <f>IF(N632="snížená",J632,0)</f>
        <v>0</v>
      </c>
      <c r="BG632" s="238">
        <f>IF(N632="zákl. přenesená",J632,0)</f>
        <v>0</v>
      </c>
      <c r="BH632" s="238">
        <f>IF(N632="sníž. přenesená",J632,0)</f>
        <v>0</v>
      </c>
      <c r="BI632" s="238">
        <f>IF(N632="nulová",J632,0)</f>
        <v>0</v>
      </c>
      <c r="BJ632" s="14" t="s">
        <v>83</v>
      </c>
      <c r="BK632" s="238">
        <f>ROUND(I632*H632,2)</f>
        <v>0</v>
      </c>
      <c r="BL632" s="14" t="s">
        <v>2980</v>
      </c>
      <c r="BM632" s="237" t="s">
        <v>2988</v>
      </c>
    </row>
    <row r="633" s="2" customFormat="1" ht="24.15" customHeight="1">
      <c r="A633" s="35"/>
      <c r="B633" s="36"/>
      <c r="C633" s="225" t="s">
        <v>2989</v>
      </c>
      <c r="D633" s="225" t="s">
        <v>205</v>
      </c>
      <c r="E633" s="226" t="s">
        <v>2990</v>
      </c>
      <c r="F633" s="227" t="s">
        <v>2991</v>
      </c>
      <c r="G633" s="228" t="s">
        <v>2032</v>
      </c>
      <c r="H633" s="229">
        <v>300</v>
      </c>
      <c r="I633" s="230"/>
      <c r="J633" s="231">
        <f>ROUND(I633*H633,2)</f>
        <v>0</v>
      </c>
      <c r="K633" s="232"/>
      <c r="L633" s="41"/>
      <c r="M633" s="233" t="s">
        <v>1</v>
      </c>
      <c r="N633" s="234" t="s">
        <v>41</v>
      </c>
      <c r="O633" s="88"/>
      <c r="P633" s="235">
        <f>O633*H633</f>
        <v>0</v>
      </c>
      <c r="Q633" s="235">
        <v>0</v>
      </c>
      <c r="R633" s="235">
        <f>Q633*H633</f>
        <v>0</v>
      </c>
      <c r="S633" s="235">
        <v>0</v>
      </c>
      <c r="T633" s="236">
        <f>S633*H633</f>
        <v>0</v>
      </c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R633" s="237" t="s">
        <v>2980</v>
      </c>
      <c r="AT633" s="237" t="s">
        <v>205</v>
      </c>
      <c r="AU633" s="237" t="s">
        <v>83</v>
      </c>
      <c r="AY633" s="14" t="s">
        <v>203</v>
      </c>
      <c r="BE633" s="238">
        <f>IF(N633="základní",J633,0)</f>
        <v>0</v>
      </c>
      <c r="BF633" s="238">
        <f>IF(N633="snížená",J633,0)</f>
        <v>0</v>
      </c>
      <c r="BG633" s="238">
        <f>IF(N633="zákl. přenesená",J633,0)</f>
        <v>0</v>
      </c>
      <c r="BH633" s="238">
        <f>IF(N633="sníž. přenesená",J633,0)</f>
        <v>0</v>
      </c>
      <c r="BI633" s="238">
        <f>IF(N633="nulová",J633,0)</f>
        <v>0</v>
      </c>
      <c r="BJ633" s="14" t="s">
        <v>83</v>
      </c>
      <c r="BK633" s="238">
        <f>ROUND(I633*H633,2)</f>
        <v>0</v>
      </c>
      <c r="BL633" s="14" t="s">
        <v>2980</v>
      </c>
      <c r="BM633" s="237" t="s">
        <v>2992</v>
      </c>
    </row>
    <row r="634" s="2" customFormat="1" ht="21.75" customHeight="1">
      <c r="A634" s="35"/>
      <c r="B634" s="36"/>
      <c r="C634" s="225" t="s">
        <v>493</v>
      </c>
      <c r="D634" s="225" t="s">
        <v>205</v>
      </c>
      <c r="E634" s="226" t="s">
        <v>2993</v>
      </c>
      <c r="F634" s="227" t="s">
        <v>2994</v>
      </c>
      <c r="G634" s="228" t="s">
        <v>2032</v>
      </c>
      <c r="H634" s="229">
        <v>750</v>
      </c>
      <c r="I634" s="230"/>
      <c r="J634" s="231">
        <f>ROUND(I634*H634,2)</f>
        <v>0</v>
      </c>
      <c r="K634" s="232"/>
      <c r="L634" s="41"/>
      <c r="M634" s="233" t="s">
        <v>1</v>
      </c>
      <c r="N634" s="234" t="s">
        <v>41</v>
      </c>
      <c r="O634" s="88"/>
      <c r="P634" s="235">
        <f>O634*H634</f>
        <v>0</v>
      </c>
      <c r="Q634" s="235">
        <v>0</v>
      </c>
      <c r="R634" s="235">
        <f>Q634*H634</f>
        <v>0</v>
      </c>
      <c r="S634" s="235">
        <v>0</v>
      </c>
      <c r="T634" s="236">
        <f>S634*H634</f>
        <v>0</v>
      </c>
      <c r="U634" s="35"/>
      <c r="V634" s="35"/>
      <c r="W634" s="35"/>
      <c r="X634" s="35"/>
      <c r="Y634" s="35"/>
      <c r="Z634" s="35"/>
      <c r="AA634" s="35"/>
      <c r="AB634" s="35"/>
      <c r="AC634" s="35"/>
      <c r="AD634" s="35"/>
      <c r="AE634" s="35"/>
      <c r="AR634" s="237" t="s">
        <v>2980</v>
      </c>
      <c r="AT634" s="237" t="s">
        <v>205</v>
      </c>
      <c r="AU634" s="237" t="s">
        <v>83</v>
      </c>
      <c r="AY634" s="14" t="s">
        <v>203</v>
      </c>
      <c r="BE634" s="238">
        <f>IF(N634="základní",J634,0)</f>
        <v>0</v>
      </c>
      <c r="BF634" s="238">
        <f>IF(N634="snížená",J634,0)</f>
        <v>0</v>
      </c>
      <c r="BG634" s="238">
        <f>IF(N634="zákl. přenesená",J634,0)</f>
        <v>0</v>
      </c>
      <c r="BH634" s="238">
        <f>IF(N634="sníž. přenesená",J634,0)</f>
        <v>0</v>
      </c>
      <c r="BI634" s="238">
        <f>IF(N634="nulová",J634,0)</f>
        <v>0</v>
      </c>
      <c r="BJ634" s="14" t="s">
        <v>83</v>
      </c>
      <c r="BK634" s="238">
        <f>ROUND(I634*H634,2)</f>
        <v>0</v>
      </c>
      <c r="BL634" s="14" t="s">
        <v>2980</v>
      </c>
      <c r="BM634" s="237" t="s">
        <v>2995</v>
      </c>
    </row>
    <row r="635" s="2" customFormat="1" ht="24.15" customHeight="1">
      <c r="A635" s="35"/>
      <c r="B635" s="36"/>
      <c r="C635" s="225" t="s">
        <v>2996</v>
      </c>
      <c r="D635" s="225" t="s">
        <v>205</v>
      </c>
      <c r="E635" s="226" t="s">
        <v>2997</v>
      </c>
      <c r="F635" s="227" t="s">
        <v>2998</v>
      </c>
      <c r="G635" s="228" t="s">
        <v>2032</v>
      </c>
      <c r="H635" s="229">
        <v>600</v>
      </c>
      <c r="I635" s="230"/>
      <c r="J635" s="231">
        <f>ROUND(I635*H635,2)</f>
        <v>0</v>
      </c>
      <c r="K635" s="232"/>
      <c r="L635" s="41"/>
      <c r="M635" s="233" t="s">
        <v>1</v>
      </c>
      <c r="N635" s="234" t="s">
        <v>41</v>
      </c>
      <c r="O635" s="88"/>
      <c r="P635" s="235">
        <f>O635*H635</f>
        <v>0</v>
      </c>
      <c r="Q635" s="235">
        <v>0</v>
      </c>
      <c r="R635" s="235">
        <f>Q635*H635</f>
        <v>0</v>
      </c>
      <c r="S635" s="235">
        <v>0</v>
      </c>
      <c r="T635" s="236">
        <f>S635*H635</f>
        <v>0</v>
      </c>
      <c r="U635" s="35"/>
      <c r="V635" s="35"/>
      <c r="W635" s="35"/>
      <c r="X635" s="35"/>
      <c r="Y635" s="35"/>
      <c r="Z635" s="35"/>
      <c r="AA635" s="35"/>
      <c r="AB635" s="35"/>
      <c r="AC635" s="35"/>
      <c r="AD635" s="35"/>
      <c r="AE635" s="35"/>
      <c r="AR635" s="237" t="s">
        <v>2980</v>
      </c>
      <c r="AT635" s="237" t="s">
        <v>205</v>
      </c>
      <c r="AU635" s="237" t="s">
        <v>83</v>
      </c>
      <c r="AY635" s="14" t="s">
        <v>203</v>
      </c>
      <c r="BE635" s="238">
        <f>IF(N635="základní",J635,0)</f>
        <v>0</v>
      </c>
      <c r="BF635" s="238">
        <f>IF(N635="snížená",J635,0)</f>
        <v>0</v>
      </c>
      <c r="BG635" s="238">
        <f>IF(N635="zákl. přenesená",J635,0)</f>
        <v>0</v>
      </c>
      <c r="BH635" s="238">
        <f>IF(N635="sníž. přenesená",J635,0)</f>
        <v>0</v>
      </c>
      <c r="BI635" s="238">
        <f>IF(N635="nulová",J635,0)</f>
        <v>0</v>
      </c>
      <c r="BJ635" s="14" t="s">
        <v>83</v>
      </c>
      <c r="BK635" s="238">
        <f>ROUND(I635*H635,2)</f>
        <v>0</v>
      </c>
      <c r="BL635" s="14" t="s">
        <v>2980</v>
      </c>
      <c r="BM635" s="237" t="s">
        <v>2999</v>
      </c>
    </row>
    <row r="636" s="12" customFormat="1" ht="25.92" customHeight="1">
      <c r="A636" s="12"/>
      <c r="B636" s="209"/>
      <c r="C636" s="210"/>
      <c r="D636" s="211" t="s">
        <v>75</v>
      </c>
      <c r="E636" s="212" t="s">
        <v>3000</v>
      </c>
      <c r="F636" s="212" t="s">
        <v>3001</v>
      </c>
      <c r="G636" s="210"/>
      <c r="H636" s="210"/>
      <c r="I636" s="213"/>
      <c r="J636" s="214">
        <f>BK636</f>
        <v>0</v>
      </c>
      <c r="K636" s="210"/>
      <c r="L636" s="215"/>
      <c r="M636" s="216"/>
      <c r="N636" s="217"/>
      <c r="O636" s="217"/>
      <c r="P636" s="218">
        <f>SUM(P637:P638)</f>
        <v>0</v>
      </c>
      <c r="Q636" s="217"/>
      <c r="R636" s="218">
        <f>SUM(R637:R638)</f>
        <v>0</v>
      </c>
      <c r="S636" s="217"/>
      <c r="T636" s="219">
        <f>SUM(T637:T638)</f>
        <v>0</v>
      </c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R636" s="220" t="s">
        <v>209</v>
      </c>
      <c r="AT636" s="221" t="s">
        <v>75</v>
      </c>
      <c r="AU636" s="221" t="s">
        <v>76</v>
      </c>
      <c r="AY636" s="220" t="s">
        <v>203</v>
      </c>
      <c r="BK636" s="222">
        <f>SUM(BK637:BK638)</f>
        <v>0</v>
      </c>
    </row>
    <row r="637" s="2" customFormat="1" ht="44.25" customHeight="1">
      <c r="A637" s="35"/>
      <c r="B637" s="36"/>
      <c r="C637" s="225" t="s">
        <v>497</v>
      </c>
      <c r="D637" s="225" t="s">
        <v>205</v>
      </c>
      <c r="E637" s="226" t="s">
        <v>3002</v>
      </c>
      <c r="F637" s="227" t="s">
        <v>3003</v>
      </c>
      <c r="G637" s="228" t="s">
        <v>220</v>
      </c>
      <c r="H637" s="229">
        <v>14</v>
      </c>
      <c r="I637" s="230"/>
      <c r="J637" s="231">
        <f>ROUND(I637*H637,2)</f>
        <v>0</v>
      </c>
      <c r="K637" s="232"/>
      <c r="L637" s="41"/>
      <c r="M637" s="233" t="s">
        <v>1</v>
      </c>
      <c r="N637" s="234" t="s">
        <v>41</v>
      </c>
      <c r="O637" s="88"/>
      <c r="P637" s="235">
        <f>O637*H637</f>
        <v>0</v>
      </c>
      <c r="Q637" s="235">
        <v>0</v>
      </c>
      <c r="R637" s="235">
        <f>Q637*H637</f>
        <v>0</v>
      </c>
      <c r="S637" s="235">
        <v>0</v>
      </c>
      <c r="T637" s="236">
        <f>S637*H637</f>
        <v>0</v>
      </c>
      <c r="U637" s="35"/>
      <c r="V637" s="35"/>
      <c r="W637" s="35"/>
      <c r="X637" s="35"/>
      <c r="Y637" s="35"/>
      <c r="Z637" s="35"/>
      <c r="AA637" s="35"/>
      <c r="AB637" s="35"/>
      <c r="AC637" s="35"/>
      <c r="AD637" s="35"/>
      <c r="AE637" s="35"/>
      <c r="AR637" s="237" t="s">
        <v>2980</v>
      </c>
      <c r="AT637" s="237" t="s">
        <v>205</v>
      </c>
      <c r="AU637" s="237" t="s">
        <v>83</v>
      </c>
      <c r="AY637" s="14" t="s">
        <v>203</v>
      </c>
      <c r="BE637" s="238">
        <f>IF(N637="základní",J637,0)</f>
        <v>0</v>
      </c>
      <c r="BF637" s="238">
        <f>IF(N637="snížená",J637,0)</f>
        <v>0</v>
      </c>
      <c r="BG637" s="238">
        <f>IF(N637="zákl. přenesená",J637,0)</f>
        <v>0</v>
      </c>
      <c r="BH637" s="238">
        <f>IF(N637="sníž. přenesená",J637,0)</f>
        <v>0</v>
      </c>
      <c r="BI637" s="238">
        <f>IF(N637="nulová",J637,0)</f>
        <v>0</v>
      </c>
      <c r="BJ637" s="14" t="s">
        <v>83</v>
      </c>
      <c r="BK637" s="238">
        <f>ROUND(I637*H637,2)</f>
        <v>0</v>
      </c>
      <c r="BL637" s="14" t="s">
        <v>2980</v>
      </c>
      <c r="BM637" s="237" t="s">
        <v>3004</v>
      </c>
    </row>
    <row r="638" s="2" customFormat="1">
      <c r="A638" s="35"/>
      <c r="B638" s="36"/>
      <c r="C638" s="37"/>
      <c r="D638" s="239" t="s">
        <v>403</v>
      </c>
      <c r="E638" s="37"/>
      <c r="F638" s="240" t="s">
        <v>3005</v>
      </c>
      <c r="G638" s="37"/>
      <c r="H638" s="37"/>
      <c r="I638" s="241"/>
      <c r="J638" s="37"/>
      <c r="K638" s="37"/>
      <c r="L638" s="41"/>
      <c r="M638" s="242"/>
      <c r="N638" s="243"/>
      <c r="O638" s="88"/>
      <c r="P638" s="88"/>
      <c r="Q638" s="88"/>
      <c r="R638" s="88"/>
      <c r="S638" s="88"/>
      <c r="T638" s="89"/>
      <c r="U638" s="35"/>
      <c r="V638" s="35"/>
      <c r="W638" s="35"/>
      <c r="X638" s="35"/>
      <c r="Y638" s="35"/>
      <c r="Z638" s="35"/>
      <c r="AA638" s="35"/>
      <c r="AB638" s="35"/>
      <c r="AC638" s="35"/>
      <c r="AD638" s="35"/>
      <c r="AE638" s="35"/>
      <c r="AT638" s="14" t="s">
        <v>403</v>
      </c>
      <c r="AU638" s="14" t="s">
        <v>83</v>
      </c>
    </row>
    <row r="639" s="12" customFormat="1" ht="25.92" customHeight="1">
      <c r="A639" s="12"/>
      <c r="B639" s="209"/>
      <c r="C639" s="210"/>
      <c r="D639" s="211" t="s">
        <v>75</v>
      </c>
      <c r="E639" s="212" t="s">
        <v>1989</v>
      </c>
      <c r="F639" s="212" t="s">
        <v>1989</v>
      </c>
      <c r="G639" s="210"/>
      <c r="H639" s="210"/>
      <c r="I639" s="213"/>
      <c r="J639" s="214">
        <f>BK639</f>
        <v>0</v>
      </c>
      <c r="K639" s="210"/>
      <c r="L639" s="215"/>
      <c r="M639" s="216"/>
      <c r="N639" s="217"/>
      <c r="O639" s="217"/>
      <c r="P639" s="218">
        <f>P640</f>
        <v>0</v>
      </c>
      <c r="Q639" s="217"/>
      <c r="R639" s="218">
        <f>R640</f>
        <v>0</v>
      </c>
      <c r="S639" s="217"/>
      <c r="T639" s="219">
        <f>T640</f>
        <v>0</v>
      </c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R639" s="220" t="s">
        <v>83</v>
      </c>
      <c r="AT639" s="221" t="s">
        <v>75</v>
      </c>
      <c r="AU639" s="221" t="s">
        <v>76</v>
      </c>
      <c r="AY639" s="220" t="s">
        <v>203</v>
      </c>
      <c r="BK639" s="222">
        <f>BK640</f>
        <v>0</v>
      </c>
    </row>
    <row r="640" s="12" customFormat="1" ht="22.8" customHeight="1">
      <c r="A640" s="12"/>
      <c r="B640" s="209"/>
      <c r="C640" s="210"/>
      <c r="D640" s="211" t="s">
        <v>75</v>
      </c>
      <c r="E640" s="223" t="s">
        <v>3006</v>
      </c>
      <c r="F640" s="223" t="s">
        <v>3007</v>
      </c>
      <c r="G640" s="210"/>
      <c r="H640" s="210"/>
      <c r="I640" s="213"/>
      <c r="J640" s="224">
        <f>BK640</f>
        <v>0</v>
      </c>
      <c r="K640" s="210"/>
      <c r="L640" s="215"/>
      <c r="M640" s="216"/>
      <c r="N640" s="217"/>
      <c r="O640" s="217"/>
      <c r="P640" s="218">
        <f>P641+SUM(P642:P656)</f>
        <v>0</v>
      </c>
      <c r="Q640" s="217"/>
      <c r="R640" s="218">
        <f>R641+SUM(R642:R656)</f>
        <v>0</v>
      </c>
      <c r="S640" s="217"/>
      <c r="T640" s="219">
        <f>T641+SUM(T642:T656)</f>
        <v>0</v>
      </c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R640" s="220" t="s">
        <v>83</v>
      </c>
      <c r="AT640" s="221" t="s">
        <v>75</v>
      </c>
      <c r="AU640" s="221" t="s">
        <v>83</v>
      </c>
      <c r="AY640" s="220" t="s">
        <v>203</v>
      </c>
      <c r="BK640" s="222">
        <f>BK641+SUM(BK642:BK656)</f>
        <v>0</v>
      </c>
    </row>
    <row r="641" s="2" customFormat="1" ht="24.15" customHeight="1">
      <c r="A641" s="35"/>
      <c r="B641" s="36"/>
      <c r="C641" s="225" t="s">
        <v>3008</v>
      </c>
      <c r="D641" s="225" t="s">
        <v>205</v>
      </c>
      <c r="E641" s="226" t="s">
        <v>3009</v>
      </c>
      <c r="F641" s="227" t="s">
        <v>3010</v>
      </c>
      <c r="G641" s="228" t="s">
        <v>1346</v>
      </c>
      <c r="H641" s="229">
        <v>1</v>
      </c>
      <c r="I641" s="230"/>
      <c r="J641" s="231">
        <f>ROUND(I641*H641,2)</f>
        <v>0</v>
      </c>
      <c r="K641" s="232"/>
      <c r="L641" s="41"/>
      <c r="M641" s="233" t="s">
        <v>1</v>
      </c>
      <c r="N641" s="234" t="s">
        <v>41</v>
      </c>
      <c r="O641" s="88"/>
      <c r="P641" s="235">
        <f>O641*H641</f>
        <v>0</v>
      </c>
      <c r="Q641" s="235">
        <v>0</v>
      </c>
      <c r="R641" s="235">
        <f>Q641*H641</f>
        <v>0</v>
      </c>
      <c r="S641" s="235">
        <v>0</v>
      </c>
      <c r="T641" s="236">
        <f>S641*H641</f>
        <v>0</v>
      </c>
      <c r="U641" s="35"/>
      <c r="V641" s="35"/>
      <c r="W641" s="35"/>
      <c r="X641" s="35"/>
      <c r="Y641" s="35"/>
      <c r="Z641" s="35"/>
      <c r="AA641" s="35"/>
      <c r="AB641" s="35"/>
      <c r="AC641" s="35"/>
      <c r="AD641" s="35"/>
      <c r="AE641" s="35"/>
      <c r="AR641" s="237" t="s">
        <v>209</v>
      </c>
      <c r="AT641" s="237" t="s">
        <v>205</v>
      </c>
      <c r="AU641" s="237" t="s">
        <v>85</v>
      </c>
      <c r="AY641" s="14" t="s">
        <v>203</v>
      </c>
      <c r="BE641" s="238">
        <f>IF(N641="základní",J641,0)</f>
        <v>0</v>
      </c>
      <c r="BF641" s="238">
        <f>IF(N641="snížená",J641,0)</f>
        <v>0</v>
      </c>
      <c r="BG641" s="238">
        <f>IF(N641="zákl. přenesená",J641,0)</f>
        <v>0</v>
      </c>
      <c r="BH641" s="238">
        <f>IF(N641="sníž. přenesená",J641,0)</f>
        <v>0</v>
      </c>
      <c r="BI641" s="238">
        <f>IF(N641="nulová",J641,0)</f>
        <v>0</v>
      </c>
      <c r="BJ641" s="14" t="s">
        <v>83</v>
      </c>
      <c r="BK641" s="238">
        <f>ROUND(I641*H641,2)</f>
        <v>0</v>
      </c>
      <c r="BL641" s="14" t="s">
        <v>209</v>
      </c>
      <c r="BM641" s="237" t="s">
        <v>3011</v>
      </c>
    </row>
    <row r="642" s="2" customFormat="1">
      <c r="A642" s="35"/>
      <c r="B642" s="36"/>
      <c r="C642" s="37"/>
      <c r="D642" s="239" t="s">
        <v>403</v>
      </c>
      <c r="E642" s="37"/>
      <c r="F642" s="240" t="s">
        <v>3012</v>
      </c>
      <c r="G642" s="37"/>
      <c r="H642" s="37"/>
      <c r="I642" s="241"/>
      <c r="J642" s="37"/>
      <c r="K642" s="37"/>
      <c r="L642" s="41"/>
      <c r="M642" s="242"/>
      <c r="N642" s="243"/>
      <c r="O642" s="88"/>
      <c r="P642" s="88"/>
      <c r="Q642" s="88"/>
      <c r="R642" s="88"/>
      <c r="S642" s="88"/>
      <c r="T642" s="89"/>
      <c r="U642" s="35"/>
      <c r="V642" s="35"/>
      <c r="W642" s="35"/>
      <c r="X642" s="35"/>
      <c r="Y642" s="35"/>
      <c r="Z642" s="35"/>
      <c r="AA642" s="35"/>
      <c r="AB642" s="35"/>
      <c r="AC642" s="35"/>
      <c r="AD642" s="35"/>
      <c r="AE642" s="35"/>
      <c r="AT642" s="14" t="s">
        <v>403</v>
      </c>
      <c r="AU642" s="14" t="s">
        <v>85</v>
      </c>
    </row>
    <row r="643" s="2" customFormat="1" ht="21.75" customHeight="1">
      <c r="A643" s="35"/>
      <c r="B643" s="36"/>
      <c r="C643" s="225" t="s">
        <v>2594</v>
      </c>
      <c r="D643" s="225" t="s">
        <v>205</v>
      </c>
      <c r="E643" s="226" t="s">
        <v>3013</v>
      </c>
      <c r="F643" s="227" t="s">
        <v>3014</v>
      </c>
      <c r="G643" s="228" t="s">
        <v>1346</v>
      </c>
      <c r="H643" s="229">
        <v>1</v>
      </c>
      <c r="I643" s="230"/>
      <c r="J643" s="231">
        <f>ROUND(I643*H643,2)</f>
        <v>0</v>
      </c>
      <c r="K643" s="232"/>
      <c r="L643" s="41"/>
      <c r="M643" s="233" t="s">
        <v>1</v>
      </c>
      <c r="N643" s="234" t="s">
        <v>41</v>
      </c>
      <c r="O643" s="88"/>
      <c r="P643" s="235">
        <f>O643*H643</f>
        <v>0</v>
      </c>
      <c r="Q643" s="235">
        <v>0</v>
      </c>
      <c r="R643" s="235">
        <f>Q643*H643</f>
        <v>0</v>
      </c>
      <c r="S643" s="235">
        <v>0</v>
      </c>
      <c r="T643" s="236">
        <f>S643*H643</f>
        <v>0</v>
      </c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R643" s="237" t="s">
        <v>209</v>
      </c>
      <c r="AT643" s="237" t="s">
        <v>205</v>
      </c>
      <c r="AU643" s="237" t="s">
        <v>85</v>
      </c>
      <c r="AY643" s="14" t="s">
        <v>203</v>
      </c>
      <c r="BE643" s="238">
        <f>IF(N643="základní",J643,0)</f>
        <v>0</v>
      </c>
      <c r="BF643" s="238">
        <f>IF(N643="snížená",J643,0)</f>
        <v>0</v>
      </c>
      <c r="BG643" s="238">
        <f>IF(N643="zákl. přenesená",J643,0)</f>
        <v>0</v>
      </c>
      <c r="BH643" s="238">
        <f>IF(N643="sníž. přenesená",J643,0)</f>
        <v>0</v>
      </c>
      <c r="BI643" s="238">
        <f>IF(N643="nulová",J643,0)</f>
        <v>0</v>
      </c>
      <c r="BJ643" s="14" t="s">
        <v>83</v>
      </c>
      <c r="BK643" s="238">
        <f>ROUND(I643*H643,2)</f>
        <v>0</v>
      </c>
      <c r="BL643" s="14" t="s">
        <v>209</v>
      </c>
      <c r="BM643" s="237" t="s">
        <v>3015</v>
      </c>
    </row>
    <row r="644" s="2" customFormat="1">
      <c r="A644" s="35"/>
      <c r="B644" s="36"/>
      <c r="C644" s="37"/>
      <c r="D644" s="239" t="s">
        <v>403</v>
      </c>
      <c r="E644" s="37"/>
      <c r="F644" s="240" t="s">
        <v>3012</v>
      </c>
      <c r="G644" s="37"/>
      <c r="H644" s="37"/>
      <c r="I644" s="241"/>
      <c r="J644" s="37"/>
      <c r="K644" s="37"/>
      <c r="L644" s="41"/>
      <c r="M644" s="242"/>
      <c r="N644" s="243"/>
      <c r="O644" s="88"/>
      <c r="P644" s="88"/>
      <c r="Q644" s="88"/>
      <c r="R644" s="88"/>
      <c r="S644" s="88"/>
      <c r="T644" s="89"/>
      <c r="U644" s="35"/>
      <c r="V644" s="35"/>
      <c r="W644" s="35"/>
      <c r="X644" s="35"/>
      <c r="Y644" s="35"/>
      <c r="Z644" s="35"/>
      <c r="AA644" s="35"/>
      <c r="AB644" s="35"/>
      <c r="AC644" s="35"/>
      <c r="AD644" s="35"/>
      <c r="AE644" s="35"/>
      <c r="AT644" s="14" t="s">
        <v>403</v>
      </c>
      <c r="AU644" s="14" t="s">
        <v>85</v>
      </c>
    </row>
    <row r="645" s="2" customFormat="1" ht="24.15" customHeight="1">
      <c r="A645" s="35"/>
      <c r="B645" s="36"/>
      <c r="C645" s="225" t="s">
        <v>3016</v>
      </c>
      <c r="D645" s="225" t="s">
        <v>205</v>
      </c>
      <c r="E645" s="226" t="s">
        <v>3017</v>
      </c>
      <c r="F645" s="227" t="s">
        <v>3018</v>
      </c>
      <c r="G645" s="228" t="s">
        <v>1346</v>
      </c>
      <c r="H645" s="229">
        <v>1</v>
      </c>
      <c r="I645" s="230"/>
      <c r="J645" s="231">
        <f>ROUND(I645*H645,2)</f>
        <v>0</v>
      </c>
      <c r="K645" s="232"/>
      <c r="L645" s="41"/>
      <c r="M645" s="233" t="s">
        <v>1</v>
      </c>
      <c r="N645" s="234" t="s">
        <v>41</v>
      </c>
      <c r="O645" s="88"/>
      <c r="P645" s="235">
        <f>O645*H645</f>
        <v>0</v>
      </c>
      <c r="Q645" s="235">
        <v>0</v>
      </c>
      <c r="R645" s="235">
        <f>Q645*H645</f>
        <v>0</v>
      </c>
      <c r="S645" s="235">
        <v>0</v>
      </c>
      <c r="T645" s="236">
        <f>S645*H645</f>
        <v>0</v>
      </c>
      <c r="U645" s="35"/>
      <c r="V645" s="35"/>
      <c r="W645" s="35"/>
      <c r="X645" s="35"/>
      <c r="Y645" s="35"/>
      <c r="Z645" s="35"/>
      <c r="AA645" s="35"/>
      <c r="AB645" s="35"/>
      <c r="AC645" s="35"/>
      <c r="AD645" s="35"/>
      <c r="AE645" s="35"/>
      <c r="AR645" s="237" t="s">
        <v>209</v>
      </c>
      <c r="AT645" s="237" t="s">
        <v>205</v>
      </c>
      <c r="AU645" s="237" t="s">
        <v>85</v>
      </c>
      <c r="AY645" s="14" t="s">
        <v>203</v>
      </c>
      <c r="BE645" s="238">
        <f>IF(N645="základní",J645,0)</f>
        <v>0</v>
      </c>
      <c r="BF645" s="238">
        <f>IF(N645="snížená",J645,0)</f>
        <v>0</v>
      </c>
      <c r="BG645" s="238">
        <f>IF(N645="zákl. přenesená",J645,0)</f>
        <v>0</v>
      </c>
      <c r="BH645" s="238">
        <f>IF(N645="sníž. přenesená",J645,0)</f>
        <v>0</v>
      </c>
      <c r="BI645" s="238">
        <f>IF(N645="nulová",J645,0)</f>
        <v>0</v>
      </c>
      <c r="BJ645" s="14" t="s">
        <v>83</v>
      </c>
      <c r="BK645" s="238">
        <f>ROUND(I645*H645,2)</f>
        <v>0</v>
      </c>
      <c r="BL645" s="14" t="s">
        <v>209</v>
      </c>
      <c r="BM645" s="237" t="s">
        <v>3019</v>
      </c>
    </row>
    <row r="646" s="2" customFormat="1">
      <c r="A646" s="35"/>
      <c r="B646" s="36"/>
      <c r="C646" s="37"/>
      <c r="D646" s="239" t="s">
        <v>403</v>
      </c>
      <c r="E646" s="37"/>
      <c r="F646" s="240" t="s">
        <v>3012</v>
      </c>
      <c r="G646" s="37"/>
      <c r="H646" s="37"/>
      <c r="I646" s="241"/>
      <c r="J646" s="37"/>
      <c r="K646" s="37"/>
      <c r="L646" s="41"/>
      <c r="M646" s="242"/>
      <c r="N646" s="243"/>
      <c r="O646" s="88"/>
      <c r="P646" s="88"/>
      <c r="Q646" s="88"/>
      <c r="R646" s="88"/>
      <c r="S646" s="88"/>
      <c r="T646" s="89"/>
      <c r="U646" s="35"/>
      <c r="V646" s="35"/>
      <c r="W646" s="35"/>
      <c r="X646" s="35"/>
      <c r="Y646" s="35"/>
      <c r="Z646" s="35"/>
      <c r="AA646" s="35"/>
      <c r="AB646" s="35"/>
      <c r="AC646" s="35"/>
      <c r="AD646" s="35"/>
      <c r="AE646" s="35"/>
      <c r="AT646" s="14" t="s">
        <v>403</v>
      </c>
      <c r="AU646" s="14" t="s">
        <v>85</v>
      </c>
    </row>
    <row r="647" s="2" customFormat="1" ht="24.15" customHeight="1">
      <c r="A647" s="35"/>
      <c r="B647" s="36"/>
      <c r="C647" s="225" t="s">
        <v>2597</v>
      </c>
      <c r="D647" s="225" t="s">
        <v>205</v>
      </c>
      <c r="E647" s="226" t="s">
        <v>3020</v>
      </c>
      <c r="F647" s="227" t="s">
        <v>3021</v>
      </c>
      <c r="G647" s="228" t="s">
        <v>314</v>
      </c>
      <c r="H647" s="229">
        <v>1610</v>
      </c>
      <c r="I647" s="230"/>
      <c r="J647" s="231">
        <f>ROUND(I647*H647,2)</f>
        <v>0</v>
      </c>
      <c r="K647" s="232"/>
      <c r="L647" s="41"/>
      <c r="M647" s="233" t="s">
        <v>1</v>
      </c>
      <c r="N647" s="234" t="s">
        <v>41</v>
      </c>
      <c r="O647" s="88"/>
      <c r="P647" s="235">
        <f>O647*H647</f>
        <v>0</v>
      </c>
      <c r="Q647" s="235">
        <v>0</v>
      </c>
      <c r="R647" s="235">
        <f>Q647*H647</f>
        <v>0</v>
      </c>
      <c r="S647" s="235">
        <v>0</v>
      </c>
      <c r="T647" s="236">
        <f>S647*H647</f>
        <v>0</v>
      </c>
      <c r="U647" s="35"/>
      <c r="V647" s="35"/>
      <c r="W647" s="35"/>
      <c r="X647" s="35"/>
      <c r="Y647" s="35"/>
      <c r="Z647" s="35"/>
      <c r="AA647" s="35"/>
      <c r="AB647" s="35"/>
      <c r="AC647" s="35"/>
      <c r="AD647" s="35"/>
      <c r="AE647" s="35"/>
      <c r="AR647" s="237" t="s">
        <v>209</v>
      </c>
      <c r="AT647" s="237" t="s">
        <v>205</v>
      </c>
      <c r="AU647" s="237" t="s">
        <v>85</v>
      </c>
      <c r="AY647" s="14" t="s">
        <v>203</v>
      </c>
      <c r="BE647" s="238">
        <f>IF(N647="základní",J647,0)</f>
        <v>0</v>
      </c>
      <c r="BF647" s="238">
        <f>IF(N647="snížená",J647,0)</f>
        <v>0</v>
      </c>
      <c r="BG647" s="238">
        <f>IF(N647="zákl. přenesená",J647,0)</f>
        <v>0</v>
      </c>
      <c r="BH647" s="238">
        <f>IF(N647="sníž. přenesená",J647,0)</f>
        <v>0</v>
      </c>
      <c r="BI647" s="238">
        <f>IF(N647="nulová",J647,0)</f>
        <v>0</v>
      </c>
      <c r="BJ647" s="14" t="s">
        <v>83</v>
      </c>
      <c r="BK647" s="238">
        <f>ROUND(I647*H647,2)</f>
        <v>0</v>
      </c>
      <c r="BL647" s="14" t="s">
        <v>209</v>
      </c>
      <c r="BM647" s="237" t="s">
        <v>3022</v>
      </c>
    </row>
    <row r="648" s="2" customFormat="1">
      <c r="A648" s="35"/>
      <c r="B648" s="36"/>
      <c r="C648" s="37"/>
      <c r="D648" s="239" t="s">
        <v>403</v>
      </c>
      <c r="E648" s="37"/>
      <c r="F648" s="240" t="s">
        <v>3023</v>
      </c>
      <c r="G648" s="37"/>
      <c r="H648" s="37"/>
      <c r="I648" s="241"/>
      <c r="J648" s="37"/>
      <c r="K648" s="37"/>
      <c r="L648" s="41"/>
      <c r="M648" s="242"/>
      <c r="N648" s="243"/>
      <c r="O648" s="88"/>
      <c r="P648" s="88"/>
      <c r="Q648" s="88"/>
      <c r="R648" s="88"/>
      <c r="S648" s="88"/>
      <c r="T648" s="89"/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  <c r="AT648" s="14" t="s">
        <v>403</v>
      </c>
      <c r="AU648" s="14" t="s">
        <v>85</v>
      </c>
    </row>
    <row r="649" s="2" customFormat="1" ht="21.75" customHeight="1">
      <c r="A649" s="35"/>
      <c r="B649" s="36"/>
      <c r="C649" s="225" t="s">
        <v>3024</v>
      </c>
      <c r="D649" s="225" t="s">
        <v>205</v>
      </c>
      <c r="E649" s="226" t="s">
        <v>3025</v>
      </c>
      <c r="F649" s="227" t="s">
        <v>3026</v>
      </c>
      <c r="G649" s="228" t="s">
        <v>213</v>
      </c>
      <c r="H649" s="229">
        <v>24.399999999999999</v>
      </c>
      <c r="I649" s="230"/>
      <c r="J649" s="231">
        <f>ROUND(I649*H649,2)</f>
        <v>0</v>
      </c>
      <c r="K649" s="232"/>
      <c r="L649" s="41"/>
      <c r="M649" s="233" t="s">
        <v>1</v>
      </c>
      <c r="N649" s="234" t="s">
        <v>41</v>
      </c>
      <c r="O649" s="88"/>
      <c r="P649" s="235">
        <f>O649*H649</f>
        <v>0</v>
      </c>
      <c r="Q649" s="235">
        <v>0</v>
      </c>
      <c r="R649" s="235">
        <f>Q649*H649</f>
        <v>0</v>
      </c>
      <c r="S649" s="235">
        <v>0</v>
      </c>
      <c r="T649" s="236">
        <f>S649*H649</f>
        <v>0</v>
      </c>
      <c r="U649" s="35"/>
      <c r="V649" s="35"/>
      <c r="W649" s="35"/>
      <c r="X649" s="35"/>
      <c r="Y649" s="35"/>
      <c r="Z649" s="35"/>
      <c r="AA649" s="35"/>
      <c r="AB649" s="35"/>
      <c r="AC649" s="35"/>
      <c r="AD649" s="35"/>
      <c r="AE649" s="35"/>
      <c r="AR649" s="237" t="s">
        <v>209</v>
      </c>
      <c r="AT649" s="237" t="s">
        <v>205</v>
      </c>
      <c r="AU649" s="237" t="s">
        <v>85</v>
      </c>
      <c r="AY649" s="14" t="s">
        <v>203</v>
      </c>
      <c r="BE649" s="238">
        <f>IF(N649="základní",J649,0)</f>
        <v>0</v>
      </c>
      <c r="BF649" s="238">
        <f>IF(N649="snížená",J649,0)</f>
        <v>0</v>
      </c>
      <c r="BG649" s="238">
        <f>IF(N649="zákl. přenesená",J649,0)</f>
        <v>0</v>
      </c>
      <c r="BH649" s="238">
        <f>IF(N649="sníž. přenesená",J649,0)</f>
        <v>0</v>
      </c>
      <c r="BI649" s="238">
        <f>IF(N649="nulová",J649,0)</f>
        <v>0</v>
      </c>
      <c r="BJ649" s="14" t="s">
        <v>83</v>
      </c>
      <c r="BK649" s="238">
        <f>ROUND(I649*H649,2)</f>
        <v>0</v>
      </c>
      <c r="BL649" s="14" t="s">
        <v>209</v>
      </c>
      <c r="BM649" s="237" t="s">
        <v>3027</v>
      </c>
    </row>
    <row r="650" s="2" customFormat="1">
      <c r="A650" s="35"/>
      <c r="B650" s="36"/>
      <c r="C650" s="37"/>
      <c r="D650" s="239" t="s">
        <v>403</v>
      </c>
      <c r="E650" s="37"/>
      <c r="F650" s="240" t="s">
        <v>3028</v>
      </c>
      <c r="G650" s="37"/>
      <c r="H650" s="37"/>
      <c r="I650" s="241"/>
      <c r="J650" s="37"/>
      <c r="K650" s="37"/>
      <c r="L650" s="41"/>
      <c r="M650" s="242"/>
      <c r="N650" s="243"/>
      <c r="O650" s="88"/>
      <c r="P650" s="88"/>
      <c r="Q650" s="88"/>
      <c r="R650" s="88"/>
      <c r="S650" s="88"/>
      <c r="T650" s="89"/>
      <c r="U650" s="35"/>
      <c r="V650" s="35"/>
      <c r="W650" s="35"/>
      <c r="X650" s="35"/>
      <c r="Y650" s="35"/>
      <c r="Z650" s="35"/>
      <c r="AA650" s="35"/>
      <c r="AB650" s="35"/>
      <c r="AC650" s="35"/>
      <c r="AD650" s="35"/>
      <c r="AE650" s="35"/>
      <c r="AT650" s="14" t="s">
        <v>403</v>
      </c>
      <c r="AU650" s="14" t="s">
        <v>85</v>
      </c>
    </row>
    <row r="651" s="2" customFormat="1" ht="24.15" customHeight="1">
      <c r="A651" s="35"/>
      <c r="B651" s="36"/>
      <c r="C651" s="225" t="s">
        <v>510</v>
      </c>
      <c r="D651" s="225" t="s">
        <v>205</v>
      </c>
      <c r="E651" s="226" t="s">
        <v>3029</v>
      </c>
      <c r="F651" s="227" t="s">
        <v>3030</v>
      </c>
      <c r="G651" s="228" t="s">
        <v>220</v>
      </c>
      <c r="H651" s="229">
        <v>1</v>
      </c>
      <c r="I651" s="230"/>
      <c r="J651" s="231">
        <f>ROUND(I651*H651,2)</f>
        <v>0</v>
      </c>
      <c r="K651" s="232"/>
      <c r="L651" s="41"/>
      <c r="M651" s="233" t="s">
        <v>1</v>
      </c>
      <c r="N651" s="234" t="s">
        <v>41</v>
      </c>
      <c r="O651" s="88"/>
      <c r="P651" s="235">
        <f>O651*H651</f>
        <v>0</v>
      </c>
      <c r="Q651" s="235">
        <v>0</v>
      </c>
      <c r="R651" s="235">
        <f>Q651*H651</f>
        <v>0</v>
      </c>
      <c r="S651" s="235">
        <v>0</v>
      </c>
      <c r="T651" s="236">
        <f>S651*H651</f>
        <v>0</v>
      </c>
      <c r="U651" s="35"/>
      <c r="V651" s="35"/>
      <c r="W651" s="35"/>
      <c r="X651" s="35"/>
      <c r="Y651" s="35"/>
      <c r="Z651" s="35"/>
      <c r="AA651" s="35"/>
      <c r="AB651" s="35"/>
      <c r="AC651" s="35"/>
      <c r="AD651" s="35"/>
      <c r="AE651" s="35"/>
      <c r="AR651" s="237" t="s">
        <v>209</v>
      </c>
      <c r="AT651" s="237" t="s">
        <v>205</v>
      </c>
      <c r="AU651" s="237" t="s">
        <v>85</v>
      </c>
      <c r="AY651" s="14" t="s">
        <v>203</v>
      </c>
      <c r="BE651" s="238">
        <f>IF(N651="základní",J651,0)</f>
        <v>0</v>
      </c>
      <c r="BF651" s="238">
        <f>IF(N651="snížená",J651,0)</f>
        <v>0</v>
      </c>
      <c r="BG651" s="238">
        <f>IF(N651="zákl. přenesená",J651,0)</f>
        <v>0</v>
      </c>
      <c r="BH651" s="238">
        <f>IF(N651="sníž. přenesená",J651,0)</f>
        <v>0</v>
      </c>
      <c r="BI651" s="238">
        <f>IF(N651="nulová",J651,0)</f>
        <v>0</v>
      </c>
      <c r="BJ651" s="14" t="s">
        <v>83</v>
      </c>
      <c r="BK651" s="238">
        <f>ROUND(I651*H651,2)</f>
        <v>0</v>
      </c>
      <c r="BL651" s="14" t="s">
        <v>209</v>
      </c>
      <c r="BM651" s="237" t="s">
        <v>3031</v>
      </c>
    </row>
    <row r="652" s="2" customFormat="1">
      <c r="A652" s="35"/>
      <c r="B652" s="36"/>
      <c r="C652" s="37"/>
      <c r="D652" s="239" t="s">
        <v>403</v>
      </c>
      <c r="E652" s="37"/>
      <c r="F652" s="240" t="s">
        <v>3032</v>
      </c>
      <c r="G652" s="37"/>
      <c r="H652" s="37"/>
      <c r="I652" s="241"/>
      <c r="J652" s="37"/>
      <c r="K652" s="37"/>
      <c r="L652" s="41"/>
      <c r="M652" s="242"/>
      <c r="N652" s="243"/>
      <c r="O652" s="88"/>
      <c r="P652" s="88"/>
      <c r="Q652" s="88"/>
      <c r="R652" s="88"/>
      <c r="S652" s="88"/>
      <c r="T652" s="89"/>
      <c r="U652" s="35"/>
      <c r="V652" s="35"/>
      <c r="W652" s="35"/>
      <c r="X652" s="35"/>
      <c r="Y652" s="35"/>
      <c r="Z652" s="35"/>
      <c r="AA652" s="35"/>
      <c r="AB652" s="35"/>
      <c r="AC652" s="35"/>
      <c r="AD652" s="35"/>
      <c r="AE652" s="35"/>
      <c r="AT652" s="14" t="s">
        <v>403</v>
      </c>
      <c r="AU652" s="14" t="s">
        <v>85</v>
      </c>
    </row>
    <row r="653" s="2" customFormat="1" ht="16.5" customHeight="1">
      <c r="A653" s="35"/>
      <c r="B653" s="36"/>
      <c r="C653" s="225" t="s">
        <v>3033</v>
      </c>
      <c r="D653" s="225" t="s">
        <v>205</v>
      </c>
      <c r="E653" s="226" t="s">
        <v>3034</v>
      </c>
      <c r="F653" s="227" t="s">
        <v>3035</v>
      </c>
      <c r="G653" s="228" t="s">
        <v>1981</v>
      </c>
      <c r="H653" s="229">
        <v>1</v>
      </c>
      <c r="I653" s="230"/>
      <c r="J653" s="231">
        <f>ROUND(I653*H653,2)</f>
        <v>0</v>
      </c>
      <c r="K653" s="232"/>
      <c r="L653" s="41"/>
      <c r="M653" s="233" t="s">
        <v>1</v>
      </c>
      <c r="N653" s="234" t="s">
        <v>41</v>
      </c>
      <c r="O653" s="88"/>
      <c r="P653" s="235">
        <f>O653*H653</f>
        <v>0</v>
      </c>
      <c r="Q653" s="235">
        <v>0</v>
      </c>
      <c r="R653" s="235">
        <f>Q653*H653</f>
        <v>0</v>
      </c>
      <c r="S653" s="235">
        <v>0</v>
      </c>
      <c r="T653" s="236">
        <f>S653*H653</f>
        <v>0</v>
      </c>
      <c r="U653" s="35"/>
      <c r="V653" s="35"/>
      <c r="W653" s="35"/>
      <c r="X653" s="35"/>
      <c r="Y653" s="35"/>
      <c r="Z653" s="35"/>
      <c r="AA653" s="35"/>
      <c r="AB653" s="35"/>
      <c r="AC653" s="35"/>
      <c r="AD653" s="35"/>
      <c r="AE653" s="35"/>
      <c r="AR653" s="237" t="s">
        <v>209</v>
      </c>
      <c r="AT653" s="237" t="s">
        <v>205</v>
      </c>
      <c r="AU653" s="237" t="s">
        <v>85</v>
      </c>
      <c r="AY653" s="14" t="s">
        <v>203</v>
      </c>
      <c r="BE653" s="238">
        <f>IF(N653="základní",J653,0)</f>
        <v>0</v>
      </c>
      <c r="BF653" s="238">
        <f>IF(N653="snížená",J653,0)</f>
        <v>0</v>
      </c>
      <c r="BG653" s="238">
        <f>IF(N653="zákl. přenesená",J653,0)</f>
        <v>0</v>
      </c>
      <c r="BH653" s="238">
        <f>IF(N653="sníž. přenesená",J653,0)</f>
        <v>0</v>
      </c>
      <c r="BI653" s="238">
        <f>IF(N653="nulová",J653,0)</f>
        <v>0</v>
      </c>
      <c r="BJ653" s="14" t="s">
        <v>83</v>
      </c>
      <c r="BK653" s="238">
        <f>ROUND(I653*H653,2)</f>
        <v>0</v>
      </c>
      <c r="BL653" s="14" t="s">
        <v>209</v>
      </c>
      <c r="BM653" s="237" t="s">
        <v>3036</v>
      </c>
    </row>
    <row r="654" s="2" customFormat="1">
      <c r="A654" s="35"/>
      <c r="B654" s="36"/>
      <c r="C654" s="37"/>
      <c r="D654" s="239" t="s">
        <v>403</v>
      </c>
      <c r="E654" s="37"/>
      <c r="F654" s="240" t="s">
        <v>3012</v>
      </c>
      <c r="G654" s="37"/>
      <c r="H654" s="37"/>
      <c r="I654" s="241"/>
      <c r="J654" s="37"/>
      <c r="K654" s="37"/>
      <c r="L654" s="41"/>
      <c r="M654" s="242"/>
      <c r="N654" s="243"/>
      <c r="O654" s="88"/>
      <c r="P654" s="88"/>
      <c r="Q654" s="88"/>
      <c r="R654" s="88"/>
      <c r="S654" s="88"/>
      <c r="T654" s="89"/>
      <c r="U654" s="35"/>
      <c r="V654" s="35"/>
      <c r="W654" s="35"/>
      <c r="X654" s="35"/>
      <c r="Y654" s="35"/>
      <c r="Z654" s="35"/>
      <c r="AA654" s="35"/>
      <c r="AB654" s="35"/>
      <c r="AC654" s="35"/>
      <c r="AD654" s="35"/>
      <c r="AE654" s="35"/>
      <c r="AT654" s="14" t="s">
        <v>403</v>
      </c>
      <c r="AU654" s="14" t="s">
        <v>85</v>
      </c>
    </row>
    <row r="655" s="2" customFormat="1" ht="24.15" customHeight="1">
      <c r="A655" s="35"/>
      <c r="B655" s="36"/>
      <c r="C655" s="225" t="s">
        <v>2600</v>
      </c>
      <c r="D655" s="225" t="s">
        <v>205</v>
      </c>
      <c r="E655" s="226" t="s">
        <v>3037</v>
      </c>
      <c r="F655" s="227" t="s">
        <v>3038</v>
      </c>
      <c r="G655" s="228" t="s">
        <v>220</v>
      </c>
      <c r="H655" s="229">
        <v>2</v>
      </c>
      <c r="I655" s="230"/>
      <c r="J655" s="231">
        <f>ROUND(I655*H655,2)</f>
        <v>0</v>
      </c>
      <c r="K655" s="232"/>
      <c r="L655" s="41"/>
      <c r="M655" s="233" t="s">
        <v>1</v>
      </c>
      <c r="N655" s="234" t="s">
        <v>41</v>
      </c>
      <c r="O655" s="88"/>
      <c r="P655" s="235">
        <f>O655*H655</f>
        <v>0</v>
      </c>
      <c r="Q655" s="235">
        <v>0</v>
      </c>
      <c r="R655" s="235">
        <f>Q655*H655</f>
        <v>0</v>
      </c>
      <c r="S655" s="235">
        <v>0</v>
      </c>
      <c r="T655" s="236">
        <f>S655*H655</f>
        <v>0</v>
      </c>
      <c r="U655" s="35"/>
      <c r="V655" s="35"/>
      <c r="W655" s="35"/>
      <c r="X655" s="35"/>
      <c r="Y655" s="35"/>
      <c r="Z655" s="35"/>
      <c r="AA655" s="35"/>
      <c r="AB655" s="35"/>
      <c r="AC655" s="35"/>
      <c r="AD655" s="35"/>
      <c r="AE655" s="35"/>
      <c r="AR655" s="237" t="s">
        <v>209</v>
      </c>
      <c r="AT655" s="237" t="s">
        <v>205</v>
      </c>
      <c r="AU655" s="237" t="s">
        <v>85</v>
      </c>
      <c r="AY655" s="14" t="s">
        <v>203</v>
      </c>
      <c r="BE655" s="238">
        <f>IF(N655="základní",J655,0)</f>
        <v>0</v>
      </c>
      <c r="BF655" s="238">
        <f>IF(N655="snížená",J655,0)</f>
        <v>0</v>
      </c>
      <c r="BG655" s="238">
        <f>IF(N655="zákl. přenesená",J655,0)</f>
        <v>0</v>
      </c>
      <c r="BH655" s="238">
        <f>IF(N655="sníž. přenesená",J655,0)</f>
        <v>0</v>
      </c>
      <c r="BI655" s="238">
        <f>IF(N655="nulová",J655,0)</f>
        <v>0</v>
      </c>
      <c r="BJ655" s="14" t="s">
        <v>83</v>
      </c>
      <c r="BK655" s="238">
        <f>ROUND(I655*H655,2)</f>
        <v>0</v>
      </c>
      <c r="BL655" s="14" t="s">
        <v>209</v>
      </c>
      <c r="BM655" s="237" t="s">
        <v>3039</v>
      </c>
    </row>
    <row r="656" s="12" customFormat="1" ht="20.88" customHeight="1">
      <c r="A656" s="12"/>
      <c r="B656" s="209"/>
      <c r="C656" s="210"/>
      <c r="D656" s="211" t="s">
        <v>75</v>
      </c>
      <c r="E656" s="223" t="s">
        <v>3040</v>
      </c>
      <c r="F656" s="223" t="s">
        <v>3041</v>
      </c>
      <c r="G656" s="210"/>
      <c r="H656" s="210"/>
      <c r="I656" s="213"/>
      <c r="J656" s="224">
        <f>BK656</f>
        <v>0</v>
      </c>
      <c r="K656" s="210"/>
      <c r="L656" s="215"/>
      <c r="M656" s="216"/>
      <c r="N656" s="217"/>
      <c r="O656" s="217"/>
      <c r="P656" s="218">
        <f>SUM(P657:P658)</f>
        <v>0</v>
      </c>
      <c r="Q656" s="217"/>
      <c r="R656" s="218">
        <f>SUM(R657:R658)</f>
        <v>0</v>
      </c>
      <c r="S656" s="217"/>
      <c r="T656" s="219">
        <f>SUM(T657:T658)</f>
        <v>0</v>
      </c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R656" s="220" t="s">
        <v>108</v>
      </c>
      <c r="AT656" s="221" t="s">
        <v>75</v>
      </c>
      <c r="AU656" s="221" t="s">
        <v>85</v>
      </c>
      <c r="AY656" s="220" t="s">
        <v>203</v>
      </c>
      <c r="BK656" s="222">
        <f>SUM(BK657:BK658)</f>
        <v>0</v>
      </c>
    </row>
    <row r="657" s="2" customFormat="1" ht="24.15" customHeight="1">
      <c r="A657" s="35"/>
      <c r="B657" s="36"/>
      <c r="C657" s="225" t="s">
        <v>3042</v>
      </c>
      <c r="D657" s="225" t="s">
        <v>205</v>
      </c>
      <c r="E657" s="226" t="s">
        <v>3043</v>
      </c>
      <c r="F657" s="227" t="s">
        <v>3044</v>
      </c>
      <c r="G657" s="228" t="s">
        <v>1363</v>
      </c>
      <c r="H657" s="229">
        <v>1</v>
      </c>
      <c r="I657" s="230"/>
      <c r="J657" s="231">
        <f>ROUND(I657*H657,2)</f>
        <v>0</v>
      </c>
      <c r="K657" s="232"/>
      <c r="L657" s="41"/>
      <c r="M657" s="233" t="s">
        <v>1</v>
      </c>
      <c r="N657" s="234" t="s">
        <v>41</v>
      </c>
      <c r="O657" s="88"/>
      <c r="P657" s="235">
        <f>O657*H657</f>
        <v>0</v>
      </c>
      <c r="Q657" s="235">
        <v>0</v>
      </c>
      <c r="R657" s="235">
        <f>Q657*H657</f>
        <v>0</v>
      </c>
      <c r="S657" s="235">
        <v>0</v>
      </c>
      <c r="T657" s="236">
        <f>S657*H657</f>
        <v>0</v>
      </c>
      <c r="U657" s="35"/>
      <c r="V657" s="35"/>
      <c r="W657" s="35"/>
      <c r="X657" s="35"/>
      <c r="Y657" s="35"/>
      <c r="Z657" s="35"/>
      <c r="AA657" s="35"/>
      <c r="AB657" s="35"/>
      <c r="AC657" s="35"/>
      <c r="AD657" s="35"/>
      <c r="AE657" s="35"/>
      <c r="AR657" s="237" t="s">
        <v>451</v>
      </c>
      <c r="AT657" s="237" t="s">
        <v>205</v>
      </c>
      <c r="AU657" s="237" t="s">
        <v>108</v>
      </c>
      <c r="AY657" s="14" t="s">
        <v>203</v>
      </c>
      <c r="BE657" s="238">
        <f>IF(N657="základní",J657,0)</f>
        <v>0</v>
      </c>
      <c r="BF657" s="238">
        <f>IF(N657="snížená",J657,0)</f>
        <v>0</v>
      </c>
      <c r="BG657" s="238">
        <f>IF(N657="zákl. přenesená",J657,0)</f>
        <v>0</v>
      </c>
      <c r="BH657" s="238">
        <f>IF(N657="sníž. přenesená",J657,0)</f>
        <v>0</v>
      </c>
      <c r="BI657" s="238">
        <f>IF(N657="nulová",J657,0)</f>
        <v>0</v>
      </c>
      <c r="BJ657" s="14" t="s">
        <v>83</v>
      </c>
      <c r="BK657" s="238">
        <f>ROUND(I657*H657,2)</f>
        <v>0</v>
      </c>
      <c r="BL657" s="14" t="s">
        <v>451</v>
      </c>
      <c r="BM657" s="237" t="s">
        <v>3045</v>
      </c>
    </row>
    <row r="658" s="2" customFormat="1">
      <c r="A658" s="35"/>
      <c r="B658" s="36"/>
      <c r="C658" s="37"/>
      <c r="D658" s="239" t="s">
        <v>403</v>
      </c>
      <c r="E658" s="37"/>
      <c r="F658" s="240" t="s">
        <v>3046</v>
      </c>
      <c r="G658" s="37"/>
      <c r="H658" s="37"/>
      <c r="I658" s="241"/>
      <c r="J658" s="37"/>
      <c r="K658" s="37"/>
      <c r="L658" s="41"/>
      <c r="M658" s="262"/>
      <c r="N658" s="263"/>
      <c r="O658" s="258"/>
      <c r="P658" s="258"/>
      <c r="Q658" s="258"/>
      <c r="R658" s="258"/>
      <c r="S658" s="258"/>
      <c r="T658" s="264"/>
      <c r="U658" s="35"/>
      <c r="V658" s="35"/>
      <c r="W658" s="35"/>
      <c r="X658" s="35"/>
      <c r="Y658" s="35"/>
      <c r="Z658" s="35"/>
      <c r="AA658" s="35"/>
      <c r="AB658" s="35"/>
      <c r="AC658" s="35"/>
      <c r="AD658" s="35"/>
      <c r="AE658" s="35"/>
      <c r="AT658" s="14" t="s">
        <v>403</v>
      </c>
      <c r="AU658" s="14" t="s">
        <v>108</v>
      </c>
    </row>
    <row r="659" s="2" customFormat="1" ht="6.96" customHeight="1">
      <c r="A659" s="35"/>
      <c r="B659" s="63"/>
      <c r="C659" s="64"/>
      <c r="D659" s="64"/>
      <c r="E659" s="64"/>
      <c r="F659" s="64"/>
      <c r="G659" s="64"/>
      <c r="H659" s="64"/>
      <c r="I659" s="64"/>
      <c r="J659" s="64"/>
      <c r="K659" s="64"/>
      <c r="L659" s="41"/>
      <c r="M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  <c r="AB659" s="35"/>
      <c r="AC659" s="35"/>
      <c r="AD659" s="35"/>
      <c r="AE659" s="35"/>
    </row>
  </sheetData>
  <sheetProtection sheet="1" autoFilter="0" formatColumns="0" formatRows="0" objects="1" scenarios="1" spinCount="100000" saltValue="OMZM66uwfQ9l/BrllkwleG3xC3kMhiJAU3vFEoMv+0w3GKo3USy+bBaYo3xPBJpemMrfSjPLr3eYkIRfXGEXmQ==" hashValue="F00/Hw+Mx+cZrCcAdMTeCEhY3B7OHTuCXGfdCz5QFaaaIf86D00QPwAcd9khfzFWKNN8c3owa2mW9UwkEXONHQ==" algorithmName="SHA-512" password="99DC"/>
  <autoFilter ref="C148:K65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7:H137"/>
    <mergeCell ref="E139:H139"/>
    <mergeCell ref="E141:H14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138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1218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ROUND(J133,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ROUND((SUM(BE133:BE184)),  2)</f>
        <v>0</v>
      </c>
      <c r="G35" s="35"/>
      <c r="H35" s="35"/>
      <c r="I35" s="162">
        <v>0.20999999999999999</v>
      </c>
      <c r="J35" s="161">
        <f>ROUND(((SUM(BE133:BE184))*I35),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ROUND((SUM(BF133:BF184)),  2)</f>
        <v>0</v>
      </c>
      <c r="G36" s="35"/>
      <c r="H36" s="35"/>
      <c r="I36" s="162">
        <v>0.12</v>
      </c>
      <c r="J36" s="161">
        <f>ROUND(((SUM(BF133:BF184))*I36),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ROUND((SUM(BG133:BG184)),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ROUND((SUM(BH133:BH184)),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ROUND((SUM(BI133:BI184)),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D.1.2 - Stavebně konstrukční řešení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J133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J134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3047</v>
      </c>
      <c r="E100" s="194"/>
      <c r="F100" s="194"/>
      <c r="G100" s="194"/>
      <c r="H100" s="194"/>
      <c r="I100" s="194"/>
      <c r="J100" s="195">
        <f>J135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1219</v>
      </c>
      <c r="E101" s="194"/>
      <c r="F101" s="194"/>
      <c r="G101" s="194"/>
      <c r="H101" s="194"/>
      <c r="I101" s="194"/>
      <c r="J101" s="195">
        <f>J142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170</v>
      </c>
      <c r="E102" s="194"/>
      <c r="F102" s="194"/>
      <c r="G102" s="194"/>
      <c r="H102" s="194"/>
      <c r="I102" s="194"/>
      <c r="J102" s="195">
        <f>J147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171</v>
      </c>
      <c r="E103" s="194"/>
      <c r="F103" s="194"/>
      <c r="G103" s="194"/>
      <c r="H103" s="194"/>
      <c r="I103" s="194"/>
      <c r="J103" s="195">
        <f>J162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2"/>
      <c r="C104" s="130"/>
      <c r="D104" s="193" t="s">
        <v>172</v>
      </c>
      <c r="E104" s="194"/>
      <c r="F104" s="194"/>
      <c r="G104" s="194"/>
      <c r="H104" s="194"/>
      <c r="I104" s="194"/>
      <c r="J104" s="195">
        <f>J164</f>
        <v>0</v>
      </c>
      <c r="K104" s="130"/>
      <c r="L104" s="19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2"/>
      <c r="C105" s="130"/>
      <c r="D105" s="193" t="s">
        <v>173</v>
      </c>
      <c r="E105" s="194"/>
      <c r="F105" s="194"/>
      <c r="G105" s="194"/>
      <c r="H105" s="194"/>
      <c r="I105" s="194"/>
      <c r="J105" s="195">
        <f>J167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2"/>
      <c r="C106" s="130"/>
      <c r="D106" s="193" t="s">
        <v>174</v>
      </c>
      <c r="E106" s="194"/>
      <c r="F106" s="194"/>
      <c r="G106" s="194"/>
      <c r="H106" s="194"/>
      <c r="I106" s="194"/>
      <c r="J106" s="195">
        <f>J173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86"/>
      <c r="C107" s="187"/>
      <c r="D107" s="188" t="s">
        <v>175</v>
      </c>
      <c r="E107" s="189"/>
      <c r="F107" s="189"/>
      <c r="G107" s="189"/>
      <c r="H107" s="189"/>
      <c r="I107" s="189"/>
      <c r="J107" s="190">
        <f>J175</f>
        <v>0</v>
      </c>
      <c r="K107" s="187"/>
      <c r="L107" s="19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2"/>
      <c r="C108" s="130"/>
      <c r="D108" s="193" t="s">
        <v>181</v>
      </c>
      <c r="E108" s="194"/>
      <c r="F108" s="194"/>
      <c r="G108" s="194"/>
      <c r="H108" s="194"/>
      <c r="I108" s="194"/>
      <c r="J108" s="195">
        <f>J176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186</v>
      </c>
      <c r="E109" s="194"/>
      <c r="F109" s="194"/>
      <c r="G109" s="194"/>
      <c r="H109" s="194"/>
      <c r="I109" s="194"/>
      <c r="J109" s="195">
        <f>J180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86"/>
      <c r="C110" s="187"/>
      <c r="D110" s="188" t="s">
        <v>2431</v>
      </c>
      <c r="E110" s="189"/>
      <c r="F110" s="189"/>
      <c r="G110" s="189"/>
      <c r="H110" s="189"/>
      <c r="I110" s="189"/>
      <c r="J110" s="190">
        <f>J182</f>
        <v>0</v>
      </c>
      <c r="K110" s="187"/>
      <c r="L110" s="19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192"/>
      <c r="C111" s="130"/>
      <c r="D111" s="193" t="s">
        <v>3048</v>
      </c>
      <c r="E111" s="194"/>
      <c r="F111" s="194"/>
      <c r="G111" s="194"/>
      <c r="H111" s="194"/>
      <c r="I111" s="194"/>
      <c r="J111" s="195">
        <f>J183</f>
        <v>0</v>
      </c>
      <c r="K111" s="130"/>
      <c r="L111" s="19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63"/>
      <c r="C113" s="64"/>
      <c r="D113" s="64"/>
      <c r="E113" s="64"/>
      <c r="F113" s="64"/>
      <c r="G113" s="64"/>
      <c r="H113" s="64"/>
      <c r="I113" s="64"/>
      <c r="J113" s="64"/>
      <c r="K113" s="64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="2" customFormat="1" ht="6.96" customHeight="1">
      <c r="A117" s="35"/>
      <c r="B117" s="65"/>
      <c r="C117" s="66"/>
      <c r="D117" s="66"/>
      <c r="E117" s="66"/>
      <c r="F117" s="66"/>
      <c r="G117" s="66"/>
      <c r="H117" s="66"/>
      <c r="I117" s="66"/>
      <c r="J117" s="66"/>
      <c r="K117" s="66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4.96" customHeight="1">
      <c r="A118" s="35"/>
      <c r="B118" s="36"/>
      <c r="C118" s="20" t="s">
        <v>188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16</v>
      </c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181" t="str">
        <f>E7</f>
        <v>Objekty OU, část D a DM</v>
      </c>
      <c r="F121" s="29"/>
      <c r="G121" s="29"/>
      <c r="H121" s="29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" customFormat="1" ht="12" customHeight="1">
      <c r="B122" s="18"/>
      <c r="C122" s="29" t="s">
        <v>158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181" t="s">
        <v>2428</v>
      </c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160</v>
      </c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3" t="str">
        <f>E11</f>
        <v>D.1.2 - Stavebně konstrukční řešení</v>
      </c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20</v>
      </c>
      <c r="D127" s="37"/>
      <c r="E127" s="37"/>
      <c r="F127" s="24" t="str">
        <f>F14</f>
        <v xml:space="preserve"> </v>
      </c>
      <c r="G127" s="37"/>
      <c r="H127" s="37"/>
      <c r="I127" s="29" t="s">
        <v>22</v>
      </c>
      <c r="J127" s="76" t="str">
        <f>IF(J14="","",J14)</f>
        <v>31. 8. 2018</v>
      </c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5.15" customHeight="1">
      <c r="A129" s="35"/>
      <c r="B129" s="36"/>
      <c r="C129" s="29" t="s">
        <v>24</v>
      </c>
      <c r="D129" s="37"/>
      <c r="E129" s="37"/>
      <c r="F129" s="24" t="str">
        <f>E17</f>
        <v>Ostravská univerzita</v>
      </c>
      <c r="G129" s="37"/>
      <c r="H129" s="37"/>
      <c r="I129" s="29" t="s">
        <v>30</v>
      </c>
      <c r="J129" s="33" t="str">
        <f>E23</f>
        <v>Marpo s.r.o.</v>
      </c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28</v>
      </c>
      <c r="D130" s="37"/>
      <c r="E130" s="37"/>
      <c r="F130" s="24" t="str">
        <f>IF(E20="","",E20)</f>
        <v>Vyplň údaj</v>
      </c>
      <c r="G130" s="37"/>
      <c r="H130" s="37"/>
      <c r="I130" s="29" t="s">
        <v>33</v>
      </c>
      <c r="J130" s="33" t="str">
        <f>E26</f>
        <v xml:space="preserve"> </v>
      </c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197"/>
      <c r="B132" s="198"/>
      <c r="C132" s="199" t="s">
        <v>189</v>
      </c>
      <c r="D132" s="200" t="s">
        <v>61</v>
      </c>
      <c r="E132" s="200" t="s">
        <v>57</v>
      </c>
      <c r="F132" s="200" t="s">
        <v>58</v>
      </c>
      <c r="G132" s="200" t="s">
        <v>190</v>
      </c>
      <c r="H132" s="200" t="s">
        <v>191</v>
      </c>
      <c r="I132" s="200" t="s">
        <v>192</v>
      </c>
      <c r="J132" s="201" t="s">
        <v>165</v>
      </c>
      <c r="K132" s="202" t="s">
        <v>193</v>
      </c>
      <c r="L132" s="203"/>
      <c r="M132" s="97" t="s">
        <v>1</v>
      </c>
      <c r="N132" s="98" t="s">
        <v>40</v>
      </c>
      <c r="O132" s="98" t="s">
        <v>194</v>
      </c>
      <c r="P132" s="98" t="s">
        <v>195</v>
      </c>
      <c r="Q132" s="98" t="s">
        <v>196</v>
      </c>
      <c r="R132" s="98" t="s">
        <v>197</v>
      </c>
      <c r="S132" s="98" t="s">
        <v>198</v>
      </c>
      <c r="T132" s="99" t="s">
        <v>199</v>
      </c>
      <c r="U132" s="197"/>
      <c r="V132" s="197"/>
      <c r="W132" s="197"/>
      <c r="X132" s="197"/>
      <c r="Y132" s="197"/>
      <c r="Z132" s="197"/>
      <c r="AA132" s="197"/>
      <c r="AB132" s="197"/>
      <c r="AC132" s="197"/>
      <c r="AD132" s="197"/>
      <c r="AE132" s="197"/>
    </row>
    <row r="133" s="2" customFormat="1" ht="22.8" customHeight="1">
      <c r="A133" s="35"/>
      <c r="B133" s="36"/>
      <c r="C133" s="104" t="s">
        <v>200</v>
      </c>
      <c r="D133" s="37"/>
      <c r="E133" s="37"/>
      <c r="F133" s="37"/>
      <c r="G133" s="37"/>
      <c r="H133" s="37"/>
      <c r="I133" s="37"/>
      <c r="J133" s="204">
        <f>BK133</f>
        <v>0</v>
      </c>
      <c r="K133" s="37"/>
      <c r="L133" s="41"/>
      <c r="M133" s="100"/>
      <c r="N133" s="205"/>
      <c r="O133" s="101"/>
      <c r="P133" s="206">
        <f>P134+P175+P182</f>
        <v>0</v>
      </c>
      <c r="Q133" s="101"/>
      <c r="R133" s="206">
        <f>R134+R175+R182</f>
        <v>69.934162520000015</v>
      </c>
      <c r="S133" s="101"/>
      <c r="T133" s="207">
        <f>T134+T175+T182</f>
        <v>3.3206000000000002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75</v>
      </c>
      <c r="AU133" s="14" t="s">
        <v>167</v>
      </c>
      <c r="BK133" s="208">
        <f>BK134+BK175+BK182</f>
        <v>0</v>
      </c>
    </row>
    <row r="134" s="12" customFormat="1" ht="25.92" customHeight="1">
      <c r="A134" s="12"/>
      <c r="B134" s="209"/>
      <c r="C134" s="210"/>
      <c r="D134" s="211" t="s">
        <v>75</v>
      </c>
      <c r="E134" s="212" t="s">
        <v>201</v>
      </c>
      <c r="F134" s="212" t="s">
        <v>202</v>
      </c>
      <c r="G134" s="210"/>
      <c r="H134" s="210"/>
      <c r="I134" s="213"/>
      <c r="J134" s="214">
        <f>BK134</f>
        <v>0</v>
      </c>
      <c r="K134" s="210"/>
      <c r="L134" s="215"/>
      <c r="M134" s="216"/>
      <c r="N134" s="217"/>
      <c r="O134" s="217"/>
      <c r="P134" s="218">
        <f>P135+P142+P147+P162+P164+P167+P173</f>
        <v>0</v>
      </c>
      <c r="Q134" s="217"/>
      <c r="R134" s="218">
        <f>R135+R142+R147+R162+R164+R167+R173</f>
        <v>69.930037520000013</v>
      </c>
      <c r="S134" s="217"/>
      <c r="T134" s="219">
        <f>T135+T142+T147+T162+T164+T167+T173</f>
        <v>3.3206000000000002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0" t="s">
        <v>83</v>
      </c>
      <c r="AT134" s="221" t="s">
        <v>75</v>
      </c>
      <c r="AU134" s="221" t="s">
        <v>76</v>
      </c>
      <c r="AY134" s="220" t="s">
        <v>203</v>
      </c>
      <c r="BK134" s="222">
        <f>BK135+BK142+BK147+BK162+BK164+BK167+BK173</f>
        <v>0</v>
      </c>
    </row>
    <row r="135" s="12" customFormat="1" ht="22.8" customHeight="1">
      <c r="A135" s="12"/>
      <c r="B135" s="209"/>
      <c r="C135" s="210"/>
      <c r="D135" s="211" t="s">
        <v>75</v>
      </c>
      <c r="E135" s="223" t="s">
        <v>83</v>
      </c>
      <c r="F135" s="223" t="s">
        <v>3049</v>
      </c>
      <c r="G135" s="210"/>
      <c r="H135" s="210"/>
      <c r="I135" s="213"/>
      <c r="J135" s="224">
        <f>BK135</f>
        <v>0</v>
      </c>
      <c r="K135" s="210"/>
      <c r="L135" s="215"/>
      <c r="M135" s="216"/>
      <c r="N135" s="217"/>
      <c r="O135" s="217"/>
      <c r="P135" s="218">
        <f>SUM(P136:P141)</f>
        <v>0</v>
      </c>
      <c r="Q135" s="217"/>
      <c r="R135" s="218">
        <f>SUM(R136:R141)</f>
        <v>0</v>
      </c>
      <c r="S135" s="217"/>
      <c r="T135" s="219">
        <f>SUM(T136:T141)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0" t="s">
        <v>83</v>
      </c>
      <c r="AT135" s="221" t="s">
        <v>75</v>
      </c>
      <c r="AU135" s="221" t="s">
        <v>83</v>
      </c>
      <c r="AY135" s="220" t="s">
        <v>203</v>
      </c>
      <c r="BK135" s="222">
        <f>SUM(BK136:BK141)</f>
        <v>0</v>
      </c>
    </row>
    <row r="136" s="2" customFormat="1" ht="37.8" customHeight="1">
      <c r="A136" s="35"/>
      <c r="B136" s="36"/>
      <c r="C136" s="225" t="s">
        <v>83</v>
      </c>
      <c r="D136" s="225" t="s">
        <v>205</v>
      </c>
      <c r="E136" s="226" t="s">
        <v>3050</v>
      </c>
      <c r="F136" s="227" t="s">
        <v>3051</v>
      </c>
      <c r="G136" s="228" t="s">
        <v>208</v>
      </c>
      <c r="H136" s="229">
        <v>2.786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85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85</v>
      </c>
    </row>
    <row r="137" s="2" customFormat="1" ht="37.8" customHeight="1">
      <c r="A137" s="35"/>
      <c r="B137" s="36"/>
      <c r="C137" s="225" t="s">
        <v>85</v>
      </c>
      <c r="D137" s="225" t="s">
        <v>205</v>
      </c>
      <c r="E137" s="226" t="s">
        <v>3052</v>
      </c>
      <c r="F137" s="227" t="s">
        <v>3053</v>
      </c>
      <c r="G137" s="228" t="s">
        <v>208</v>
      </c>
      <c r="H137" s="229">
        <v>11.144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85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209</v>
      </c>
    </row>
    <row r="138" s="2" customFormat="1" ht="37.8" customHeight="1">
      <c r="A138" s="35"/>
      <c r="B138" s="36"/>
      <c r="C138" s="225" t="s">
        <v>108</v>
      </c>
      <c r="D138" s="225" t="s">
        <v>205</v>
      </c>
      <c r="E138" s="226" t="s">
        <v>3054</v>
      </c>
      <c r="F138" s="227" t="s">
        <v>3055</v>
      </c>
      <c r="G138" s="228" t="s">
        <v>208</v>
      </c>
      <c r="H138" s="229">
        <v>2.786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85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226</v>
      </c>
    </row>
    <row r="139" s="2" customFormat="1" ht="37.8" customHeight="1">
      <c r="A139" s="35"/>
      <c r="B139" s="36"/>
      <c r="C139" s="225" t="s">
        <v>209</v>
      </c>
      <c r="D139" s="225" t="s">
        <v>205</v>
      </c>
      <c r="E139" s="226" t="s">
        <v>3056</v>
      </c>
      <c r="F139" s="227" t="s">
        <v>3057</v>
      </c>
      <c r="G139" s="228" t="s">
        <v>208</v>
      </c>
      <c r="H139" s="229">
        <v>27.859999999999999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85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3058</v>
      </c>
    </row>
    <row r="140" s="2" customFormat="1" ht="16.5" customHeight="1">
      <c r="A140" s="35"/>
      <c r="B140" s="36"/>
      <c r="C140" s="225" t="s">
        <v>222</v>
      </c>
      <c r="D140" s="225" t="s">
        <v>205</v>
      </c>
      <c r="E140" s="226" t="s">
        <v>3059</v>
      </c>
      <c r="F140" s="227" t="s">
        <v>3060</v>
      </c>
      <c r="G140" s="228" t="s">
        <v>208</v>
      </c>
      <c r="H140" s="229">
        <v>2.786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85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243</v>
      </c>
    </row>
    <row r="141" s="2" customFormat="1" ht="24.15" customHeight="1">
      <c r="A141" s="35"/>
      <c r="B141" s="36"/>
      <c r="C141" s="225" t="s">
        <v>226</v>
      </c>
      <c r="D141" s="225" t="s">
        <v>205</v>
      </c>
      <c r="E141" s="226" t="s">
        <v>3061</v>
      </c>
      <c r="F141" s="227" t="s">
        <v>3062</v>
      </c>
      <c r="G141" s="228" t="s">
        <v>241</v>
      </c>
      <c r="H141" s="229">
        <v>5.0149999999999997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85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8</v>
      </c>
    </row>
    <row r="142" s="12" customFormat="1" ht="22.8" customHeight="1">
      <c r="A142" s="12"/>
      <c r="B142" s="209"/>
      <c r="C142" s="210"/>
      <c r="D142" s="211" t="s">
        <v>75</v>
      </c>
      <c r="E142" s="223" t="s">
        <v>85</v>
      </c>
      <c r="F142" s="223" t="s">
        <v>1220</v>
      </c>
      <c r="G142" s="210"/>
      <c r="H142" s="210"/>
      <c r="I142" s="213"/>
      <c r="J142" s="224">
        <f>BK142</f>
        <v>0</v>
      </c>
      <c r="K142" s="210"/>
      <c r="L142" s="215"/>
      <c r="M142" s="216"/>
      <c r="N142" s="217"/>
      <c r="O142" s="217"/>
      <c r="P142" s="218">
        <f>SUM(P143:P146)</f>
        <v>0</v>
      </c>
      <c r="Q142" s="217"/>
      <c r="R142" s="218">
        <f>SUM(R143:R146)</f>
        <v>0.62574999999999992</v>
      </c>
      <c r="S142" s="217"/>
      <c r="T142" s="219">
        <f>SUM(T143:T146)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0" t="s">
        <v>83</v>
      </c>
      <c r="AT142" s="221" t="s">
        <v>75</v>
      </c>
      <c r="AU142" s="221" t="s">
        <v>83</v>
      </c>
      <c r="AY142" s="220" t="s">
        <v>203</v>
      </c>
      <c r="BK142" s="222">
        <f>SUM(BK143:BK146)</f>
        <v>0</v>
      </c>
    </row>
    <row r="143" s="2" customFormat="1" ht="24.15" customHeight="1">
      <c r="A143" s="35"/>
      <c r="B143" s="36"/>
      <c r="C143" s="225" t="s">
        <v>230</v>
      </c>
      <c r="D143" s="225" t="s">
        <v>205</v>
      </c>
      <c r="E143" s="226" t="s">
        <v>3063</v>
      </c>
      <c r="F143" s="227" t="s">
        <v>3064</v>
      </c>
      <c r="G143" s="228" t="s">
        <v>208</v>
      </c>
      <c r="H143" s="229">
        <v>0.23999999999999999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2.5018699999999998</v>
      </c>
      <c r="R143" s="235">
        <f>Q143*H143</f>
        <v>0.60044879999999989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267</v>
      </c>
    </row>
    <row r="144" s="2" customFormat="1" ht="16.5" customHeight="1">
      <c r="A144" s="35"/>
      <c r="B144" s="36"/>
      <c r="C144" s="225" t="s">
        <v>234</v>
      </c>
      <c r="D144" s="225" t="s">
        <v>205</v>
      </c>
      <c r="E144" s="226" t="s">
        <v>3065</v>
      </c>
      <c r="F144" s="227" t="s">
        <v>3066</v>
      </c>
      <c r="G144" s="228" t="s">
        <v>213</v>
      </c>
      <c r="H144" s="229">
        <v>1.52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0.0026900000000000001</v>
      </c>
      <c r="R144" s="235">
        <f>Q144*H144</f>
        <v>0.0040888000000000001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276</v>
      </c>
    </row>
    <row r="145" s="2" customFormat="1" ht="16.5" customHeight="1">
      <c r="A145" s="35"/>
      <c r="B145" s="36"/>
      <c r="C145" s="225" t="s">
        <v>238</v>
      </c>
      <c r="D145" s="225" t="s">
        <v>205</v>
      </c>
      <c r="E145" s="226" t="s">
        <v>3067</v>
      </c>
      <c r="F145" s="227" t="s">
        <v>3068</v>
      </c>
      <c r="G145" s="228" t="s">
        <v>213</v>
      </c>
      <c r="H145" s="229">
        <v>1.52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85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284</v>
      </c>
    </row>
    <row r="146" s="2" customFormat="1" ht="21.75" customHeight="1">
      <c r="A146" s="35"/>
      <c r="B146" s="36"/>
      <c r="C146" s="225" t="s">
        <v>243</v>
      </c>
      <c r="D146" s="225" t="s">
        <v>205</v>
      </c>
      <c r="E146" s="226" t="s">
        <v>3069</v>
      </c>
      <c r="F146" s="227" t="s">
        <v>3070</v>
      </c>
      <c r="G146" s="228" t="s">
        <v>241</v>
      </c>
      <c r="H146" s="229">
        <v>0.02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1.0606199999999999</v>
      </c>
      <c r="R146" s="235">
        <f>Q146*H146</f>
        <v>0.021212399999999999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291</v>
      </c>
    </row>
    <row r="147" s="12" customFormat="1" ht="22.8" customHeight="1">
      <c r="A147" s="12"/>
      <c r="B147" s="209"/>
      <c r="C147" s="210"/>
      <c r="D147" s="211" t="s">
        <v>75</v>
      </c>
      <c r="E147" s="223" t="s">
        <v>209</v>
      </c>
      <c r="F147" s="223" t="s">
        <v>262</v>
      </c>
      <c r="G147" s="210"/>
      <c r="H147" s="210"/>
      <c r="I147" s="213"/>
      <c r="J147" s="224">
        <f>BK147</f>
        <v>0</v>
      </c>
      <c r="K147" s="210"/>
      <c r="L147" s="215"/>
      <c r="M147" s="216"/>
      <c r="N147" s="217"/>
      <c r="O147" s="217"/>
      <c r="P147" s="218">
        <f>SUM(P148:P161)</f>
        <v>0</v>
      </c>
      <c r="Q147" s="217"/>
      <c r="R147" s="218">
        <f>SUM(R148:R161)</f>
        <v>68.797047520000007</v>
      </c>
      <c r="S147" s="217"/>
      <c r="T147" s="219">
        <f>SUM(T148:T161)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0" t="s">
        <v>83</v>
      </c>
      <c r="AT147" s="221" t="s">
        <v>75</v>
      </c>
      <c r="AU147" s="221" t="s">
        <v>83</v>
      </c>
      <c r="AY147" s="220" t="s">
        <v>203</v>
      </c>
      <c r="BK147" s="222">
        <f>SUM(BK148:BK161)</f>
        <v>0</v>
      </c>
    </row>
    <row r="148" s="2" customFormat="1" ht="16.5" customHeight="1">
      <c r="A148" s="35"/>
      <c r="B148" s="36"/>
      <c r="C148" s="225" t="s">
        <v>247</v>
      </c>
      <c r="D148" s="225" t="s">
        <v>205</v>
      </c>
      <c r="E148" s="226" t="s">
        <v>1238</v>
      </c>
      <c r="F148" s="227" t="s">
        <v>1239</v>
      </c>
      <c r="G148" s="228" t="s">
        <v>208</v>
      </c>
      <c r="H148" s="229">
        <v>4.125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2.5020099999999998</v>
      </c>
      <c r="R148" s="235">
        <f>Q148*H148</f>
        <v>10.320791249999999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85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392</v>
      </c>
    </row>
    <row r="149" s="2" customFormat="1" ht="24.15" customHeight="1">
      <c r="A149" s="35"/>
      <c r="B149" s="36"/>
      <c r="C149" s="225" t="s">
        <v>8</v>
      </c>
      <c r="D149" s="225" t="s">
        <v>205</v>
      </c>
      <c r="E149" s="226" t="s">
        <v>1244</v>
      </c>
      <c r="F149" s="227" t="s">
        <v>1245</v>
      </c>
      <c r="G149" s="228" t="s">
        <v>213</v>
      </c>
      <c r="H149" s="229">
        <v>34.408000000000001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0.0070800000000000004</v>
      </c>
      <c r="R149" s="235">
        <f>Q149*H149</f>
        <v>0.24360864000000002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85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237</v>
      </c>
    </row>
    <row r="150" s="2" customFormat="1">
      <c r="A150" s="35"/>
      <c r="B150" s="36"/>
      <c r="C150" s="37"/>
      <c r="D150" s="239" t="s">
        <v>403</v>
      </c>
      <c r="E150" s="37"/>
      <c r="F150" s="240" t="s">
        <v>1246</v>
      </c>
      <c r="G150" s="37"/>
      <c r="H150" s="37"/>
      <c r="I150" s="241"/>
      <c r="J150" s="37"/>
      <c r="K150" s="37"/>
      <c r="L150" s="41"/>
      <c r="M150" s="242"/>
      <c r="N150" s="243"/>
      <c r="O150" s="88"/>
      <c r="P150" s="88"/>
      <c r="Q150" s="88"/>
      <c r="R150" s="88"/>
      <c r="S150" s="88"/>
      <c r="T150" s="89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T150" s="14" t="s">
        <v>403</v>
      </c>
      <c r="AU150" s="14" t="s">
        <v>85</v>
      </c>
    </row>
    <row r="151" s="2" customFormat="1" ht="16.5" customHeight="1">
      <c r="A151" s="35"/>
      <c r="B151" s="36"/>
      <c r="C151" s="225" t="s">
        <v>254</v>
      </c>
      <c r="D151" s="225" t="s">
        <v>205</v>
      </c>
      <c r="E151" s="226" t="s">
        <v>1251</v>
      </c>
      <c r="F151" s="227" t="s">
        <v>1252</v>
      </c>
      <c r="G151" s="228" t="s">
        <v>241</v>
      </c>
      <c r="H151" s="229">
        <v>0.17100000000000001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1.05555</v>
      </c>
      <c r="R151" s="235">
        <f>Q151*H151</f>
        <v>0.18049905000000002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250</v>
      </c>
    </row>
    <row r="152" s="2" customFormat="1" ht="16.5" customHeight="1">
      <c r="A152" s="35"/>
      <c r="B152" s="36"/>
      <c r="C152" s="225" t="s">
        <v>258</v>
      </c>
      <c r="D152" s="225" t="s">
        <v>205</v>
      </c>
      <c r="E152" s="226" t="s">
        <v>268</v>
      </c>
      <c r="F152" s="227" t="s">
        <v>1253</v>
      </c>
      <c r="G152" s="228" t="s">
        <v>241</v>
      </c>
      <c r="H152" s="229">
        <v>0.63300000000000001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1.06277</v>
      </c>
      <c r="R152" s="235">
        <f>Q152*H152</f>
        <v>0.67273340999999998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253</v>
      </c>
    </row>
    <row r="153" s="2" customFormat="1" ht="16.5" customHeight="1">
      <c r="A153" s="35"/>
      <c r="B153" s="36"/>
      <c r="C153" s="225" t="s">
        <v>263</v>
      </c>
      <c r="D153" s="225" t="s">
        <v>205</v>
      </c>
      <c r="E153" s="226" t="s">
        <v>3071</v>
      </c>
      <c r="F153" s="227" t="s">
        <v>3072</v>
      </c>
      <c r="G153" s="228" t="s">
        <v>220</v>
      </c>
      <c r="H153" s="229">
        <v>107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0.058999999999999997</v>
      </c>
      <c r="R153" s="235">
        <f>Q153*H153</f>
        <v>6.3129999999999997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451</v>
      </c>
    </row>
    <row r="154" s="2" customFormat="1" ht="21.75" customHeight="1">
      <c r="A154" s="35"/>
      <c r="B154" s="36"/>
      <c r="C154" s="225" t="s">
        <v>267</v>
      </c>
      <c r="D154" s="225" t="s">
        <v>205</v>
      </c>
      <c r="E154" s="226" t="s">
        <v>3073</v>
      </c>
      <c r="F154" s="227" t="s">
        <v>3074</v>
      </c>
      <c r="G154" s="228" t="s">
        <v>208</v>
      </c>
      <c r="H154" s="229">
        <v>17.581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2.5019499999999999</v>
      </c>
      <c r="R154" s="235">
        <f>Q154*H154</f>
        <v>43.986782949999998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549</v>
      </c>
    </row>
    <row r="155" s="2" customFormat="1" ht="24.15" customHeight="1">
      <c r="A155" s="35"/>
      <c r="B155" s="36"/>
      <c r="C155" s="225" t="s">
        <v>271</v>
      </c>
      <c r="D155" s="225" t="s">
        <v>205</v>
      </c>
      <c r="E155" s="226" t="s">
        <v>3075</v>
      </c>
      <c r="F155" s="227" t="s">
        <v>3076</v>
      </c>
      <c r="G155" s="228" t="s">
        <v>241</v>
      </c>
      <c r="H155" s="229">
        <v>1.4630000000000001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1.0492699999999999</v>
      </c>
      <c r="R155" s="235">
        <f>Q155*H155</f>
        <v>1.53508201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560</v>
      </c>
    </row>
    <row r="156" s="2" customFormat="1" ht="24.15" customHeight="1">
      <c r="A156" s="35"/>
      <c r="B156" s="36"/>
      <c r="C156" s="225" t="s">
        <v>276</v>
      </c>
      <c r="D156" s="225" t="s">
        <v>205</v>
      </c>
      <c r="E156" s="226" t="s">
        <v>3077</v>
      </c>
      <c r="F156" s="227" t="s">
        <v>3078</v>
      </c>
      <c r="G156" s="228" t="s">
        <v>241</v>
      </c>
      <c r="H156" s="229">
        <v>0.017000000000000001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1.06277</v>
      </c>
      <c r="R156" s="235">
        <f>Q156*H156</f>
        <v>0.018067090000000001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568</v>
      </c>
    </row>
    <row r="157" s="2" customFormat="1" ht="24.15" customHeight="1">
      <c r="A157" s="35"/>
      <c r="B157" s="36"/>
      <c r="C157" s="225" t="s">
        <v>280</v>
      </c>
      <c r="D157" s="225" t="s">
        <v>205</v>
      </c>
      <c r="E157" s="226" t="s">
        <v>3079</v>
      </c>
      <c r="F157" s="227" t="s">
        <v>3080</v>
      </c>
      <c r="G157" s="228" t="s">
        <v>213</v>
      </c>
      <c r="H157" s="229">
        <v>53.372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0.012959999999999999</v>
      </c>
      <c r="R157" s="235">
        <f>Q157*H157</f>
        <v>0.69170111999999995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576</v>
      </c>
    </row>
    <row r="158" s="2" customFormat="1" ht="24.15" customHeight="1">
      <c r="A158" s="35"/>
      <c r="B158" s="36"/>
      <c r="C158" s="225" t="s">
        <v>284</v>
      </c>
      <c r="D158" s="225" t="s">
        <v>205</v>
      </c>
      <c r="E158" s="226" t="s">
        <v>3081</v>
      </c>
      <c r="F158" s="227" t="s">
        <v>3082</v>
      </c>
      <c r="G158" s="228" t="s">
        <v>213</v>
      </c>
      <c r="H158" s="229">
        <v>53.372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279</v>
      </c>
    </row>
    <row r="159" s="2" customFormat="1" ht="16.5" customHeight="1">
      <c r="A159" s="35"/>
      <c r="B159" s="36"/>
      <c r="C159" s="225" t="s">
        <v>7</v>
      </c>
      <c r="D159" s="225" t="s">
        <v>205</v>
      </c>
      <c r="E159" s="226" t="s">
        <v>3083</v>
      </c>
      <c r="F159" s="227" t="s">
        <v>3084</v>
      </c>
      <c r="G159" s="228" t="s">
        <v>213</v>
      </c>
      <c r="H159" s="229">
        <v>14.699999999999999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0.00792</v>
      </c>
      <c r="R159" s="235">
        <f>Q159*H159</f>
        <v>0.116424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283</v>
      </c>
    </row>
    <row r="160" s="2" customFormat="1" ht="16.5" customHeight="1">
      <c r="A160" s="35"/>
      <c r="B160" s="36"/>
      <c r="C160" s="225" t="s">
        <v>291</v>
      </c>
      <c r="D160" s="225" t="s">
        <v>205</v>
      </c>
      <c r="E160" s="226" t="s">
        <v>3085</v>
      </c>
      <c r="F160" s="227" t="s">
        <v>3086</v>
      </c>
      <c r="G160" s="228" t="s">
        <v>213</v>
      </c>
      <c r="H160" s="229">
        <v>14.699999999999999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287</v>
      </c>
    </row>
    <row r="161" s="2" customFormat="1" ht="24.15" customHeight="1">
      <c r="A161" s="35"/>
      <c r="B161" s="36"/>
      <c r="C161" s="225" t="s">
        <v>295</v>
      </c>
      <c r="D161" s="225" t="s">
        <v>205</v>
      </c>
      <c r="E161" s="226" t="s">
        <v>1254</v>
      </c>
      <c r="F161" s="227" t="s">
        <v>1255</v>
      </c>
      <c r="G161" s="228" t="s">
        <v>213</v>
      </c>
      <c r="H161" s="229">
        <v>13.800000000000001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0.34190999999999999</v>
      </c>
      <c r="R161" s="235">
        <f>Q161*H161</f>
        <v>4.7183580000000003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85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290</v>
      </c>
    </row>
    <row r="162" s="12" customFormat="1" ht="22.8" customHeight="1">
      <c r="A162" s="12"/>
      <c r="B162" s="209"/>
      <c r="C162" s="210"/>
      <c r="D162" s="211" t="s">
        <v>75</v>
      </c>
      <c r="E162" s="223" t="s">
        <v>226</v>
      </c>
      <c r="F162" s="223" t="s">
        <v>275</v>
      </c>
      <c r="G162" s="210"/>
      <c r="H162" s="210"/>
      <c r="I162" s="213"/>
      <c r="J162" s="224">
        <f>BK162</f>
        <v>0</v>
      </c>
      <c r="K162" s="210"/>
      <c r="L162" s="215"/>
      <c r="M162" s="216"/>
      <c r="N162" s="217"/>
      <c r="O162" s="217"/>
      <c r="P162" s="218">
        <f>P163</f>
        <v>0</v>
      </c>
      <c r="Q162" s="217"/>
      <c r="R162" s="218">
        <f>R163</f>
        <v>0.50490000000000002</v>
      </c>
      <c r="S162" s="217"/>
      <c r="T162" s="219">
        <f>T163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0" t="s">
        <v>83</v>
      </c>
      <c r="AT162" s="221" t="s">
        <v>75</v>
      </c>
      <c r="AU162" s="221" t="s">
        <v>83</v>
      </c>
      <c r="AY162" s="220" t="s">
        <v>203</v>
      </c>
      <c r="BK162" s="222">
        <f>BK163</f>
        <v>0</v>
      </c>
    </row>
    <row r="163" s="2" customFormat="1" ht="24.15" customHeight="1">
      <c r="A163" s="35"/>
      <c r="B163" s="36"/>
      <c r="C163" s="225" t="s">
        <v>299</v>
      </c>
      <c r="D163" s="225" t="s">
        <v>205</v>
      </c>
      <c r="E163" s="226" t="s">
        <v>3087</v>
      </c>
      <c r="F163" s="227" t="s">
        <v>3088</v>
      </c>
      <c r="G163" s="228" t="s">
        <v>213</v>
      </c>
      <c r="H163" s="229">
        <v>16.5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0.030599999999999999</v>
      </c>
      <c r="R163" s="235">
        <f>Q163*H163</f>
        <v>0.50490000000000002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294</v>
      </c>
    </row>
    <row r="164" s="12" customFormat="1" ht="22.8" customHeight="1">
      <c r="A164" s="12"/>
      <c r="B164" s="209"/>
      <c r="C164" s="210"/>
      <c r="D164" s="211" t="s">
        <v>75</v>
      </c>
      <c r="E164" s="223" t="s">
        <v>238</v>
      </c>
      <c r="F164" s="223" t="s">
        <v>361</v>
      </c>
      <c r="G164" s="210"/>
      <c r="H164" s="210"/>
      <c r="I164" s="213"/>
      <c r="J164" s="224">
        <f>BK164</f>
        <v>0</v>
      </c>
      <c r="K164" s="210"/>
      <c r="L164" s="215"/>
      <c r="M164" s="216"/>
      <c r="N164" s="217"/>
      <c r="O164" s="217"/>
      <c r="P164" s="218">
        <f>SUM(P165:P166)</f>
        <v>0</v>
      </c>
      <c r="Q164" s="217"/>
      <c r="R164" s="218">
        <f>SUM(R165:R166)</f>
        <v>0.0023400000000000001</v>
      </c>
      <c r="S164" s="217"/>
      <c r="T164" s="219">
        <f>SUM(T165:T166)</f>
        <v>3.3206000000000002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0" t="s">
        <v>83</v>
      </c>
      <c r="AT164" s="221" t="s">
        <v>75</v>
      </c>
      <c r="AU164" s="221" t="s">
        <v>83</v>
      </c>
      <c r="AY164" s="220" t="s">
        <v>203</v>
      </c>
      <c r="BK164" s="222">
        <f>SUM(BK165:BK166)</f>
        <v>0</v>
      </c>
    </row>
    <row r="165" s="2" customFormat="1" ht="24.15" customHeight="1">
      <c r="A165" s="35"/>
      <c r="B165" s="36"/>
      <c r="C165" s="225" t="s">
        <v>303</v>
      </c>
      <c r="D165" s="225" t="s">
        <v>205</v>
      </c>
      <c r="E165" s="226" t="s">
        <v>1641</v>
      </c>
      <c r="F165" s="227" t="s">
        <v>1642</v>
      </c>
      <c r="G165" s="228" t="s">
        <v>220</v>
      </c>
      <c r="H165" s="229">
        <v>107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0.031</v>
      </c>
      <c r="T165" s="236">
        <f>S165*H165</f>
        <v>3.3170000000000002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298</v>
      </c>
    </row>
    <row r="166" s="2" customFormat="1" ht="24.15" customHeight="1">
      <c r="A166" s="35"/>
      <c r="B166" s="36"/>
      <c r="C166" s="225" t="s">
        <v>307</v>
      </c>
      <c r="D166" s="225" t="s">
        <v>205</v>
      </c>
      <c r="E166" s="226" t="s">
        <v>1256</v>
      </c>
      <c r="F166" s="227" t="s">
        <v>1257</v>
      </c>
      <c r="G166" s="228" t="s">
        <v>314</v>
      </c>
      <c r="H166" s="229">
        <v>3.6000000000000001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0.00064999999999999997</v>
      </c>
      <c r="R166" s="235">
        <f>Q166*H166</f>
        <v>0.0023400000000000001</v>
      </c>
      <c r="S166" s="235">
        <v>0.001</v>
      </c>
      <c r="T166" s="236">
        <f>S166*H166</f>
        <v>0.0036000000000000003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306</v>
      </c>
    </row>
    <row r="167" s="12" customFormat="1" ht="22.8" customHeight="1">
      <c r="A167" s="12"/>
      <c r="B167" s="209"/>
      <c r="C167" s="210"/>
      <c r="D167" s="211" t="s">
        <v>75</v>
      </c>
      <c r="E167" s="223" t="s">
        <v>477</v>
      </c>
      <c r="F167" s="223" t="s">
        <v>478</v>
      </c>
      <c r="G167" s="210"/>
      <c r="H167" s="210"/>
      <c r="I167" s="213"/>
      <c r="J167" s="224">
        <f>BK167</f>
        <v>0</v>
      </c>
      <c r="K167" s="210"/>
      <c r="L167" s="215"/>
      <c r="M167" s="216"/>
      <c r="N167" s="217"/>
      <c r="O167" s="217"/>
      <c r="P167" s="218">
        <f>SUM(P168:P172)</f>
        <v>0</v>
      </c>
      <c r="Q167" s="217"/>
      <c r="R167" s="218">
        <f>SUM(R168:R172)</f>
        <v>0</v>
      </c>
      <c r="S167" s="217"/>
      <c r="T167" s="219">
        <f>SUM(T168:T172)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20" t="s">
        <v>83</v>
      </c>
      <c r="AT167" s="221" t="s">
        <v>75</v>
      </c>
      <c r="AU167" s="221" t="s">
        <v>83</v>
      </c>
      <c r="AY167" s="220" t="s">
        <v>203</v>
      </c>
      <c r="BK167" s="222">
        <f>SUM(BK168:BK172)</f>
        <v>0</v>
      </c>
    </row>
    <row r="168" s="2" customFormat="1" ht="33" customHeight="1">
      <c r="A168" s="35"/>
      <c r="B168" s="36"/>
      <c r="C168" s="225" t="s">
        <v>311</v>
      </c>
      <c r="D168" s="225" t="s">
        <v>205</v>
      </c>
      <c r="E168" s="226" t="s">
        <v>480</v>
      </c>
      <c r="F168" s="227" t="s">
        <v>481</v>
      </c>
      <c r="G168" s="228" t="s">
        <v>241</v>
      </c>
      <c r="H168" s="229">
        <v>3.3210000000000002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663</v>
      </c>
    </row>
    <row r="169" s="2" customFormat="1" ht="33" customHeight="1">
      <c r="A169" s="35"/>
      <c r="B169" s="36"/>
      <c r="C169" s="225" t="s">
        <v>316</v>
      </c>
      <c r="D169" s="225" t="s">
        <v>205</v>
      </c>
      <c r="E169" s="226" t="s">
        <v>484</v>
      </c>
      <c r="F169" s="227" t="s">
        <v>485</v>
      </c>
      <c r="G169" s="228" t="s">
        <v>241</v>
      </c>
      <c r="H169" s="229">
        <v>3.3210000000000002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671</v>
      </c>
    </row>
    <row r="170" s="2" customFormat="1" ht="24.15" customHeight="1">
      <c r="A170" s="35"/>
      <c r="B170" s="36"/>
      <c r="C170" s="225" t="s">
        <v>320</v>
      </c>
      <c r="D170" s="225" t="s">
        <v>205</v>
      </c>
      <c r="E170" s="226" t="s">
        <v>488</v>
      </c>
      <c r="F170" s="227" t="s">
        <v>489</v>
      </c>
      <c r="G170" s="228" t="s">
        <v>241</v>
      </c>
      <c r="H170" s="229">
        <v>3.3210000000000002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85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679</v>
      </c>
    </row>
    <row r="171" s="2" customFormat="1" ht="24.15" customHeight="1">
      <c r="A171" s="35"/>
      <c r="B171" s="36"/>
      <c r="C171" s="225" t="s">
        <v>210</v>
      </c>
      <c r="D171" s="225" t="s">
        <v>205</v>
      </c>
      <c r="E171" s="226" t="s">
        <v>491</v>
      </c>
      <c r="F171" s="227" t="s">
        <v>492</v>
      </c>
      <c r="G171" s="228" t="s">
        <v>241</v>
      </c>
      <c r="H171" s="229">
        <v>66.420000000000002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310</v>
      </c>
    </row>
    <row r="172" s="2" customFormat="1" ht="21.75" customHeight="1">
      <c r="A172" s="35"/>
      <c r="B172" s="36"/>
      <c r="C172" s="225" t="s">
        <v>327</v>
      </c>
      <c r="D172" s="225" t="s">
        <v>205</v>
      </c>
      <c r="E172" s="226" t="s">
        <v>495</v>
      </c>
      <c r="F172" s="227" t="s">
        <v>496</v>
      </c>
      <c r="G172" s="228" t="s">
        <v>241</v>
      </c>
      <c r="H172" s="229">
        <v>3.3210000000000002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315</v>
      </c>
    </row>
    <row r="173" s="12" customFormat="1" ht="22.8" customHeight="1">
      <c r="A173" s="12"/>
      <c r="B173" s="209"/>
      <c r="C173" s="210"/>
      <c r="D173" s="211" t="s">
        <v>75</v>
      </c>
      <c r="E173" s="223" t="s">
        <v>498</v>
      </c>
      <c r="F173" s="223" t="s">
        <v>499</v>
      </c>
      <c r="G173" s="210"/>
      <c r="H173" s="210"/>
      <c r="I173" s="213"/>
      <c r="J173" s="224">
        <f>BK173</f>
        <v>0</v>
      </c>
      <c r="K173" s="210"/>
      <c r="L173" s="215"/>
      <c r="M173" s="216"/>
      <c r="N173" s="217"/>
      <c r="O173" s="217"/>
      <c r="P173" s="218">
        <f>P174</f>
        <v>0</v>
      </c>
      <c r="Q173" s="217"/>
      <c r="R173" s="218">
        <f>R174</f>
        <v>0</v>
      </c>
      <c r="S173" s="217"/>
      <c r="T173" s="219">
        <f>T174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0" t="s">
        <v>83</v>
      </c>
      <c r="AT173" s="221" t="s">
        <v>75</v>
      </c>
      <c r="AU173" s="221" t="s">
        <v>83</v>
      </c>
      <c r="AY173" s="220" t="s">
        <v>203</v>
      </c>
      <c r="BK173" s="222">
        <f>BK174</f>
        <v>0</v>
      </c>
    </row>
    <row r="174" s="2" customFormat="1" ht="21.75" customHeight="1">
      <c r="A174" s="35"/>
      <c r="B174" s="36"/>
      <c r="C174" s="225" t="s">
        <v>214</v>
      </c>
      <c r="D174" s="225" t="s">
        <v>205</v>
      </c>
      <c r="E174" s="226" t="s">
        <v>500</v>
      </c>
      <c r="F174" s="227" t="s">
        <v>501</v>
      </c>
      <c r="G174" s="228" t="s">
        <v>241</v>
      </c>
      <c r="H174" s="229">
        <v>69.930000000000007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1258</v>
      </c>
    </row>
    <row r="175" s="12" customFormat="1" ht="25.92" customHeight="1">
      <c r="A175" s="12"/>
      <c r="B175" s="209"/>
      <c r="C175" s="210"/>
      <c r="D175" s="211" t="s">
        <v>75</v>
      </c>
      <c r="E175" s="212" t="s">
        <v>503</v>
      </c>
      <c r="F175" s="212" t="s">
        <v>504</v>
      </c>
      <c r="G175" s="210"/>
      <c r="H175" s="210"/>
      <c r="I175" s="213"/>
      <c r="J175" s="214">
        <f>BK175</f>
        <v>0</v>
      </c>
      <c r="K175" s="210"/>
      <c r="L175" s="215"/>
      <c r="M175" s="216"/>
      <c r="N175" s="217"/>
      <c r="O175" s="217"/>
      <c r="P175" s="218">
        <f>P176+P180</f>
        <v>0</v>
      </c>
      <c r="Q175" s="217"/>
      <c r="R175" s="218">
        <f>R176+R180</f>
        <v>0.0041250000000000002</v>
      </c>
      <c r="S175" s="217"/>
      <c r="T175" s="219">
        <f>T176+T180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20" t="s">
        <v>85</v>
      </c>
      <c r="AT175" s="221" t="s">
        <v>75</v>
      </c>
      <c r="AU175" s="221" t="s">
        <v>76</v>
      </c>
      <c r="AY175" s="220" t="s">
        <v>203</v>
      </c>
      <c r="BK175" s="222">
        <f>BK176+BK180</f>
        <v>0</v>
      </c>
    </row>
    <row r="176" s="12" customFormat="1" ht="22.8" customHeight="1">
      <c r="A176" s="12"/>
      <c r="B176" s="209"/>
      <c r="C176" s="210"/>
      <c r="D176" s="211" t="s">
        <v>75</v>
      </c>
      <c r="E176" s="223" t="s">
        <v>882</v>
      </c>
      <c r="F176" s="223" t="s">
        <v>883</v>
      </c>
      <c r="G176" s="210"/>
      <c r="H176" s="210"/>
      <c r="I176" s="213"/>
      <c r="J176" s="224">
        <f>BK176</f>
        <v>0</v>
      </c>
      <c r="K176" s="210"/>
      <c r="L176" s="215"/>
      <c r="M176" s="216"/>
      <c r="N176" s="217"/>
      <c r="O176" s="217"/>
      <c r="P176" s="218">
        <f>SUM(P177:P179)</f>
        <v>0</v>
      </c>
      <c r="Q176" s="217"/>
      <c r="R176" s="218">
        <f>SUM(R177:R179)</f>
        <v>0</v>
      </c>
      <c r="S176" s="217"/>
      <c r="T176" s="219">
        <f>SUM(T177:T179)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0" t="s">
        <v>85</v>
      </c>
      <c r="AT176" s="221" t="s">
        <v>75</v>
      </c>
      <c r="AU176" s="221" t="s">
        <v>83</v>
      </c>
      <c r="AY176" s="220" t="s">
        <v>203</v>
      </c>
      <c r="BK176" s="222">
        <f>SUM(BK177:BK179)</f>
        <v>0</v>
      </c>
    </row>
    <row r="177" s="2" customFormat="1" ht="21.75" customHeight="1">
      <c r="A177" s="35"/>
      <c r="B177" s="36"/>
      <c r="C177" s="225" t="s">
        <v>334</v>
      </c>
      <c r="D177" s="225" t="s">
        <v>205</v>
      </c>
      <c r="E177" s="226" t="s">
        <v>1259</v>
      </c>
      <c r="F177" s="227" t="s">
        <v>886</v>
      </c>
      <c r="G177" s="228" t="s">
        <v>887</v>
      </c>
      <c r="H177" s="229">
        <v>4025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267</v>
      </c>
      <c r="AT177" s="237" t="s">
        <v>205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267</v>
      </c>
      <c r="BM177" s="237" t="s">
        <v>703</v>
      </c>
    </row>
    <row r="178" s="2" customFormat="1">
      <c r="A178" s="35"/>
      <c r="B178" s="36"/>
      <c r="C178" s="37"/>
      <c r="D178" s="239" t="s">
        <v>403</v>
      </c>
      <c r="E178" s="37"/>
      <c r="F178" s="240" t="s">
        <v>1260</v>
      </c>
      <c r="G178" s="37"/>
      <c r="H178" s="37"/>
      <c r="I178" s="241"/>
      <c r="J178" s="37"/>
      <c r="K178" s="37"/>
      <c r="L178" s="41"/>
      <c r="M178" s="242"/>
      <c r="N178" s="243"/>
      <c r="O178" s="88"/>
      <c r="P178" s="88"/>
      <c r="Q178" s="88"/>
      <c r="R178" s="88"/>
      <c r="S178" s="88"/>
      <c r="T178" s="89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T178" s="14" t="s">
        <v>403</v>
      </c>
      <c r="AU178" s="14" t="s">
        <v>85</v>
      </c>
    </row>
    <row r="179" s="2" customFormat="1" ht="24.15" customHeight="1">
      <c r="A179" s="35"/>
      <c r="B179" s="36"/>
      <c r="C179" s="225" t="s">
        <v>338</v>
      </c>
      <c r="D179" s="225" t="s">
        <v>205</v>
      </c>
      <c r="E179" s="226" t="s">
        <v>1004</v>
      </c>
      <c r="F179" s="227" t="s">
        <v>1005</v>
      </c>
      <c r="G179" s="228" t="s">
        <v>523</v>
      </c>
      <c r="H179" s="244"/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267</v>
      </c>
      <c r="AT179" s="237" t="s">
        <v>205</v>
      </c>
      <c r="AU179" s="237" t="s">
        <v>85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267</v>
      </c>
      <c r="BM179" s="237" t="s">
        <v>724</v>
      </c>
    </row>
    <row r="180" s="12" customFormat="1" ht="22.8" customHeight="1">
      <c r="A180" s="12"/>
      <c r="B180" s="209"/>
      <c r="C180" s="210"/>
      <c r="D180" s="211" t="s">
        <v>75</v>
      </c>
      <c r="E180" s="223" t="s">
        <v>1147</v>
      </c>
      <c r="F180" s="223" t="s">
        <v>1148</v>
      </c>
      <c r="G180" s="210"/>
      <c r="H180" s="210"/>
      <c r="I180" s="213"/>
      <c r="J180" s="224">
        <f>BK180</f>
        <v>0</v>
      </c>
      <c r="K180" s="210"/>
      <c r="L180" s="215"/>
      <c r="M180" s="216"/>
      <c r="N180" s="217"/>
      <c r="O180" s="217"/>
      <c r="P180" s="218">
        <f>P181</f>
        <v>0</v>
      </c>
      <c r="Q180" s="217"/>
      <c r="R180" s="218">
        <f>R181</f>
        <v>0.0041250000000000002</v>
      </c>
      <c r="S180" s="217"/>
      <c r="T180" s="219">
        <f>T181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0" t="s">
        <v>85</v>
      </c>
      <c r="AT180" s="221" t="s">
        <v>75</v>
      </c>
      <c r="AU180" s="221" t="s">
        <v>83</v>
      </c>
      <c r="AY180" s="220" t="s">
        <v>203</v>
      </c>
      <c r="BK180" s="222">
        <f>BK181</f>
        <v>0</v>
      </c>
    </row>
    <row r="181" s="2" customFormat="1" ht="16.5" customHeight="1">
      <c r="A181" s="35"/>
      <c r="B181" s="36"/>
      <c r="C181" s="225" t="s">
        <v>342</v>
      </c>
      <c r="D181" s="225" t="s">
        <v>205</v>
      </c>
      <c r="E181" s="226" t="s">
        <v>1195</v>
      </c>
      <c r="F181" s="227" t="s">
        <v>1196</v>
      </c>
      <c r="G181" s="228" t="s">
        <v>213</v>
      </c>
      <c r="H181" s="229">
        <v>16.5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0.00025000000000000001</v>
      </c>
      <c r="R181" s="235">
        <f>Q181*H181</f>
        <v>0.0041250000000000002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267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267</v>
      </c>
      <c r="BM181" s="237" t="s">
        <v>731</v>
      </c>
    </row>
    <row r="182" s="12" customFormat="1" ht="25.92" customHeight="1">
      <c r="A182" s="12"/>
      <c r="B182" s="209"/>
      <c r="C182" s="210"/>
      <c r="D182" s="211" t="s">
        <v>75</v>
      </c>
      <c r="E182" s="212" t="s">
        <v>541</v>
      </c>
      <c r="F182" s="212" t="s">
        <v>2975</v>
      </c>
      <c r="G182" s="210"/>
      <c r="H182" s="210"/>
      <c r="I182" s="213"/>
      <c r="J182" s="214">
        <f>BK182</f>
        <v>0</v>
      </c>
      <c r="K182" s="210"/>
      <c r="L182" s="215"/>
      <c r="M182" s="216"/>
      <c r="N182" s="217"/>
      <c r="O182" s="217"/>
      <c r="P182" s="218">
        <f>P183</f>
        <v>0</v>
      </c>
      <c r="Q182" s="217"/>
      <c r="R182" s="218">
        <f>R183</f>
        <v>0</v>
      </c>
      <c r="S182" s="217"/>
      <c r="T182" s="219">
        <f>T183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0" t="s">
        <v>108</v>
      </c>
      <c r="AT182" s="221" t="s">
        <v>75</v>
      </c>
      <c r="AU182" s="221" t="s">
        <v>76</v>
      </c>
      <c r="AY182" s="220" t="s">
        <v>203</v>
      </c>
      <c r="BK182" s="222">
        <f>BK183</f>
        <v>0</v>
      </c>
    </row>
    <row r="183" s="12" customFormat="1" ht="22.8" customHeight="1">
      <c r="A183" s="12"/>
      <c r="B183" s="209"/>
      <c r="C183" s="210"/>
      <c r="D183" s="211" t="s">
        <v>75</v>
      </c>
      <c r="E183" s="223" t="s">
        <v>3089</v>
      </c>
      <c r="F183" s="223" t="s">
        <v>3090</v>
      </c>
      <c r="G183" s="210"/>
      <c r="H183" s="210"/>
      <c r="I183" s="213"/>
      <c r="J183" s="224">
        <f>BK183</f>
        <v>0</v>
      </c>
      <c r="K183" s="210"/>
      <c r="L183" s="215"/>
      <c r="M183" s="216"/>
      <c r="N183" s="217"/>
      <c r="O183" s="217"/>
      <c r="P183" s="218">
        <f>P184</f>
        <v>0</v>
      </c>
      <c r="Q183" s="217"/>
      <c r="R183" s="218">
        <f>R184</f>
        <v>0</v>
      </c>
      <c r="S183" s="217"/>
      <c r="T183" s="219">
        <f>T184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0" t="s">
        <v>108</v>
      </c>
      <c r="AT183" s="221" t="s">
        <v>75</v>
      </c>
      <c r="AU183" s="221" t="s">
        <v>83</v>
      </c>
      <c r="AY183" s="220" t="s">
        <v>203</v>
      </c>
      <c r="BK183" s="222">
        <f>BK184</f>
        <v>0</v>
      </c>
    </row>
    <row r="184" s="2" customFormat="1" ht="16.5" customHeight="1">
      <c r="A184" s="35"/>
      <c r="B184" s="36"/>
      <c r="C184" s="225" t="s">
        <v>217</v>
      </c>
      <c r="D184" s="225" t="s">
        <v>205</v>
      </c>
      <c r="E184" s="226" t="s">
        <v>3091</v>
      </c>
      <c r="F184" s="227" t="s">
        <v>3092</v>
      </c>
      <c r="G184" s="228" t="s">
        <v>208</v>
      </c>
      <c r="H184" s="229">
        <v>2.786</v>
      </c>
      <c r="I184" s="230"/>
      <c r="J184" s="231">
        <f>ROUND(I184*H184,2)</f>
        <v>0</v>
      </c>
      <c r="K184" s="232"/>
      <c r="L184" s="41"/>
      <c r="M184" s="256" t="s">
        <v>1</v>
      </c>
      <c r="N184" s="257" t="s">
        <v>41</v>
      </c>
      <c r="O184" s="258"/>
      <c r="P184" s="259">
        <f>O184*H184</f>
        <v>0</v>
      </c>
      <c r="Q184" s="259">
        <v>0</v>
      </c>
      <c r="R184" s="259">
        <f>Q184*H184</f>
        <v>0</v>
      </c>
      <c r="S184" s="259">
        <v>0</v>
      </c>
      <c r="T184" s="260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451</v>
      </c>
      <c r="AT184" s="237" t="s">
        <v>205</v>
      </c>
      <c r="AU184" s="237" t="s">
        <v>85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451</v>
      </c>
      <c r="BM184" s="237" t="s">
        <v>739</v>
      </c>
    </row>
    <row r="185" s="2" customFormat="1" ht="6.96" customHeight="1">
      <c r="A185" s="35"/>
      <c r="B185" s="63"/>
      <c r="C185" s="64"/>
      <c r="D185" s="64"/>
      <c r="E185" s="64"/>
      <c r="F185" s="64"/>
      <c r="G185" s="64"/>
      <c r="H185" s="64"/>
      <c r="I185" s="64"/>
      <c r="J185" s="64"/>
      <c r="K185" s="64"/>
      <c r="L185" s="41"/>
      <c r="M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</row>
  </sheetData>
  <sheetProtection sheet="1" autoFilter="0" formatColumns="0" formatRows="0" objects="1" scenarios="1" spinCount="100000" saltValue="5V6xV5D/CGGc3Ifg6aHPZMxK1j9zq/pGrng8B32WqvMp3lRzl1kZjcLmQ0WHQWlrxkXCtlctUGK9EBLNn6MDRQ==" hashValue="i/OXc8ozHBE5Enn6UiOBwWce8VYC7v2ESHu6IHgjb/4lXYGC/PWfcFS+Qm5XpVgJtowF36NOapmQ1NmuWS6Xuw==" algorithmName="SHA-512" password="99DC"/>
  <autoFilter ref="C132:K18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141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3093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ROUND(J122,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ROUND((SUM(BE122:BE128)),  2)</f>
        <v>0</v>
      </c>
      <c r="G35" s="35"/>
      <c r="H35" s="35"/>
      <c r="I35" s="162">
        <v>0.20999999999999999</v>
      </c>
      <c r="J35" s="161">
        <f>ROUND(((SUM(BE122:BE128))*I35),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ROUND((SUM(BF122:BF128)),  2)</f>
        <v>0</v>
      </c>
      <c r="G36" s="35"/>
      <c r="H36" s="35"/>
      <c r="I36" s="162">
        <v>0.12</v>
      </c>
      <c r="J36" s="161">
        <f>ROUND(((SUM(BF122:BF128))*I36),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ROUND((SUM(BG122:BG128)),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ROUND((SUM(BH122:BH128)),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ROUND((SUM(BI122:BI128)),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D.1.3 - Požárně bezpečnostní řešení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J122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2434</v>
      </c>
      <c r="E99" s="189"/>
      <c r="F99" s="189"/>
      <c r="G99" s="189"/>
      <c r="H99" s="189"/>
      <c r="I99" s="189"/>
      <c r="J99" s="190">
        <f>J123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3094</v>
      </c>
      <c r="E100" s="194"/>
      <c r="F100" s="194"/>
      <c r="G100" s="194"/>
      <c r="H100" s="194"/>
      <c r="I100" s="194"/>
      <c r="J100" s="195">
        <f>J124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0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3"/>
      <c r="C102" s="64"/>
      <c r="D102" s="64"/>
      <c r="E102" s="64"/>
      <c r="F102" s="64"/>
      <c r="G102" s="64"/>
      <c r="H102" s="64"/>
      <c r="I102" s="64"/>
      <c r="J102" s="64"/>
      <c r="K102" s="64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65"/>
      <c r="C106" s="66"/>
      <c r="D106" s="66"/>
      <c r="E106" s="66"/>
      <c r="F106" s="66"/>
      <c r="G106" s="66"/>
      <c r="H106" s="66"/>
      <c r="I106" s="66"/>
      <c r="J106" s="66"/>
      <c r="K106" s="66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188</v>
      </c>
      <c r="D107" s="37"/>
      <c r="E107" s="37"/>
      <c r="F107" s="37"/>
      <c r="G107" s="37"/>
      <c r="H107" s="37"/>
      <c r="I107" s="37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16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81" t="str">
        <f>E7</f>
        <v>Objekty OU, část D a DM</v>
      </c>
      <c r="F110" s="29"/>
      <c r="G110" s="29"/>
      <c r="H110" s="29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1" customFormat="1" ht="12" customHeight="1">
      <c r="B111" s="18"/>
      <c r="C111" s="29" t="s">
        <v>158</v>
      </c>
      <c r="D111" s="19"/>
      <c r="E111" s="19"/>
      <c r="F111" s="19"/>
      <c r="G111" s="19"/>
      <c r="H111" s="19"/>
      <c r="I111" s="19"/>
      <c r="J111" s="19"/>
      <c r="K111" s="19"/>
      <c r="L111" s="17"/>
    </row>
    <row r="112" s="2" customFormat="1" ht="16.5" customHeight="1">
      <c r="A112" s="35"/>
      <c r="B112" s="36"/>
      <c r="C112" s="37"/>
      <c r="D112" s="37"/>
      <c r="E112" s="181" t="s">
        <v>2428</v>
      </c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160</v>
      </c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73" t="str">
        <f>E11</f>
        <v>D.1.3 - Požárně bezpečnostní řešení</v>
      </c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20</v>
      </c>
      <c r="D116" s="37"/>
      <c r="E116" s="37"/>
      <c r="F116" s="24" t="str">
        <f>F14</f>
        <v xml:space="preserve"> </v>
      </c>
      <c r="G116" s="37"/>
      <c r="H116" s="37"/>
      <c r="I116" s="29" t="s">
        <v>22</v>
      </c>
      <c r="J116" s="76" t="str">
        <f>IF(J14="","",J14)</f>
        <v>31. 8. 2018</v>
      </c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5.15" customHeight="1">
      <c r="A118" s="35"/>
      <c r="B118" s="36"/>
      <c r="C118" s="29" t="s">
        <v>24</v>
      </c>
      <c r="D118" s="37"/>
      <c r="E118" s="37"/>
      <c r="F118" s="24" t="str">
        <f>E17</f>
        <v>Ostravská univerzita</v>
      </c>
      <c r="G118" s="37"/>
      <c r="H118" s="37"/>
      <c r="I118" s="29" t="s">
        <v>30</v>
      </c>
      <c r="J118" s="33" t="str">
        <f>E23</f>
        <v>Marpo s.r.o.</v>
      </c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5.15" customHeight="1">
      <c r="A119" s="35"/>
      <c r="B119" s="36"/>
      <c r="C119" s="29" t="s">
        <v>28</v>
      </c>
      <c r="D119" s="37"/>
      <c r="E119" s="37"/>
      <c r="F119" s="24" t="str">
        <f>IF(E20="","",E20)</f>
        <v>Vyplň údaj</v>
      </c>
      <c r="G119" s="37"/>
      <c r="H119" s="37"/>
      <c r="I119" s="29" t="s">
        <v>33</v>
      </c>
      <c r="J119" s="33" t="str">
        <f>E26</f>
        <v xml:space="preserve"> 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0.32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11" customFormat="1" ht="29.28" customHeight="1">
      <c r="A121" s="197"/>
      <c r="B121" s="198"/>
      <c r="C121" s="199" t="s">
        <v>189</v>
      </c>
      <c r="D121" s="200" t="s">
        <v>61</v>
      </c>
      <c r="E121" s="200" t="s">
        <v>57</v>
      </c>
      <c r="F121" s="200" t="s">
        <v>58</v>
      </c>
      <c r="G121" s="200" t="s">
        <v>190</v>
      </c>
      <c r="H121" s="200" t="s">
        <v>191</v>
      </c>
      <c r="I121" s="200" t="s">
        <v>192</v>
      </c>
      <c r="J121" s="201" t="s">
        <v>165</v>
      </c>
      <c r="K121" s="202" t="s">
        <v>193</v>
      </c>
      <c r="L121" s="203"/>
      <c r="M121" s="97" t="s">
        <v>1</v>
      </c>
      <c r="N121" s="98" t="s">
        <v>40</v>
      </c>
      <c r="O121" s="98" t="s">
        <v>194</v>
      </c>
      <c r="P121" s="98" t="s">
        <v>195</v>
      </c>
      <c r="Q121" s="98" t="s">
        <v>196</v>
      </c>
      <c r="R121" s="98" t="s">
        <v>197</v>
      </c>
      <c r="S121" s="98" t="s">
        <v>198</v>
      </c>
      <c r="T121" s="99" t="s">
        <v>199</v>
      </c>
      <c r="U121" s="197"/>
      <c r="V121" s="197"/>
      <c r="W121" s="197"/>
      <c r="X121" s="197"/>
      <c r="Y121" s="197"/>
      <c r="Z121" s="197"/>
      <c r="AA121" s="197"/>
      <c r="AB121" s="197"/>
      <c r="AC121" s="197"/>
      <c r="AD121" s="197"/>
      <c r="AE121" s="197"/>
    </row>
    <row r="122" s="2" customFormat="1" ht="22.8" customHeight="1">
      <c r="A122" s="35"/>
      <c r="B122" s="36"/>
      <c r="C122" s="104" t="s">
        <v>200</v>
      </c>
      <c r="D122" s="37"/>
      <c r="E122" s="37"/>
      <c r="F122" s="37"/>
      <c r="G122" s="37"/>
      <c r="H122" s="37"/>
      <c r="I122" s="37"/>
      <c r="J122" s="204">
        <f>BK122</f>
        <v>0</v>
      </c>
      <c r="K122" s="37"/>
      <c r="L122" s="41"/>
      <c r="M122" s="100"/>
      <c r="N122" s="205"/>
      <c r="O122" s="101"/>
      <c r="P122" s="206">
        <f>P123</f>
        <v>0</v>
      </c>
      <c r="Q122" s="101"/>
      <c r="R122" s="206">
        <f>R123</f>
        <v>0</v>
      </c>
      <c r="S122" s="101"/>
      <c r="T122" s="207">
        <f>T123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T122" s="14" t="s">
        <v>75</v>
      </c>
      <c r="AU122" s="14" t="s">
        <v>167</v>
      </c>
      <c r="BK122" s="208">
        <f>BK123</f>
        <v>0</v>
      </c>
    </row>
    <row r="123" s="12" customFormat="1" ht="25.92" customHeight="1">
      <c r="A123" s="12"/>
      <c r="B123" s="209"/>
      <c r="C123" s="210"/>
      <c r="D123" s="211" t="s">
        <v>75</v>
      </c>
      <c r="E123" s="212" t="s">
        <v>1989</v>
      </c>
      <c r="F123" s="212" t="s">
        <v>1989</v>
      </c>
      <c r="G123" s="210"/>
      <c r="H123" s="210"/>
      <c r="I123" s="213"/>
      <c r="J123" s="214">
        <f>BK123</f>
        <v>0</v>
      </c>
      <c r="K123" s="210"/>
      <c r="L123" s="215"/>
      <c r="M123" s="216"/>
      <c r="N123" s="217"/>
      <c r="O123" s="217"/>
      <c r="P123" s="218">
        <f>P124</f>
        <v>0</v>
      </c>
      <c r="Q123" s="217"/>
      <c r="R123" s="218">
        <f>R124</f>
        <v>0</v>
      </c>
      <c r="S123" s="217"/>
      <c r="T123" s="219">
        <f>T124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0" t="s">
        <v>83</v>
      </c>
      <c r="AT123" s="221" t="s">
        <v>75</v>
      </c>
      <c r="AU123" s="221" t="s">
        <v>76</v>
      </c>
      <c r="AY123" s="220" t="s">
        <v>203</v>
      </c>
      <c r="BK123" s="222">
        <f>BK124</f>
        <v>0</v>
      </c>
    </row>
    <row r="124" s="12" customFormat="1" ht="22.8" customHeight="1">
      <c r="A124" s="12"/>
      <c r="B124" s="209"/>
      <c r="C124" s="210"/>
      <c r="D124" s="211" t="s">
        <v>75</v>
      </c>
      <c r="E124" s="223" t="s">
        <v>3095</v>
      </c>
      <c r="F124" s="223" t="s">
        <v>3096</v>
      </c>
      <c r="G124" s="210"/>
      <c r="H124" s="210"/>
      <c r="I124" s="213"/>
      <c r="J124" s="224">
        <f>BK124</f>
        <v>0</v>
      </c>
      <c r="K124" s="210"/>
      <c r="L124" s="215"/>
      <c r="M124" s="216"/>
      <c r="N124" s="217"/>
      <c r="O124" s="217"/>
      <c r="P124" s="218">
        <f>SUM(P125:P128)</f>
        <v>0</v>
      </c>
      <c r="Q124" s="217"/>
      <c r="R124" s="218">
        <f>SUM(R125:R128)</f>
        <v>0</v>
      </c>
      <c r="S124" s="217"/>
      <c r="T124" s="219">
        <f>SUM(T125:T128)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0" t="s">
        <v>83</v>
      </c>
      <c r="AT124" s="221" t="s">
        <v>75</v>
      </c>
      <c r="AU124" s="221" t="s">
        <v>83</v>
      </c>
      <c r="AY124" s="220" t="s">
        <v>203</v>
      </c>
      <c r="BK124" s="222">
        <f>SUM(BK125:BK128)</f>
        <v>0</v>
      </c>
    </row>
    <row r="125" s="2" customFormat="1" ht="33" customHeight="1">
      <c r="A125" s="35"/>
      <c r="B125" s="36"/>
      <c r="C125" s="225" t="s">
        <v>83</v>
      </c>
      <c r="D125" s="225" t="s">
        <v>205</v>
      </c>
      <c r="E125" s="226" t="s">
        <v>3097</v>
      </c>
      <c r="F125" s="227" t="s">
        <v>3098</v>
      </c>
      <c r="G125" s="228" t="s">
        <v>721</v>
      </c>
      <c r="H125" s="229">
        <v>59</v>
      </c>
      <c r="I125" s="230"/>
      <c r="J125" s="231">
        <f>ROUND(I125*H125,2)</f>
        <v>0</v>
      </c>
      <c r="K125" s="232"/>
      <c r="L125" s="41"/>
      <c r="M125" s="233" t="s">
        <v>1</v>
      </c>
      <c r="N125" s="234" t="s">
        <v>41</v>
      </c>
      <c r="O125" s="88"/>
      <c r="P125" s="235">
        <f>O125*H125</f>
        <v>0</v>
      </c>
      <c r="Q125" s="235">
        <v>0</v>
      </c>
      <c r="R125" s="235">
        <f>Q125*H125</f>
        <v>0</v>
      </c>
      <c r="S125" s="235">
        <v>0</v>
      </c>
      <c r="T125" s="236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37" t="s">
        <v>209</v>
      </c>
      <c r="AT125" s="237" t="s">
        <v>205</v>
      </c>
      <c r="AU125" s="237" t="s">
        <v>85</v>
      </c>
      <c r="AY125" s="14" t="s">
        <v>203</v>
      </c>
      <c r="BE125" s="238">
        <f>IF(N125="základní",J125,0)</f>
        <v>0</v>
      </c>
      <c r="BF125" s="238">
        <f>IF(N125="snížená",J125,0)</f>
        <v>0</v>
      </c>
      <c r="BG125" s="238">
        <f>IF(N125="zákl. přenesená",J125,0)</f>
        <v>0</v>
      </c>
      <c r="BH125" s="238">
        <f>IF(N125="sníž. přenesená",J125,0)</f>
        <v>0</v>
      </c>
      <c r="BI125" s="238">
        <f>IF(N125="nulová",J125,0)</f>
        <v>0</v>
      </c>
      <c r="BJ125" s="14" t="s">
        <v>83</v>
      </c>
      <c r="BK125" s="238">
        <f>ROUND(I125*H125,2)</f>
        <v>0</v>
      </c>
      <c r="BL125" s="14" t="s">
        <v>209</v>
      </c>
      <c r="BM125" s="237" t="s">
        <v>85</v>
      </c>
    </row>
    <row r="126" s="2" customFormat="1" ht="16.5" customHeight="1">
      <c r="A126" s="35"/>
      <c r="B126" s="36"/>
      <c r="C126" s="225" t="s">
        <v>85</v>
      </c>
      <c r="D126" s="225" t="s">
        <v>205</v>
      </c>
      <c r="E126" s="226" t="s">
        <v>3099</v>
      </c>
      <c r="F126" s="227" t="s">
        <v>3100</v>
      </c>
      <c r="G126" s="228" t="s">
        <v>721</v>
      </c>
      <c r="H126" s="229">
        <v>1</v>
      </c>
      <c r="I126" s="230"/>
      <c r="J126" s="231">
        <f>ROUND(I126*H126,2)</f>
        <v>0</v>
      </c>
      <c r="K126" s="232"/>
      <c r="L126" s="41"/>
      <c r="M126" s="233" t="s">
        <v>1</v>
      </c>
      <c r="N126" s="234" t="s">
        <v>41</v>
      </c>
      <c r="O126" s="88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37" t="s">
        <v>209</v>
      </c>
      <c r="AT126" s="237" t="s">
        <v>205</v>
      </c>
      <c r="AU126" s="237" t="s">
        <v>85</v>
      </c>
      <c r="AY126" s="14" t="s">
        <v>203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4" t="s">
        <v>83</v>
      </c>
      <c r="BK126" s="238">
        <f>ROUND(I126*H126,2)</f>
        <v>0</v>
      </c>
      <c r="BL126" s="14" t="s">
        <v>209</v>
      </c>
      <c r="BM126" s="237" t="s">
        <v>209</v>
      </c>
    </row>
    <row r="127" s="2" customFormat="1" ht="24.15" customHeight="1">
      <c r="A127" s="35"/>
      <c r="B127" s="36"/>
      <c r="C127" s="225" t="s">
        <v>108</v>
      </c>
      <c r="D127" s="225" t="s">
        <v>205</v>
      </c>
      <c r="E127" s="226" t="s">
        <v>3101</v>
      </c>
      <c r="F127" s="227" t="s">
        <v>3102</v>
      </c>
      <c r="G127" s="228" t="s">
        <v>721</v>
      </c>
      <c r="H127" s="229">
        <v>1</v>
      </c>
      <c r="I127" s="230"/>
      <c r="J127" s="231">
        <f>ROUND(I127*H127,2)</f>
        <v>0</v>
      </c>
      <c r="K127" s="232"/>
      <c r="L127" s="41"/>
      <c r="M127" s="233" t="s">
        <v>1</v>
      </c>
      <c r="N127" s="234" t="s">
        <v>41</v>
      </c>
      <c r="O127" s="88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37" t="s">
        <v>209</v>
      </c>
      <c r="AT127" s="237" t="s">
        <v>205</v>
      </c>
      <c r="AU127" s="237" t="s">
        <v>85</v>
      </c>
      <c r="AY127" s="14" t="s">
        <v>203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4" t="s">
        <v>83</v>
      </c>
      <c r="BK127" s="238">
        <f>ROUND(I127*H127,2)</f>
        <v>0</v>
      </c>
      <c r="BL127" s="14" t="s">
        <v>209</v>
      </c>
      <c r="BM127" s="237" t="s">
        <v>226</v>
      </c>
    </row>
    <row r="128" s="2" customFormat="1">
      <c r="A128" s="35"/>
      <c r="B128" s="36"/>
      <c r="C128" s="37"/>
      <c r="D128" s="239" t="s">
        <v>403</v>
      </c>
      <c r="E128" s="37"/>
      <c r="F128" s="240" t="s">
        <v>3103</v>
      </c>
      <c r="G128" s="37"/>
      <c r="H128" s="37"/>
      <c r="I128" s="241"/>
      <c r="J128" s="37"/>
      <c r="K128" s="37"/>
      <c r="L128" s="41"/>
      <c r="M128" s="262"/>
      <c r="N128" s="263"/>
      <c r="O128" s="258"/>
      <c r="P128" s="258"/>
      <c r="Q128" s="258"/>
      <c r="R128" s="258"/>
      <c r="S128" s="258"/>
      <c r="T128" s="264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403</v>
      </c>
      <c r="AU128" s="14" t="s">
        <v>85</v>
      </c>
    </row>
    <row r="129" s="2" customFormat="1" ht="6.96" customHeight="1">
      <c r="A129" s="35"/>
      <c r="B129" s="63"/>
      <c r="C129" s="64"/>
      <c r="D129" s="64"/>
      <c r="E129" s="64"/>
      <c r="F129" s="64"/>
      <c r="G129" s="64"/>
      <c r="H129" s="64"/>
      <c r="I129" s="64"/>
      <c r="J129" s="64"/>
      <c r="K129" s="64"/>
      <c r="L129" s="41"/>
      <c r="M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</sheetData>
  <sheetProtection sheet="1" autoFilter="0" formatColumns="0" formatRows="0" objects="1" scenarios="1" spinCount="100000" saltValue="HVWsMmm3SDWNdb4oNK8qD4mhF0UhZAmZk1nzOR3TY2Wq21s6YxTMHJuA4G+LTubNg5ZhoxHApKZnf8PEvV9mOQ==" hashValue="d9uXZ0DLj+8WWaVhR0eqIgCRpG6gQc50VG++bMUYnurHJdHbfn3JcKy2eAuW0/OrdEkY5H9/sEBmwfkLDF2xIQ==" algorithmName="SHA-512" password="99DC"/>
  <autoFilter ref="C121:K12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142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1607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ROUND(J132,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ROUND((SUM(BE132:BE225)),  2)</f>
        <v>0</v>
      </c>
      <c r="G35" s="35"/>
      <c r="H35" s="35"/>
      <c r="I35" s="162">
        <v>0.20999999999999999</v>
      </c>
      <c r="J35" s="161">
        <f>ROUND(((SUM(BE132:BE225))*I35),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ROUND((SUM(BF132:BF225)),  2)</f>
        <v>0</v>
      </c>
      <c r="G36" s="35"/>
      <c r="H36" s="35"/>
      <c r="I36" s="162">
        <v>0.12</v>
      </c>
      <c r="J36" s="161">
        <f>ROUND(((SUM(BF132:BF225))*I36),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ROUND((SUM(BG132:BG225)),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ROUND((SUM(BH132:BH225)),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ROUND((SUM(BI132:BI225)),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D.1.4.2 - Zdravotně technické instalace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J132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J133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169</v>
      </c>
      <c r="E100" s="194"/>
      <c r="F100" s="194"/>
      <c r="G100" s="194"/>
      <c r="H100" s="194"/>
      <c r="I100" s="194"/>
      <c r="J100" s="195">
        <f>J134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171</v>
      </c>
      <c r="E101" s="194"/>
      <c r="F101" s="194"/>
      <c r="G101" s="194"/>
      <c r="H101" s="194"/>
      <c r="I101" s="194"/>
      <c r="J101" s="195">
        <f>J136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1262</v>
      </c>
      <c r="E102" s="194"/>
      <c r="F102" s="194"/>
      <c r="G102" s="194"/>
      <c r="H102" s="194"/>
      <c r="I102" s="194"/>
      <c r="J102" s="195">
        <f>J139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86"/>
      <c r="C103" s="187"/>
      <c r="D103" s="188" t="s">
        <v>175</v>
      </c>
      <c r="E103" s="189"/>
      <c r="F103" s="189"/>
      <c r="G103" s="189"/>
      <c r="H103" s="189"/>
      <c r="I103" s="189"/>
      <c r="J103" s="190">
        <f>J147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2"/>
      <c r="C104" s="130"/>
      <c r="D104" s="193" t="s">
        <v>177</v>
      </c>
      <c r="E104" s="194"/>
      <c r="F104" s="194"/>
      <c r="G104" s="194"/>
      <c r="H104" s="194"/>
      <c r="I104" s="194"/>
      <c r="J104" s="195">
        <f>J148</f>
        <v>0</v>
      </c>
      <c r="K104" s="130"/>
      <c r="L104" s="19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2"/>
      <c r="C105" s="130"/>
      <c r="D105" s="193" t="s">
        <v>1608</v>
      </c>
      <c r="E105" s="194"/>
      <c r="F105" s="194"/>
      <c r="G105" s="194"/>
      <c r="H105" s="194"/>
      <c r="I105" s="194"/>
      <c r="J105" s="195">
        <f>J158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2"/>
      <c r="C106" s="130"/>
      <c r="D106" s="193" t="s">
        <v>1609</v>
      </c>
      <c r="E106" s="194"/>
      <c r="F106" s="194"/>
      <c r="G106" s="194"/>
      <c r="H106" s="194"/>
      <c r="I106" s="194"/>
      <c r="J106" s="195">
        <f>J170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2"/>
      <c r="C107" s="130"/>
      <c r="D107" s="193" t="s">
        <v>1610</v>
      </c>
      <c r="E107" s="194"/>
      <c r="F107" s="194"/>
      <c r="G107" s="194"/>
      <c r="H107" s="194"/>
      <c r="I107" s="194"/>
      <c r="J107" s="195">
        <f>J180</f>
        <v>0</v>
      </c>
      <c r="K107" s="130"/>
      <c r="L107" s="19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2"/>
      <c r="C108" s="130"/>
      <c r="D108" s="193" t="s">
        <v>1611</v>
      </c>
      <c r="E108" s="194"/>
      <c r="F108" s="194"/>
      <c r="G108" s="194"/>
      <c r="H108" s="194"/>
      <c r="I108" s="194"/>
      <c r="J108" s="195">
        <f>J216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1263</v>
      </c>
      <c r="E109" s="194"/>
      <c r="F109" s="194"/>
      <c r="G109" s="194"/>
      <c r="H109" s="194"/>
      <c r="I109" s="194"/>
      <c r="J109" s="195">
        <f>J219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86"/>
      <c r="C110" s="187"/>
      <c r="D110" s="188" t="s">
        <v>1267</v>
      </c>
      <c r="E110" s="189"/>
      <c r="F110" s="189"/>
      <c r="G110" s="189"/>
      <c r="H110" s="189"/>
      <c r="I110" s="189"/>
      <c r="J110" s="190">
        <f>J223</f>
        <v>0</v>
      </c>
      <c r="K110" s="187"/>
      <c r="L110" s="19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2" customFormat="1" ht="21.84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63"/>
      <c r="C112" s="64"/>
      <c r="D112" s="64"/>
      <c r="E112" s="64"/>
      <c r="F112" s="64"/>
      <c r="G112" s="64"/>
      <c r="H112" s="64"/>
      <c r="I112" s="64"/>
      <c r="J112" s="64"/>
      <c r="K112" s="64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6" s="2" customFormat="1" ht="6.96" customHeight="1">
      <c r="A116" s="35"/>
      <c r="B116" s="65"/>
      <c r="C116" s="66"/>
      <c r="D116" s="66"/>
      <c r="E116" s="66"/>
      <c r="F116" s="66"/>
      <c r="G116" s="66"/>
      <c r="H116" s="66"/>
      <c r="I116" s="66"/>
      <c r="J116" s="66"/>
      <c r="K116" s="66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24.96" customHeight="1">
      <c r="A117" s="35"/>
      <c r="B117" s="36"/>
      <c r="C117" s="20" t="s">
        <v>188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16</v>
      </c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181" t="str">
        <f>E7</f>
        <v>Objekty OU, část D a DM</v>
      </c>
      <c r="F120" s="29"/>
      <c r="G120" s="29"/>
      <c r="H120" s="29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1" customFormat="1" ht="12" customHeight="1">
      <c r="B121" s="18"/>
      <c r="C121" s="29" t="s">
        <v>158</v>
      </c>
      <c r="D121" s="19"/>
      <c r="E121" s="19"/>
      <c r="F121" s="19"/>
      <c r="G121" s="19"/>
      <c r="H121" s="19"/>
      <c r="I121" s="19"/>
      <c r="J121" s="19"/>
      <c r="K121" s="19"/>
      <c r="L121" s="17"/>
    </row>
    <row r="122" s="2" customFormat="1" ht="16.5" customHeight="1">
      <c r="A122" s="35"/>
      <c r="B122" s="36"/>
      <c r="C122" s="37"/>
      <c r="D122" s="37"/>
      <c r="E122" s="181" t="s">
        <v>2428</v>
      </c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160</v>
      </c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6.5" customHeight="1">
      <c r="A124" s="35"/>
      <c r="B124" s="36"/>
      <c r="C124" s="37"/>
      <c r="D124" s="37"/>
      <c r="E124" s="73" t="str">
        <f>E11</f>
        <v>D.1.4.2 - Zdravotně technické instalace</v>
      </c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6.96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20</v>
      </c>
      <c r="D126" s="37"/>
      <c r="E126" s="37"/>
      <c r="F126" s="24" t="str">
        <f>F14</f>
        <v xml:space="preserve"> </v>
      </c>
      <c r="G126" s="37"/>
      <c r="H126" s="37"/>
      <c r="I126" s="29" t="s">
        <v>22</v>
      </c>
      <c r="J126" s="76" t="str">
        <f>IF(J14="","",J14)</f>
        <v>31. 8. 2018</v>
      </c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6.96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24</v>
      </c>
      <c r="D128" s="37"/>
      <c r="E128" s="37"/>
      <c r="F128" s="24" t="str">
        <f>E17</f>
        <v>Ostravská univerzita</v>
      </c>
      <c r="G128" s="37"/>
      <c r="H128" s="37"/>
      <c r="I128" s="29" t="s">
        <v>30</v>
      </c>
      <c r="J128" s="33" t="str">
        <f>E23</f>
        <v>Marpo s.r.o.</v>
      </c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5.15" customHeight="1">
      <c r="A129" s="35"/>
      <c r="B129" s="36"/>
      <c r="C129" s="29" t="s">
        <v>28</v>
      </c>
      <c r="D129" s="37"/>
      <c r="E129" s="37"/>
      <c r="F129" s="24" t="str">
        <f>IF(E20="","",E20)</f>
        <v>Vyplň údaj</v>
      </c>
      <c r="G129" s="37"/>
      <c r="H129" s="37"/>
      <c r="I129" s="29" t="s">
        <v>33</v>
      </c>
      <c r="J129" s="33" t="str">
        <f>E26</f>
        <v xml:space="preserve"> </v>
      </c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0.32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11" customFormat="1" ht="29.28" customHeight="1">
      <c r="A131" s="197"/>
      <c r="B131" s="198"/>
      <c r="C131" s="199" t="s">
        <v>189</v>
      </c>
      <c r="D131" s="200" t="s">
        <v>61</v>
      </c>
      <c r="E131" s="200" t="s">
        <v>57</v>
      </c>
      <c r="F131" s="200" t="s">
        <v>58</v>
      </c>
      <c r="G131" s="200" t="s">
        <v>190</v>
      </c>
      <c r="H131" s="200" t="s">
        <v>191</v>
      </c>
      <c r="I131" s="200" t="s">
        <v>192</v>
      </c>
      <c r="J131" s="201" t="s">
        <v>165</v>
      </c>
      <c r="K131" s="202" t="s">
        <v>193</v>
      </c>
      <c r="L131" s="203"/>
      <c r="M131" s="97" t="s">
        <v>1</v>
      </c>
      <c r="N131" s="98" t="s">
        <v>40</v>
      </c>
      <c r="O131" s="98" t="s">
        <v>194</v>
      </c>
      <c r="P131" s="98" t="s">
        <v>195</v>
      </c>
      <c r="Q131" s="98" t="s">
        <v>196</v>
      </c>
      <c r="R131" s="98" t="s">
        <v>197</v>
      </c>
      <c r="S131" s="98" t="s">
        <v>198</v>
      </c>
      <c r="T131" s="99" t="s">
        <v>199</v>
      </c>
      <c r="U131" s="197"/>
      <c r="V131" s="197"/>
      <c r="W131" s="197"/>
      <c r="X131" s="197"/>
      <c r="Y131" s="197"/>
      <c r="Z131" s="197"/>
      <c r="AA131" s="197"/>
      <c r="AB131" s="197"/>
      <c r="AC131" s="197"/>
      <c r="AD131" s="197"/>
      <c r="AE131" s="197"/>
    </row>
    <row r="132" s="2" customFormat="1" ht="22.8" customHeight="1">
      <c r="A132" s="35"/>
      <c r="B132" s="36"/>
      <c r="C132" s="104" t="s">
        <v>200</v>
      </c>
      <c r="D132" s="37"/>
      <c r="E132" s="37"/>
      <c r="F132" s="37"/>
      <c r="G132" s="37"/>
      <c r="H132" s="37"/>
      <c r="I132" s="37"/>
      <c r="J132" s="204">
        <f>BK132</f>
        <v>0</v>
      </c>
      <c r="K132" s="37"/>
      <c r="L132" s="41"/>
      <c r="M132" s="100"/>
      <c r="N132" s="205"/>
      <c r="O132" s="101"/>
      <c r="P132" s="206">
        <f>P133+P147+P223</f>
        <v>0</v>
      </c>
      <c r="Q132" s="101"/>
      <c r="R132" s="206">
        <f>R133+R147+R223</f>
        <v>0</v>
      </c>
      <c r="S132" s="101"/>
      <c r="T132" s="207">
        <f>T133+T147+T223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T132" s="14" t="s">
        <v>75</v>
      </c>
      <c r="AU132" s="14" t="s">
        <v>167</v>
      </c>
      <c r="BK132" s="208">
        <f>BK133+BK147+BK223</f>
        <v>0</v>
      </c>
    </row>
    <row r="133" s="12" customFormat="1" ht="25.92" customHeight="1">
      <c r="A133" s="12"/>
      <c r="B133" s="209"/>
      <c r="C133" s="210"/>
      <c r="D133" s="211" t="s">
        <v>75</v>
      </c>
      <c r="E133" s="212" t="s">
        <v>201</v>
      </c>
      <c r="F133" s="212" t="s">
        <v>202</v>
      </c>
      <c r="G133" s="210"/>
      <c r="H133" s="210"/>
      <c r="I133" s="213"/>
      <c r="J133" s="214">
        <f>BK133</f>
        <v>0</v>
      </c>
      <c r="K133" s="210"/>
      <c r="L133" s="215"/>
      <c r="M133" s="216"/>
      <c r="N133" s="217"/>
      <c r="O133" s="217"/>
      <c r="P133" s="218">
        <f>P134+P136+P139</f>
        <v>0</v>
      </c>
      <c r="Q133" s="217"/>
      <c r="R133" s="218">
        <f>R134+R136+R139</f>
        <v>0</v>
      </c>
      <c r="S133" s="217"/>
      <c r="T133" s="219">
        <f>T134+T136+T139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0" t="s">
        <v>83</v>
      </c>
      <c r="AT133" s="221" t="s">
        <v>75</v>
      </c>
      <c r="AU133" s="221" t="s">
        <v>76</v>
      </c>
      <c r="AY133" s="220" t="s">
        <v>203</v>
      </c>
      <c r="BK133" s="222">
        <f>BK134+BK136+BK139</f>
        <v>0</v>
      </c>
    </row>
    <row r="134" s="12" customFormat="1" ht="22.8" customHeight="1">
      <c r="A134" s="12"/>
      <c r="B134" s="209"/>
      <c r="C134" s="210"/>
      <c r="D134" s="211" t="s">
        <v>75</v>
      </c>
      <c r="E134" s="223" t="s">
        <v>108</v>
      </c>
      <c r="F134" s="223" t="s">
        <v>204</v>
      </c>
      <c r="G134" s="210"/>
      <c r="H134" s="210"/>
      <c r="I134" s="213"/>
      <c r="J134" s="224">
        <f>BK134</f>
        <v>0</v>
      </c>
      <c r="K134" s="210"/>
      <c r="L134" s="215"/>
      <c r="M134" s="216"/>
      <c r="N134" s="217"/>
      <c r="O134" s="217"/>
      <c r="P134" s="218">
        <f>P135</f>
        <v>0</v>
      </c>
      <c r="Q134" s="217"/>
      <c r="R134" s="218">
        <f>R135</f>
        <v>0</v>
      </c>
      <c r="S134" s="217"/>
      <c r="T134" s="219">
        <f>T135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0" t="s">
        <v>83</v>
      </c>
      <c r="AT134" s="221" t="s">
        <v>75</v>
      </c>
      <c r="AU134" s="221" t="s">
        <v>83</v>
      </c>
      <c r="AY134" s="220" t="s">
        <v>203</v>
      </c>
      <c r="BK134" s="222">
        <f>BK135</f>
        <v>0</v>
      </c>
    </row>
    <row r="135" s="2" customFormat="1" ht="24.15" customHeight="1">
      <c r="A135" s="35"/>
      <c r="B135" s="36"/>
      <c r="C135" s="225" t="s">
        <v>83</v>
      </c>
      <c r="D135" s="225" t="s">
        <v>205</v>
      </c>
      <c r="E135" s="226" t="s">
        <v>255</v>
      </c>
      <c r="F135" s="227" t="s">
        <v>1278</v>
      </c>
      <c r="G135" s="228" t="s">
        <v>213</v>
      </c>
      <c r="H135" s="229">
        <v>79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85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85</v>
      </c>
    </row>
    <row r="136" s="12" customFormat="1" ht="22.8" customHeight="1">
      <c r="A136" s="12"/>
      <c r="B136" s="209"/>
      <c r="C136" s="210"/>
      <c r="D136" s="211" t="s">
        <v>75</v>
      </c>
      <c r="E136" s="223" t="s">
        <v>226</v>
      </c>
      <c r="F136" s="223" t="s">
        <v>275</v>
      </c>
      <c r="G136" s="210"/>
      <c r="H136" s="210"/>
      <c r="I136" s="213"/>
      <c r="J136" s="224">
        <f>BK136</f>
        <v>0</v>
      </c>
      <c r="K136" s="210"/>
      <c r="L136" s="215"/>
      <c r="M136" s="216"/>
      <c r="N136" s="217"/>
      <c r="O136" s="217"/>
      <c r="P136" s="218">
        <f>SUM(P137:P138)</f>
        <v>0</v>
      </c>
      <c r="Q136" s="217"/>
      <c r="R136" s="218">
        <f>SUM(R137:R138)</f>
        <v>0</v>
      </c>
      <c r="S136" s="217"/>
      <c r="T136" s="219">
        <f>SUM(T137:T138)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0" t="s">
        <v>83</v>
      </c>
      <c r="AT136" s="221" t="s">
        <v>75</v>
      </c>
      <c r="AU136" s="221" t="s">
        <v>83</v>
      </c>
      <c r="AY136" s="220" t="s">
        <v>203</v>
      </c>
      <c r="BK136" s="222">
        <f>SUM(BK137:BK138)</f>
        <v>0</v>
      </c>
    </row>
    <row r="137" s="2" customFormat="1" ht="24.15" customHeight="1">
      <c r="A137" s="35"/>
      <c r="B137" s="36"/>
      <c r="C137" s="225" t="s">
        <v>85</v>
      </c>
      <c r="D137" s="225" t="s">
        <v>205</v>
      </c>
      <c r="E137" s="226" t="s">
        <v>1629</v>
      </c>
      <c r="F137" s="227" t="s">
        <v>1630</v>
      </c>
      <c r="G137" s="228" t="s">
        <v>213</v>
      </c>
      <c r="H137" s="229">
        <v>62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85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209</v>
      </c>
    </row>
    <row r="138" s="2" customFormat="1" ht="24.15" customHeight="1">
      <c r="A138" s="35"/>
      <c r="B138" s="36"/>
      <c r="C138" s="225" t="s">
        <v>108</v>
      </c>
      <c r="D138" s="225" t="s">
        <v>205</v>
      </c>
      <c r="E138" s="226" t="s">
        <v>1285</v>
      </c>
      <c r="F138" s="227" t="s">
        <v>1286</v>
      </c>
      <c r="G138" s="228" t="s">
        <v>213</v>
      </c>
      <c r="H138" s="229">
        <v>13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85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226</v>
      </c>
    </row>
    <row r="139" s="12" customFormat="1" ht="22.8" customHeight="1">
      <c r="A139" s="12"/>
      <c r="B139" s="209"/>
      <c r="C139" s="210"/>
      <c r="D139" s="211" t="s">
        <v>75</v>
      </c>
      <c r="E139" s="223" t="s">
        <v>599</v>
      </c>
      <c r="F139" s="223" t="s">
        <v>1289</v>
      </c>
      <c r="G139" s="210"/>
      <c r="H139" s="210"/>
      <c r="I139" s="213"/>
      <c r="J139" s="224">
        <f>BK139</f>
        <v>0</v>
      </c>
      <c r="K139" s="210"/>
      <c r="L139" s="215"/>
      <c r="M139" s="216"/>
      <c r="N139" s="217"/>
      <c r="O139" s="217"/>
      <c r="P139" s="218">
        <f>SUM(P140:P146)</f>
        <v>0</v>
      </c>
      <c r="Q139" s="217"/>
      <c r="R139" s="218">
        <f>SUM(R140:R146)</f>
        <v>0</v>
      </c>
      <c r="S139" s="217"/>
      <c r="T139" s="219">
        <f>SUM(T140:T146)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0" t="s">
        <v>83</v>
      </c>
      <c r="AT139" s="221" t="s">
        <v>75</v>
      </c>
      <c r="AU139" s="221" t="s">
        <v>83</v>
      </c>
      <c r="AY139" s="220" t="s">
        <v>203</v>
      </c>
      <c r="BK139" s="222">
        <f>SUM(BK140:BK146)</f>
        <v>0</v>
      </c>
    </row>
    <row r="140" s="2" customFormat="1" ht="24.15" customHeight="1">
      <c r="A140" s="35"/>
      <c r="B140" s="36"/>
      <c r="C140" s="225" t="s">
        <v>209</v>
      </c>
      <c r="D140" s="225" t="s">
        <v>205</v>
      </c>
      <c r="E140" s="226" t="s">
        <v>444</v>
      </c>
      <c r="F140" s="227" t="s">
        <v>445</v>
      </c>
      <c r="G140" s="228" t="s">
        <v>314</v>
      </c>
      <c r="H140" s="229">
        <v>410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85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234</v>
      </c>
    </row>
    <row r="141" s="2" customFormat="1" ht="24.15" customHeight="1">
      <c r="A141" s="35"/>
      <c r="B141" s="36"/>
      <c r="C141" s="225" t="s">
        <v>222</v>
      </c>
      <c r="D141" s="225" t="s">
        <v>205</v>
      </c>
      <c r="E141" s="226" t="s">
        <v>448</v>
      </c>
      <c r="F141" s="227" t="s">
        <v>449</v>
      </c>
      <c r="G141" s="228" t="s">
        <v>314</v>
      </c>
      <c r="H141" s="229">
        <v>43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85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243</v>
      </c>
    </row>
    <row r="142" s="2" customFormat="1" ht="24.15" customHeight="1">
      <c r="A142" s="35"/>
      <c r="B142" s="36"/>
      <c r="C142" s="225" t="s">
        <v>226</v>
      </c>
      <c r="D142" s="225" t="s">
        <v>205</v>
      </c>
      <c r="E142" s="226" t="s">
        <v>1302</v>
      </c>
      <c r="F142" s="227" t="s">
        <v>1303</v>
      </c>
      <c r="G142" s="228" t="s">
        <v>241</v>
      </c>
      <c r="H142" s="229">
        <v>58.161999999999999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85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8</v>
      </c>
    </row>
    <row r="143" s="2" customFormat="1" ht="33" customHeight="1">
      <c r="A143" s="35"/>
      <c r="B143" s="36"/>
      <c r="C143" s="225" t="s">
        <v>230</v>
      </c>
      <c r="D143" s="225" t="s">
        <v>205</v>
      </c>
      <c r="E143" s="226" t="s">
        <v>1304</v>
      </c>
      <c r="F143" s="227" t="s">
        <v>1305</v>
      </c>
      <c r="G143" s="228" t="s">
        <v>241</v>
      </c>
      <c r="H143" s="229">
        <v>581.62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258</v>
      </c>
    </row>
    <row r="144" s="2" customFormat="1" ht="24.15" customHeight="1">
      <c r="A144" s="35"/>
      <c r="B144" s="36"/>
      <c r="C144" s="225" t="s">
        <v>234</v>
      </c>
      <c r="D144" s="225" t="s">
        <v>205</v>
      </c>
      <c r="E144" s="226" t="s">
        <v>1306</v>
      </c>
      <c r="F144" s="227" t="s">
        <v>1307</v>
      </c>
      <c r="G144" s="228" t="s">
        <v>241</v>
      </c>
      <c r="H144" s="229">
        <v>58.161999999999999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267</v>
      </c>
    </row>
    <row r="145" s="2" customFormat="1" ht="24.15" customHeight="1">
      <c r="A145" s="35"/>
      <c r="B145" s="36"/>
      <c r="C145" s="225" t="s">
        <v>238</v>
      </c>
      <c r="D145" s="225" t="s">
        <v>205</v>
      </c>
      <c r="E145" s="226" t="s">
        <v>1308</v>
      </c>
      <c r="F145" s="227" t="s">
        <v>1309</v>
      </c>
      <c r="G145" s="228" t="s">
        <v>241</v>
      </c>
      <c r="H145" s="229">
        <v>58.161999999999999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85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276</v>
      </c>
    </row>
    <row r="146" s="2" customFormat="1" ht="16.5" customHeight="1">
      <c r="A146" s="35"/>
      <c r="B146" s="36"/>
      <c r="C146" s="225" t="s">
        <v>243</v>
      </c>
      <c r="D146" s="225" t="s">
        <v>205</v>
      </c>
      <c r="E146" s="226" t="s">
        <v>1310</v>
      </c>
      <c r="F146" s="227" t="s">
        <v>1311</v>
      </c>
      <c r="G146" s="228" t="s">
        <v>241</v>
      </c>
      <c r="H146" s="229">
        <v>581.62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284</v>
      </c>
    </row>
    <row r="147" s="12" customFormat="1" ht="25.92" customHeight="1">
      <c r="A147" s="12"/>
      <c r="B147" s="209"/>
      <c r="C147" s="210"/>
      <c r="D147" s="211" t="s">
        <v>75</v>
      </c>
      <c r="E147" s="212" t="s">
        <v>503</v>
      </c>
      <c r="F147" s="212" t="s">
        <v>504</v>
      </c>
      <c r="G147" s="210"/>
      <c r="H147" s="210"/>
      <c r="I147" s="213"/>
      <c r="J147" s="214">
        <f>BK147</f>
        <v>0</v>
      </c>
      <c r="K147" s="210"/>
      <c r="L147" s="215"/>
      <c r="M147" s="216"/>
      <c r="N147" s="217"/>
      <c r="O147" s="217"/>
      <c r="P147" s="218">
        <f>P148+P158+P170+P180+P216+P219</f>
        <v>0</v>
      </c>
      <c r="Q147" s="217"/>
      <c r="R147" s="218">
        <f>R148+R158+R170+R180+R216+R219</f>
        <v>0</v>
      </c>
      <c r="S147" s="217"/>
      <c r="T147" s="219">
        <f>T148+T158+T170+T180+T216+T219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0" t="s">
        <v>85</v>
      </c>
      <c r="AT147" s="221" t="s">
        <v>75</v>
      </c>
      <c r="AU147" s="221" t="s">
        <v>76</v>
      </c>
      <c r="AY147" s="220" t="s">
        <v>203</v>
      </c>
      <c r="BK147" s="222">
        <f>BK148+BK158+BK170+BK180+BK216+BK219</f>
        <v>0</v>
      </c>
    </row>
    <row r="148" s="12" customFormat="1" ht="22.8" customHeight="1">
      <c r="A148" s="12"/>
      <c r="B148" s="209"/>
      <c r="C148" s="210"/>
      <c r="D148" s="211" t="s">
        <v>75</v>
      </c>
      <c r="E148" s="223" t="s">
        <v>525</v>
      </c>
      <c r="F148" s="223" t="s">
        <v>526</v>
      </c>
      <c r="G148" s="210"/>
      <c r="H148" s="210"/>
      <c r="I148" s="213"/>
      <c r="J148" s="224">
        <f>BK148</f>
        <v>0</v>
      </c>
      <c r="K148" s="210"/>
      <c r="L148" s="215"/>
      <c r="M148" s="216"/>
      <c r="N148" s="217"/>
      <c r="O148" s="217"/>
      <c r="P148" s="218">
        <f>SUM(P149:P157)</f>
        <v>0</v>
      </c>
      <c r="Q148" s="217"/>
      <c r="R148" s="218">
        <f>SUM(R149:R157)</f>
        <v>0</v>
      </c>
      <c r="S148" s="217"/>
      <c r="T148" s="219">
        <f>SUM(T149:T157)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0" t="s">
        <v>85</v>
      </c>
      <c r="AT148" s="221" t="s">
        <v>75</v>
      </c>
      <c r="AU148" s="221" t="s">
        <v>83</v>
      </c>
      <c r="AY148" s="220" t="s">
        <v>203</v>
      </c>
      <c r="BK148" s="222">
        <f>SUM(BK149:BK157)</f>
        <v>0</v>
      </c>
    </row>
    <row r="149" s="2" customFormat="1" ht="24.15" customHeight="1">
      <c r="A149" s="35"/>
      <c r="B149" s="36"/>
      <c r="C149" s="225" t="s">
        <v>247</v>
      </c>
      <c r="D149" s="225" t="s">
        <v>205</v>
      </c>
      <c r="E149" s="226" t="s">
        <v>1312</v>
      </c>
      <c r="F149" s="227" t="s">
        <v>1313</v>
      </c>
      <c r="G149" s="228" t="s">
        <v>213</v>
      </c>
      <c r="H149" s="229">
        <v>309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267</v>
      </c>
      <c r="AT149" s="237" t="s">
        <v>205</v>
      </c>
      <c r="AU149" s="237" t="s">
        <v>85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267</v>
      </c>
      <c r="BM149" s="237" t="s">
        <v>291</v>
      </c>
    </row>
    <row r="150" s="2" customFormat="1" ht="24.15" customHeight="1">
      <c r="A150" s="35"/>
      <c r="B150" s="36"/>
      <c r="C150" s="225" t="s">
        <v>8</v>
      </c>
      <c r="D150" s="225" t="s">
        <v>205</v>
      </c>
      <c r="E150" s="226" t="s">
        <v>1646</v>
      </c>
      <c r="F150" s="227" t="s">
        <v>1647</v>
      </c>
      <c r="G150" s="228" t="s">
        <v>314</v>
      </c>
      <c r="H150" s="229">
        <v>773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267</v>
      </c>
      <c r="AT150" s="237" t="s">
        <v>205</v>
      </c>
      <c r="AU150" s="237" t="s">
        <v>85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267</v>
      </c>
      <c r="BM150" s="237" t="s">
        <v>299</v>
      </c>
    </row>
    <row r="151" s="2" customFormat="1" ht="16.5" customHeight="1">
      <c r="A151" s="35"/>
      <c r="B151" s="36"/>
      <c r="C151" s="245" t="s">
        <v>254</v>
      </c>
      <c r="D151" s="245" t="s">
        <v>541</v>
      </c>
      <c r="E151" s="246" t="s">
        <v>1648</v>
      </c>
      <c r="F151" s="247" t="s">
        <v>3104</v>
      </c>
      <c r="G151" s="248" t="s">
        <v>314</v>
      </c>
      <c r="H151" s="249">
        <v>320</v>
      </c>
      <c r="I151" s="250"/>
      <c r="J151" s="251">
        <f>ROUND(I151*H151,2)</f>
        <v>0</v>
      </c>
      <c r="K151" s="252"/>
      <c r="L151" s="253"/>
      <c r="M151" s="254" t="s">
        <v>1</v>
      </c>
      <c r="N151" s="255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214</v>
      </c>
      <c r="AT151" s="237" t="s">
        <v>541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267</v>
      </c>
      <c r="BM151" s="237" t="s">
        <v>307</v>
      </c>
    </row>
    <row r="152" s="2" customFormat="1" ht="16.5" customHeight="1">
      <c r="A152" s="35"/>
      <c r="B152" s="36"/>
      <c r="C152" s="245" t="s">
        <v>258</v>
      </c>
      <c r="D152" s="245" t="s">
        <v>541</v>
      </c>
      <c r="E152" s="246" t="s">
        <v>1650</v>
      </c>
      <c r="F152" s="247" t="s">
        <v>1651</v>
      </c>
      <c r="G152" s="248" t="s">
        <v>314</v>
      </c>
      <c r="H152" s="249">
        <v>303</v>
      </c>
      <c r="I152" s="250"/>
      <c r="J152" s="251">
        <f>ROUND(I152*H152,2)</f>
        <v>0</v>
      </c>
      <c r="K152" s="252"/>
      <c r="L152" s="253"/>
      <c r="M152" s="254" t="s">
        <v>1</v>
      </c>
      <c r="N152" s="255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214</v>
      </c>
      <c r="AT152" s="237" t="s">
        <v>541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267</v>
      </c>
      <c r="BM152" s="237" t="s">
        <v>316</v>
      </c>
    </row>
    <row r="153" s="2" customFormat="1" ht="16.5" customHeight="1">
      <c r="A153" s="35"/>
      <c r="B153" s="36"/>
      <c r="C153" s="245" t="s">
        <v>263</v>
      </c>
      <c r="D153" s="245" t="s">
        <v>541</v>
      </c>
      <c r="E153" s="246" t="s">
        <v>1652</v>
      </c>
      <c r="F153" s="247" t="s">
        <v>1653</v>
      </c>
      <c r="G153" s="248" t="s">
        <v>314</v>
      </c>
      <c r="H153" s="249">
        <v>75</v>
      </c>
      <c r="I153" s="250"/>
      <c r="J153" s="251">
        <f>ROUND(I153*H153,2)</f>
        <v>0</v>
      </c>
      <c r="K153" s="252"/>
      <c r="L153" s="253"/>
      <c r="M153" s="254" t="s">
        <v>1</v>
      </c>
      <c r="N153" s="255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214</v>
      </c>
      <c r="AT153" s="237" t="s">
        <v>541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267</v>
      </c>
      <c r="BM153" s="237" t="s">
        <v>210</v>
      </c>
    </row>
    <row r="154" s="2" customFormat="1" ht="16.5" customHeight="1">
      <c r="A154" s="35"/>
      <c r="B154" s="36"/>
      <c r="C154" s="245" t="s">
        <v>267</v>
      </c>
      <c r="D154" s="245" t="s">
        <v>541</v>
      </c>
      <c r="E154" s="246" t="s">
        <v>1654</v>
      </c>
      <c r="F154" s="247" t="s">
        <v>1655</v>
      </c>
      <c r="G154" s="248" t="s">
        <v>314</v>
      </c>
      <c r="H154" s="249">
        <v>37</v>
      </c>
      <c r="I154" s="250"/>
      <c r="J154" s="251">
        <f>ROUND(I154*H154,2)</f>
        <v>0</v>
      </c>
      <c r="K154" s="252"/>
      <c r="L154" s="253"/>
      <c r="M154" s="254" t="s">
        <v>1</v>
      </c>
      <c r="N154" s="255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214</v>
      </c>
      <c r="AT154" s="237" t="s">
        <v>541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267</v>
      </c>
      <c r="BM154" s="237" t="s">
        <v>214</v>
      </c>
    </row>
    <row r="155" s="2" customFormat="1" ht="16.5" customHeight="1">
      <c r="A155" s="35"/>
      <c r="B155" s="36"/>
      <c r="C155" s="245" t="s">
        <v>271</v>
      </c>
      <c r="D155" s="245" t="s">
        <v>541</v>
      </c>
      <c r="E155" s="246" t="s">
        <v>1656</v>
      </c>
      <c r="F155" s="247" t="s">
        <v>1657</v>
      </c>
      <c r="G155" s="248" t="s">
        <v>314</v>
      </c>
      <c r="H155" s="249">
        <v>30</v>
      </c>
      <c r="I155" s="250"/>
      <c r="J155" s="251">
        <f>ROUND(I155*H155,2)</f>
        <v>0</v>
      </c>
      <c r="K155" s="252"/>
      <c r="L155" s="253"/>
      <c r="M155" s="254" t="s">
        <v>1</v>
      </c>
      <c r="N155" s="255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214</v>
      </c>
      <c r="AT155" s="237" t="s">
        <v>541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267</v>
      </c>
      <c r="BM155" s="237" t="s">
        <v>338</v>
      </c>
    </row>
    <row r="156" s="2" customFormat="1" ht="16.5" customHeight="1">
      <c r="A156" s="35"/>
      <c r="B156" s="36"/>
      <c r="C156" s="245" t="s">
        <v>276</v>
      </c>
      <c r="D156" s="245" t="s">
        <v>541</v>
      </c>
      <c r="E156" s="246" t="s">
        <v>1658</v>
      </c>
      <c r="F156" s="247" t="s">
        <v>1659</v>
      </c>
      <c r="G156" s="248" t="s">
        <v>314</v>
      </c>
      <c r="H156" s="249">
        <v>8</v>
      </c>
      <c r="I156" s="250"/>
      <c r="J156" s="251">
        <f>ROUND(I156*H156,2)</f>
        <v>0</v>
      </c>
      <c r="K156" s="252"/>
      <c r="L156" s="253"/>
      <c r="M156" s="254" t="s">
        <v>1</v>
      </c>
      <c r="N156" s="255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214</v>
      </c>
      <c r="AT156" s="237" t="s">
        <v>541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267</v>
      </c>
      <c r="BM156" s="237" t="s">
        <v>217</v>
      </c>
    </row>
    <row r="157" s="2" customFormat="1" ht="24.15" customHeight="1">
      <c r="A157" s="35"/>
      <c r="B157" s="36"/>
      <c r="C157" s="225" t="s">
        <v>280</v>
      </c>
      <c r="D157" s="225" t="s">
        <v>205</v>
      </c>
      <c r="E157" s="226" t="s">
        <v>1336</v>
      </c>
      <c r="F157" s="227" t="s">
        <v>1337</v>
      </c>
      <c r="G157" s="228" t="s">
        <v>523</v>
      </c>
      <c r="H157" s="244"/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267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267</v>
      </c>
      <c r="BM157" s="237" t="s">
        <v>353</v>
      </c>
    </row>
    <row r="158" s="12" customFormat="1" ht="22.8" customHeight="1">
      <c r="A158" s="12"/>
      <c r="B158" s="209"/>
      <c r="C158" s="210"/>
      <c r="D158" s="211" t="s">
        <v>75</v>
      </c>
      <c r="E158" s="223" t="s">
        <v>1680</v>
      </c>
      <c r="F158" s="223" t="s">
        <v>1681</v>
      </c>
      <c r="G158" s="210"/>
      <c r="H158" s="210"/>
      <c r="I158" s="213"/>
      <c r="J158" s="224">
        <f>BK158</f>
        <v>0</v>
      </c>
      <c r="K158" s="210"/>
      <c r="L158" s="215"/>
      <c r="M158" s="216"/>
      <c r="N158" s="217"/>
      <c r="O158" s="217"/>
      <c r="P158" s="218">
        <f>SUM(P159:P169)</f>
        <v>0</v>
      </c>
      <c r="Q158" s="217"/>
      <c r="R158" s="218">
        <f>SUM(R159:R169)</f>
        <v>0</v>
      </c>
      <c r="S158" s="217"/>
      <c r="T158" s="219">
        <f>SUM(T159:T169)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0" t="s">
        <v>85</v>
      </c>
      <c r="AT158" s="221" t="s">
        <v>75</v>
      </c>
      <c r="AU158" s="221" t="s">
        <v>83</v>
      </c>
      <c r="AY158" s="220" t="s">
        <v>203</v>
      </c>
      <c r="BK158" s="222">
        <f>SUM(BK159:BK169)</f>
        <v>0</v>
      </c>
    </row>
    <row r="159" s="2" customFormat="1" ht="16.5" customHeight="1">
      <c r="A159" s="35"/>
      <c r="B159" s="36"/>
      <c r="C159" s="225" t="s">
        <v>284</v>
      </c>
      <c r="D159" s="225" t="s">
        <v>205</v>
      </c>
      <c r="E159" s="226" t="s">
        <v>1682</v>
      </c>
      <c r="F159" s="227" t="s">
        <v>1683</v>
      </c>
      <c r="G159" s="228" t="s">
        <v>314</v>
      </c>
      <c r="H159" s="229">
        <v>352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267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267</v>
      </c>
      <c r="BM159" s="237" t="s">
        <v>362</v>
      </c>
    </row>
    <row r="160" s="2" customFormat="1" ht="21.75" customHeight="1">
      <c r="A160" s="35"/>
      <c r="B160" s="36"/>
      <c r="C160" s="225" t="s">
        <v>7</v>
      </c>
      <c r="D160" s="225" t="s">
        <v>205</v>
      </c>
      <c r="E160" s="226" t="s">
        <v>1692</v>
      </c>
      <c r="F160" s="227" t="s">
        <v>1693</v>
      </c>
      <c r="G160" s="228" t="s">
        <v>314</v>
      </c>
      <c r="H160" s="229">
        <v>112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267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267</v>
      </c>
      <c r="BM160" s="237" t="s">
        <v>221</v>
      </c>
    </row>
    <row r="161" s="2" customFormat="1" ht="21.75" customHeight="1">
      <c r="A161" s="35"/>
      <c r="B161" s="36"/>
      <c r="C161" s="225" t="s">
        <v>291</v>
      </c>
      <c r="D161" s="225" t="s">
        <v>205</v>
      </c>
      <c r="E161" s="226" t="s">
        <v>1698</v>
      </c>
      <c r="F161" s="227" t="s">
        <v>1699</v>
      </c>
      <c r="G161" s="228" t="s">
        <v>314</v>
      </c>
      <c r="H161" s="229">
        <v>42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267</v>
      </c>
      <c r="AT161" s="237" t="s">
        <v>205</v>
      </c>
      <c r="AU161" s="237" t="s">
        <v>85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267</v>
      </c>
      <c r="BM161" s="237" t="s">
        <v>225</v>
      </c>
    </row>
    <row r="162" s="2" customFormat="1" ht="21.75" customHeight="1">
      <c r="A162" s="35"/>
      <c r="B162" s="36"/>
      <c r="C162" s="225" t="s">
        <v>295</v>
      </c>
      <c r="D162" s="225" t="s">
        <v>205</v>
      </c>
      <c r="E162" s="226" t="s">
        <v>1700</v>
      </c>
      <c r="F162" s="227" t="s">
        <v>1701</v>
      </c>
      <c r="G162" s="228" t="s">
        <v>314</v>
      </c>
      <c r="H162" s="229">
        <v>198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267</v>
      </c>
      <c r="AT162" s="237" t="s">
        <v>205</v>
      </c>
      <c r="AU162" s="237" t="s">
        <v>85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267</v>
      </c>
      <c r="BM162" s="237" t="s">
        <v>384</v>
      </c>
    </row>
    <row r="163" s="2" customFormat="1" ht="21.75" customHeight="1">
      <c r="A163" s="35"/>
      <c r="B163" s="36"/>
      <c r="C163" s="225" t="s">
        <v>299</v>
      </c>
      <c r="D163" s="225" t="s">
        <v>205</v>
      </c>
      <c r="E163" s="226" t="s">
        <v>1704</v>
      </c>
      <c r="F163" s="227" t="s">
        <v>1705</v>
      </c>
      <c r="G163" s="228" t="s">
        <v>220</v>
      </c>
      <c r="H163" s="229">
        <v>40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267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267</v>
      </c>
      <c r="BM163" s="237" t="s">
        <v>392</v>
      </c>
    </row>
    <row r="164" s="2" customFormat="1" ht="16.5" customHeight="1">
      <c r="A164" s="35"/>
      <c r="B164" s="36"/>
      <c r="C164" s="225" t="s">
        <v>303</v>
      </c>
      <c r="D164" s="225" t="s">
        <v>205</v>
      </c>
      <c r="E164" s="226" t="s">
        <v>1706</v>
      </c>
      <c r="F164" s="227" t="s">
        <v>1707</v>
      </c>
      <c r="G164" s="228" t="s">
        <v>220</v>
      </c>
      <c r="H164" s="229">
        <v>32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267</v>
      </c>
      <c r="AT164" s="237" t="s">
        <v>205</v>
      </c>
      <c r="AU164" s="237" t="s">
        <v>85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267</v>
      </c>
      <c r="BM164" s="237" t="s">
        <v>229</v>
      </c>
    </row>
    <row r="165" s="2" customFormat="1" ht="21.75" customHeight="1">
      <c r="A165" s="35"/>
      <c r="B165" s="36"/>
      <c r="C165" s="225" t="s">
        <v>307</v>
      </c>
      <c r="D165" s="225" t="s">
        <v>205</v>
      </c>
      <c r="E165" s="226" t="s">
        <v>1710</v>
      </c>
      <c r="F165" s="227" t="s">
        <v>1711</v>
      </c>
      <c r="G165" s="228" t="s">
        <v>220</v>
      </c>
      <c r="H165" s="229">
        <v>43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267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267</v>
      </c>
      <c r="BM165" s="237" t="s">
        <v>233</v>
      </c>
    </row>
    <row r="166" s="2" customFormat="1" ht="24.15" customHeight="1">
      <c r="A166" s="35"/>
      <c r="B166" s="36"/>
      <c r="C166" s="225" t="s">
        <v>311</v>
      </c>
      <c r="D166" s="225" t="s">
        <v>205</v>
      </c>
      <c r="E166" s="226" t="s">
        <v>3105</v>
      </c>
      <c r="F166" s="227" t="s">
        <v>3106</v>
      </c>
      <c r="G166" s="228" t="s">
        <v>220</v>
      </c>
      <c r="H166" s="229">
        <v>1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267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267</v>
      </c>
      <c r="BM166" s="237" t="s">
        <v>237</v>
      </c>
    </row>
    <row r="167" s="2" customFormat="1" ht="21.75" customHeight="1">
      <c r="A167" s="35"/>
      <c r="B167" s="36"/>
      <c r="C167" s="225" t="s">
        <v>316</v>
      </c>
      <c r="D167" s="225" t="s">
        <v>205</v>
      </c>
      <c r="E167" s="226" t="s">
        <v>1726</v>
      </c>
      <c r="F167" s="227" t="s">
        <v>1727</v>
      </c>
      <c r="G167" s="228" t="s">
        <v>314</v>
      </c>
      <c r="H167" s="229">
        <v>352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267</v>
      </c>
      <c r="AT167" s="237" t="s">
        <v>205</v>
      </c>
      <c r="AU167" s="237" t="s">
        <v>85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267</v>
      </c>
      <c r="BM167" s="237" t="s">
        <v>242</v>
      </c>
    </row>
    <row r="168" s="2" customFormat="1" ht="24.15" customHeight="1">
      <c r="A168" s="35"/>
      <c r="B168" s="36"/>
      <c r="C168" s="225" t="s">
        <v>320</v>
      </c>
      <c r="D168" s="225" t="s">
        <v>205</v>
      </c>
      <c r="E168" s="226" t="s">
        <v>1728</v>
      </c>
      <c r="F168" s="227" t="s">
        <v>1729</v>
      </c>
      <c r="G168" s="228" t="s">
        <v>241</v>
      </c>
      <c r="H168" s="229">
        <v>0.32000000000000001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267</v>
      </c>
      <c r="AT168" s="237" t="s">
        <v>205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267</v>
      </c>
      <c r="BM168" s="237" t="s">
        <v>246</v>
      </c>
    </row>
    <row r="169" s="2" customFormat="1" ht="24.15" customHeight="1">
      <c r="A169" s="35"/>
      <c r="B169" s="36"/>
      <c r="C169" s="225" t="s">
        <v>210</v>
      </c>
      <c r="D169" s="225" t="s">
        <v>205</v>
      </c>
      <c r="E169" s="226" t="s">
        <v>1734</v>
      </c>
      <c r="F169" s="227" t="s">
        <v>1735</v>
      </c>
      <c r="G169" s="228" t="s">
        <v>523</v>
      </c>
      <c r="H169" s="244"/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267</v>
      </c>
      <c r="AT169" s="237" t="s">
        <v>205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267</v>
      </c>
      <c r="BM169" s="237" t="s">
        <v>250</v>
      </c>
    </row>
    <row r="170" s="12" customFormat="1" ht="22.8" customHeight="1">
      <c r="A170" s="12"/>
      <c r="B170" s="209"/>
      <c r="C170" s="210"/>
      <c r="D170" s="211" t="s">
        <v>75</v>
      </c>
      <c r="E170" s="223" t="s">
        <v>1736</v>
      </c>
      <c r="F170" s="223" t="s">
        <v>1737</v>
      </c>
      <c r="G170" s="210"/>
      <c r="H170" s="210"/>
      <c r="I170" s="213"/>
      <c r="J170" s="224">
        <f>BK170</f>
        <v>0</v>
      </c>
      <c r="K170" s="210"/>
      <c r="L170" s="215"/>
      <c r="M170" s="216"/>
      <c r="N170" s="217"/>
      <c r="O170" s="217"/>
      <c r="P170" s="218">
        <f>SUM(P171:P179)</f>
        <v>0</v>
      </c>
      <c r="Q170" s="217"/>
      <c r="R170" s="218">
        <f>SUM(R171:R179)</f>
        <v>0</v>
      </c>
      <c r="S170" s="217"/>
      <c r="T170" s="219">
        <f>SUM(T171:T179)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0" t="s">
        <v>85</v>
      </c>
      <c r="AT170" s="221" t="s">
        <v>75</v>
      </c>
      <c r="AU170" s="221" t="s">
        <v>83</v>
      </c>
      <c r="AY170" s="220" t="s">
        <v>203</v>
      </c>
      <c r="BK170" s="222">
        <f>SUM(BK171:BK179)</f>
        <v>0</v>
      </c>
    </row>
    <row r="171" s="2" customFormat="1" ht="24.15" customHeight="1">
      <c r="A171" s="35"/>
      <c r="B171" s="36"/>
      <c r="C171" s="225" t="s">
        <v>327</v>
      </c>
      <c r="D171" s="225" t="s">
        <v>205</v>
      </c>
      <c r="E171" s="226" t="s">
        <v>1746</v>
      </c>
      <c r="F171" s="227" t="s">
        <v>1747</v>
      </c>
      <c r="G171" s="228" t="s">
        <v>314</v>
      </c>
      <c r="H171" s="229">
        <v>773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267</v>
      </c>
      <c r="AT171" s="237" t="s">
        <v>205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267</v>
      </c>
      <c r="BM171" s="237" t="s">
        <v>253</v>
      </c>
    </row>
    <row r="172" s="2" customFormat="1" ht="24.15" customHeight="1">
      <c r="A172" s="35"/>
      <c r="B172" s="36"/>
      <c r="C172" s="225" t="s">
        <v>214</v>
      </c>
      <c r="D172" s="225" t="s">
        <v>205</v>
      </c>
      <c r="E172" s="226" t="s">
        <v>1748</v>
      </c>
      <c r="F172" s="227" t="s">
        <v>1749</v>
      </c>
      <c r="G172" s="228" t="s">
        <v>314</v>
      </c>
      <c r="H172" s="229">
        <v>623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267</v>
      </c>
      <c r="AT172" s="237" t="s">
        <v>205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267</v>
      </c>
      <c r="BM172" s="237" t="s">
        <v>451</v>
      </c>
    </row>
    <row r="173" s="2" customFormat="1" ht="24.15" customHeight="1">
      <c r="A173" s="35"/>
      <c r="B173" s="36"/>
      <c r="C173" s="225" t="s">
        <v>334</v>
      </c>
      <c r="D173" s="225" t="s">
        <v>205</v>
      </c>
      <c r="E173" s="226" t="s">
        <v>1750</v>
      </c>
      <c r="F173" s="227" t="s">
        <v>1751</v>
      </c>
      <c r="G173" s="228" t="s">
        <v>314</v>
      </c>
      <c r="H173" s="229">
        <v>112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267</v>
      </c>
      <c r="AT173" s="237" t="s">
        <v>205</v>
      </c>
      <c r="AU173" s="237" t="s">
        <v>85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267</v>
      </c>
      <c r="BM173" s="237" t="s">
        <v>257</v>
      </c>
    </row>
    <row r="174" s="2" customFormat="1" ht="24.15" customHeight="1">
      <c r="A174" s="35"/>
      <c r="B174" s="36"/>
      <c r="C174" s="225" t="s">
        <v>338</v>
      </c>
      <c r="D174" s="225" t="s">
        <v>205</v>
      </c>
      <c r="E174" s="226" t="s">
        <v>1752</v>
      </c>
      <c r="F174" s="227" t="s">
        <v>1753</v>
      </c>
      <c r="G174" s="228" t="s">
        <v>314</v>
      </c>
      <c r="H174" s="229">
        <v>38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267</v>
      </c>
      <c r="AT174" s="237" t="s">
        <v>205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267</v>
      </c>
      <c r="BM174" s="237" t="s">
        <v>261</v>
      </c>
    </row>
    <row r="175" s="2" customFormat="1" ht="24.15" customHeight="1">
      <c r="A175" s="35"/>
      <c r="B175" s="36"/>
      <c r="C175" s="225" t="s">
        <v>342</v>
      </c>
      <c r="D175" s="225" t="s">
        <v>205</v>
      </c>
      <c r="E175" s="226" t="s">
        <v>1825</v>
      </c>
      <c r="F175" s="227" t="s">
        <v>1826</v>
      </c>
      <c r="G175" s="228" t="s">
        <v>314</v>
      </c>
      <c r="H175" s="229">
        <v>773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267</v>
      </c>
      <c r="AT175" s="237" t="s">
        <v>205</v>
      </c>
      <c r="AU175" s="237" t="s">
        <v>85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267</v>
      </c>
      <c r="BM175" s="237" t="s">
        <v>473</v>
      </c>
    </row>
    <row r="176" s="2" customFormat="1" ht="21.75" customHeight="1">
      <c r="A176" s="35"/>
      <c r="B176" s="36"/>
      <c r="C176" s="225" t="s">
        <v>217</v>
      </c>
      <c r="D176" s="225" t="s">
        <v>205</v>
      </c>
      <c r="E176" s="226" t="s">
        <v>1827</v>
      </c>
      <c r="F176" s="227" t="s">
        <v>1828</v>
      </c>
      <c r="G176" s="228" t="s">
        <v>314</v>
      </c>
      <c r="H176" s="229">
        <v>773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267</v>
      </c>
      <c r="AT176" s="237" t="s">
        <v>205</v>
      </c>
      <c r="AU176" s="237" t="s">
        <v>85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267</v>
      </c>
      <c r="BM176" s="237" t="s">
        <v>483</v>
      </c>
    </row>
    <row r="177" s="2" customFormat="1" ht="16.5" customHeight="1">
      <c r="A177" s="35"/>
      <c r="B177" s="36"/>
      <c r="C177" s="245" t="s">
        <v>349</v>
      </c>
      <c r="D177" s="245" t="s">
        <v>541</v>
      </c>
      <c r="E177" s="246" t="s">
        <v>1843</v>
      </c>
      <c r="F177" s="247" t="s">
        <v>1844</v>
      </c>
      <c r="G177" s="248" t="s">
        <v>220</v>
      </c>
      <c r="H177" s="249">
        <v>145</v>
      </c>
      <c r="I177" s="250"/>
      <c r="J177" s="251">
        <f>ROUND(I177*H177,2)</f>
        <v>0</v>
      </c>
      <c r="K177" s="252"/>
      <c r="L177" s="253"/>
      <c r="M177" s="254" t="s">
        <v>1</v>
      </c>
      <c r="N177" s="255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214</v>
      </c>
      <c r="AT177" s="237" t="s">
        <v>541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267</v>
      </c>
      <c r="BM177" s="237" t="s">
        <v>266</v>
      </c>
    </row>
    <row r="178" s="2" customFormat="1" ht="24.15" customHeight="1">
      <c r="A178" s="35"/>
      <c r="B178" s="36"/>
      <c r="C178" s="225" t="s">
        <v>353</v>
      </c>
      <c r="D178" s="225" t="s">
        <v>205</v>
      </c>
      <c r="E178" s="226" t="s">
        <v>1853</v>
      </c>
      <c r="F178" s="227" t="s">
        <v>1854</v>
      </c>
      <c r="G178" s="228" t="s">
        <v>241</v>
      </c>
      <c r="H178" s="229">
        <v>0.20000000000000001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267</v>
      </c>
      <c r="AT178" s="237" t="s">
        <v>205</v>
      </c>
      <c r="AU178" s="237" t="s">
        <v>85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267</v>
      </c>
      <c r="BM178" s="237" t="s">
        <v>270</v>
      </c>
    </row>
    <row r="179" s="2" customFormat="1" ht="24.15" customHeight="1">
      <c r="A179" s="35"/>
      <c r="B179" s="36"/>
      <c r="C179" s="225" t="s">
        <v>357</v>
      </c>
      <c r="D179" s="225" t="s">
        <v>205</v>
      </c>
      <c r="E179" s="226" t="s">
        <v>1863</v>
      </c>
      <c r="F179" s="227" t="s">
        <v>1864</v>
      </c>
      <c r="G179" s="228" t="s">
        <v>523</v>
      </c>
      <c r="H179" s="244"/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267</v>
      </c>
      <c r="AT179" s="237" t="s">
        <v>205</v>
      </c>
      <c r="AU179" s="237" t="s">
        <v>85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267</v>
      </c>
      <c r="BM179" s="237" t="s">
        <v>274</v>
      </c>
    </row>
    <row r="180" s="12" customFormat="1" ht="22.8" customHeight="1">
      <c r="A180" s="12"/>
      <c r="B180" s="209"/>
      <c r="C180" s="210"/>
      <c r="D180" s="211" t="s">
        <v>75</v>
      </c>
      <c r="E180" s="223" t="s">
        <v>1865</v>
      </c>
      <c r="F180" s="223" t="s">
        <v>1866</v>
      </c>
      <c r="G180" s="210"/>
      <c r="H180" s="210"/>
      <c r="I180" s="213"/>
      <c r="J180" s="224">
        <f>BK180</f>
        <v>0</v>
      </c>
      <c r="K180" s="210"/>
      <c r="L180" s="215"/>
      <c r="M180" s="216"/>
      <c r="N180" s="217"/>
      <c r="O180" s="217"/>
      <c r="P180" s="218">
        <f>SUM(P181:P215)</f>
        <v>0</v>
      </c>
      <c r="Q180" s="217"/>
      <c r="R180" s="218">
        <f>SUM(R181:R215)</f>
        <v>0</v>
      </c>
      <c r="S180" s="217"/>
      <c r="T180" s="219">
        <f>SUM(T181:T215)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0" t="s">
        <v>85</v>
      </c>
      <c r="AT180" s="221" t="s">
        <v>75</v>
      </c>
      <c r="AU180" s="221" t="s">
        <v>83</v>
      </c>
      <c r="AY180" s="220" t="s">
        <v>203</v>
      </c>
      <c r="BK180" s="222">
        <f>SUM(BK181:BK215)</f>
        <v>0</v>
      </c>
    </row>
    <row r="181" s="2" customFormat="1" ht="16.5" customHeight="1">
      <c r="A181" s="35"/>
      <c r="B181" s="36"/>
      <c r="C181" s="225" t="s">
        <v>362</v>
      </c>
      <c r="D181" s="225" t="s">
        <v>205</v>
      </c>
      <c r="E181" s="226" t="s">
        <v>1873</v>
      </c>
      <c r="F181" s="227" t="s">
        <v>1874</v>
      </c>
      <c r="G181" s="228" t="s">
        <v>1346</v>
      </c>
      <c r="H181" s="229">
        <v>31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267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267</v>
      </c>
      <c r="BM181" s="237" t="s">
        <v>520</v>
      </c>
    </row>
    <row r="182" s="2" customFormat="1" ht="24.15" customHeight="1">
      <c r="A182" s="35"/>
      <c r="B182" s="36"/>
      <c r="C182" s="225" t="s">
        <v>366</v>
      </c>
      <c r="D182" s="225" t="s">
        <v>205</v>
      </c>
      <c r="E182" s="226" t="s">
        <v>1875</v>
      </c>
      <c r="F182" s="227" t="s">
        <v>1876</v>
      </c>
      <c r="G182" s="228" t="s">
        <v>220</v>
      </c>
      <c r="H182" s="229">
        <v>31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267</v>
      </c>
      <c r="AT182" s="237" t="s">
        <v>205</v>
      </c>
      <c r="AU182" s="237" t="s">
        <v>85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267</v>
      </c>
      <c r="BM182" s="237" t="s">
        <v>531</v>
      </c>
    </row>
    <row r="183" s="2" customFormat="1" ht="16.5" customHeight="1">
      <c r="A183" s="35"/>
      <c r="B183" s="36"/>
      <c r="C183" s="245" t="s">
        <v>221</v>
      </c>
      <c r="D183" s="245" t="s">
        <v>541</v>
      </c>
      <c r="E183" s="246" t="s">
        <v>3107</v>
      </c>
      <c r="F183" s="247" t="s">
        <v>3108</v>
      </c>
      <c r="G183" s="248" t="s">
        <v>220</v>
      </c>
      <c r="H183" s="249">
        <v>31</v>
      </c>
      <c r="I183" s="250"/>
      <c r="J183" s="251">
        <f>ROUND(I183*H183,2)</f>
        <v>0</v>
      </c>
      <c r="K183" s="252"/>
      <c r="L183" s="253"/>
      <c r="M183" s="254" t="s">
        <v>1</v>
      </c>
      <c r="N183" s="255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214</v>
      </c>
      <c r="AT183" s="237" t="s">
        <v>541</v>
      </c>
      <c r="AU183" s="237" t="s">
        <v>85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267</v>
      </c>
      <c r="BM183" s="237" t="s">
        <v>540</v>
      </c>
    </row>
    <row r="184" s="2" customFormat="1" ht="24.15" customHeight="1">
      <c r="A184" s="35"/>
      <c r="B184" s="36"/>
      <c r="C184" s="225" t="s">
        <v>373</v>
      </c>
      <c r="D184" s="225" t="s">
        <v>205</v>
      </c>
      <c r="E184" s="226" t="s">
        <v>3109</v>
      </c>
      <c r="F184" s="227" t="s">
        <v>3110</v>
      </c>
      <c r="G184" s="228" t="s">
        <v>1346</v>
      </c>
      <c r="H184" s="229">
        <v>5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267</v>
      </c>
      <c r="AT184" s="237" t="s">
        <v>205</v>
      </c>
      <c r="AU184" s="237" t="s">
        <v>85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267</v>
      </c>
      <c r="BM184" s="237" t="s">
        <v>549</v>
      </c>
    </row>
    <row r="185" s="2" customFormat="1" ht="24.15" customHeight="1">
      <c r="A185" s="35"/>
      <c r="B185" s="36"/>
      <c r="C185" s="225" t="s">
        <v>225</v>
      </c>
      <c r="D185" s="225" t="s">
        <v>205</v>
      </c>
      <c r="E185" s="226" t="s">
        <v>3111</v>
      </c>
      <c r="F185" s="227" t="s">
        <v>3112</v>
      </c>
      <c r="G185" s="228" t="s">
        <v>1346</v>
      </c>
      <c r="H185" s="229">
        <v>5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267</v>
      </c>
      <c r="AT185" s="237" t="s">
        <v>205</v>
      </c>
      <c r="AU185" s="237" t="s">
        <v>85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267</v>
      </c>
      <c r="BM185" s="237" t="s">
        <v>560</v>
      </c>
    </row>
    <row r="186" s="2" customFormat="1" ht="16.5" customHeight="1">
      <c r="A186" s="35"/>
      <c r="B186" s="36"/>
      <c r="C186" s="225" t="s">
        <v>380</v>
      </c>
      <c r="D186" s="225" t="s">
        <v>205</v>
      </c>
      <c r="E186" s="226" t="s">
        <v>1879</v>
      </c>
      <c r="F186" s="227" t="s">
        <v>1880</v>
      </c>
      <c r="G186" s="228" t="s">
        <v>1346</v>
      </c>
      <c r="H186" s="229">
        <v>35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267</v>
      </c>
      <c r="AT186" s="237" t="s">
        <v>205</v>
      </c>
      <c r="AU186" s="237" t="s">
        <v>85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267</v>
      </c>
      <c r="BM186" s="237" t="s">
        <v>568</v>
      </c>
    </row>
    <row r="187" s="2" customFormat="1" ht="21.75" customHeight="1">
      <c r="A187" s="35"/>
      <c r="B187" s="36"/>
      <c r="C187" s="225" t="s">
        <v>384</v>
      </c>
      <c r="D187" s="225" t="s">
        <v>205</v>
      </c>
      <c r="E187" s="226" t="s">
        <v>1881</v>
      </c>
      <c r="F187" s="227" t="s">
        <v>1882</v>
      </c>
      <c r="G187" s="228" t="s">
        <v>1346</v>
      </c>
      <c r="H187" s="229">
        <v>35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267</v>
      </c>
      <c r="AT187" s="237" t="s">
        <v>205</v>
      </c>
      <c r="AU187" s="237" t="s">
        <v>85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267</v>
      </c>
      <c r="BM187" s="237" t="s">
        <v>576</v>
      </c>
    </row>
    <row r="188" s="2" customFormat="1" ht="24.15" customHeight="1">
      <c r="A188" s="35"/>
      <c r="B188" s="36"/>
      <c r="C188" s="245" t="s">
        <v>388</v>
      </c>
      <c r="D188" s="245" t="s">
        <v>541</v>
      </c>
      <c r="E188" s="246" t="s">
        <v>3113</v>
      </c>
      <c r="F188" s="247" t="s">
        <v>3114</v>
      </c>
      <c r="G188" s="248" t="s">
        <v>220</v>
      </c>
      <c r="H188" s="249">
        <v>2</v>
      </c>
      <c r="I188" s="250"/>
      <c r="J188" s="251">
        <f>ROUND(I188*H188,2)</f>
        <v>0</v>
      </c>
      <c r="K188" s="252"/>
      <c r="L188" s="253"/>
      <c r="M188" s="254" t="s">
        <v>1</v>
      </c>
      <c r="N188" s="255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214</v>
      </c>
      <c r="AT188" s="237" t="s">
        <v>541</v>
      </c>
      <c r="AU188" s="237" t="s">
        <v>85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267</v>
      </c>
      <c r="BM188" s="237" t="s">
        <v>279</v>
      </c>
    </row>
    <row r="189" s="2" customFormat="1" ht="24.15" customHeight="1">
      <c r="A189" s="35"/>
      <c r="B189" s="36"/>
      <c r="C189" s="245" t="s">
        <v>392</v>
      </c>
      <c r="D189" s="245" t="s">
        <v>541</v>
      </c>
      <c r="E189" s="246" t="s">
        <v>3115</v>
      </c>
      <c r="F189" s="247" t="s">
        <v>3116</v>
      </c>
      <c r="G189" s="248" t="s">
        <v>220</v>
      </c>
      <c r="H189" s="249">
        <v>1</v>
      </c>
      <c r="I189" s="250"/>
      <c r="J189" s="251">
        <f>ROUND(I189*H189,2)</f>
        <v>0</v>
      </c>
      <c r="K189" s="252"/>
      <c r="L189" s="253"/>
      <c r="M189" s="254" t="s">
        <v>1</v>
      </c>
      <c r="N189" s="255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214</v>
      </c>
      <c r="AT189" s="237" t="s">
        <v>541</v>
      </c>
      <c r="AU189" s="237" t="s">
        <v>85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267</v>
      </c>
      <c r="BM189" s="237" t="s">
        <v>283</v>
      </c>
    </row>
    <row r="190" s="2" customFormat="1" ht="24.15" customHeight="1">
      <c r="A190" s="35"/>
      <c r="B190" s="36"/>
      <c r="C190" s="245" t="s">
        <v>396</v>
      </c>
      <c r="D190" s="245" t="s">
        <v>541</v>
      </c>
      <c r="E190" s="246" t="s">
        <v>1884</v>
      </c>
      <c r="F190" s="247" t="s">
        <v>1885</v>
      </c>
      <c r="G190" s="248" t="s">
        <v>220</v>
      </c>
      <c r="H190" s="249">
        <v>1</v>
      </c>
      <c r="I190" s="250"/>
      <c r="J190" s="251">
        <f>ROUND(I190*H190,2)</f>
        <v>0</v>
      </c>
      <c r="K190" s="252"/>
      <c r="L190" s="253"/>
      <c r="M190" s="254" t="s">
        <v>1</v>
      </c>
      <c r="N190" s="255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214</v>
      </c>
      <c r="AT190" s="237" t="s">
        <v>541</v>
      </c>
      <c r="AU190" s="237" t="s">
        <v>85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267</v>
      </c>
      <c r="BM190" s="237" t="s">
        <v>287</v>
      </c>
    </row>
    <row r="191" s="2" customFormat="1" ht="24.15" customHeight="1">
      <c r="A191" s="35"/>
      <c r="B191" s="36"/>
      <c r="C191" s="245" t="s">
        <v>229</v>
      </c>
      <c r="D191" s="245" t="s">
        <v>541</v>
      </c>
      <c r="E191" s="246" t="s">
        <v>1887</v>
      </c>
      <c r="F191" s="247" t="s">
        <v>3117</v>
      </c>
      <c r="G191" s="248" t="s">
        <v>220</v>
      </c>
      <c r="H191" s="249">
        <v>1</v>
      </c>
      <c r="I191" s="250"/>
      <c r="J191" s="251">
        <f>ROUND(I191*H191,2)</f>
        <v>0</v>
      </c>
      <c r="K191" s="252"/>
      <c r="L191" s="253"/>
      <c r="M191" s="254" t="s">
        <v>1</v>
      </c>
      <c r="N191" s="255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214</v>
      </c>
      <c r="AT191" s="237" t="s">
        <v>541</v>
      </c>
      <c r="AU191" s="237" t="s">
        <v>85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267</v>
      </c>
      <c r="BM191" s="237" t="s">
        <v>290</v>
      </c>
    </row>
    <row r="192" s="2" customFormat="1" ht="21.75" customHeight="1">
      <c r="A192" s="35"/>
      <c r="B192" s="36"/>
      <c r="C192" s="245" t="s">
        <v>405</v>
      </c>
      <c r="D192" s="245" t="s">
        <v>541</v>
      </c>
      <c r="E192" s="246" t="s">
        <v>3118</v>
      </c>
      <c r="F192" s="247" t="s">
        <v>3119</v>
      </c>
      <c r="G192" s="248" t="s">
        <v>220</v>
      </c>
      <c r="H192" s="249">
        <v>16</v>
      </c>
      <c r="I192" s="250"/>
      <c r="J192" s="251">
        <f>ROUND(I192*H192,2)</f>
        <v>0</v>
      </c>
      <c r="K192" s="252"/>
      <c r="L192" s="253"/>
      <c r="M192" s="254" t="s">
        <v>1</v>
      </c>
      <c r="N192" s="255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214</v>
      </c>
      <c r="AT192" s="237" t="s">
        <v>541</v>
      </c>
      <c r="AU192" s="237" t="s">
        <v>85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267</v>
      </c>
      <c r="BM192" s="237" t="s">
        <v>294</v>
      </c>
    </row>
    <row r="193" s="2" customFormat="1" ht="16.5" customHeight="1">
      <c r="A193" s="35"/>
      <c r="B193" s="36"/>
      <c r="C193" s="245" t="s">
        <v>233</v>
      </c>
      <c r="D193" s="245" t="s">
        <v>541</v>
      </c>
      <c r="E193" s="246" t="s">
        <v>3120</v>
      </c>
      <c r="F193" s="247" t="s">
        <v>3121</v>
      </c>
      <c r="G193" s="248" t="s">
        <v>220</v>
      </c>
      <c r="H193" s="249">
        <v>7</v>
      </c>
      <c r="I193" s="250"/>
      <c r="J193" s="251">
        <f>ROUND(I193*H193,2)</f>
        <v>0</v>
      </c>
      <c r="K193" s="252"/>
      <c r="L193" s="253"/>
      <c r="M193" s="254" t="s">
        <v>1</v>
      </c>
      <c r="N193" s="255" t="s">
        <v>41</v>
      </c>
      <c r="O193" s="88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214</v>
      </c>
      <c r="AT193" s="237" t="s">
        <v>541</v>
      </c>
      <c r="AU193" s="237" t="s">
        <v>85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267</v>
      </c>
      <c r="BM193" s="237" t="s">
        <v>298</v>
      </c>
    </row>
    <row r="194" s="2" customFormat="1" ht="21.75" customHeight="1">
      <c r="A194" s="35"/>
      <c r="B194" s="36"/>
      <c r="C194" s="225" t="s">
        <v>412</v>
      </c>
      <c r="D194" s="225" t="s">
        <v>205</v>
      </c>
      <c r="E194" s="226" t="s">
        <v>3122</v>
      </c>
      <c r="F194" s="227" t="s">
        <v>3123</v>
      </c>
      <c r="G194" s="228" t="s">
        <v>1346</v>
      </c>
      <c r="H194" s="229">
        <v>4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267</v>
      </c>
      <c r="AT194" s="237" t="s">
        <v>205</v>
      </c>
      <c r="AU194" s="237" t="s">
        <v>85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267</v>
      </c>
      <c r="BM194" s="237" t="s">
        <v>302</v>
      </c>
    </row>
    <row r="195" s="2" customFormat="1" ht="21.75" customHeight="1">
      <c r="A195" s="35"/>
      <c r="B195" s="36"/>
      <c r="C195" s="225" t="s">
        <v>237</v>
      </c>
      <c r="D195" s="225" t="s">
        <v>205</v>
      </c>
      <c r="E195" s="226" t="s">
        <v>3124</v>
      </c>
      <c r="F195" s="227" t="s">
        <v>3125</v>
      </c>
      <c r="G195" s="228" t="s">
        <v>1346</v>
      </c>
      <c r="H195" s="229">
        <v>4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267</v>
      </c>
      <c r="AT195" s="237" t="s">
        <v>205</v>
      </c>
      <c r="AU195" s="237" t="s">
        <v>85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267</v>
      </c>
      <c r="BM195" s="237" t="s">
        <v>306</v>
      </c>
    </row>
    <row r="196" s="2" customFormat="1" ht="24.15" customHeight="1">
      <c r="A196" s="35"/>
      <c r="B196" s="36"/>
      <c r="C196" s="225" t="s">
        <v>419</v>
      </c>
      <c r="D196" s="225" t="s">
        <v>205</v>
      </c>
      <c r="E196" s="226" t="s">
        <v>3126</v>
      </c>
      <c r="F196" s="227" t="s">
        <v>3127</v>
      </c>
      <c r="G196" s="228" t="s">
        <v>1346</v>
      </c>
      <c r="H196" s="229">
        <v>3</v>
      </c>
      <c r="I196" s="230"/>
      <c r="J196" s="231">
        <f>ROUND(I196*H196,2)</f>
        <v>0</v>
      </c>
      <c r="K196" s="232"/>
      <c r="L196" s="41"/>
      <c r="M196" s="233" t="s">
        <v>1</v>
      </c>
      <c r="N196" s="234" t="s">
        <v>41</v>
      </c>
      <c r="O196" s="88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37" t="s">
        <v>267</v>
      </c>
      <c r="AT196" s="237" t="s">
        <v>205</v>
      </c>
      <c r="AU196" s="237" t="s">
        <v>85</v>
      </c>
      <c r="AY196" s="14" t="s">
        <v>203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4" t="s">
        <v>83</v>
      </c>
      <c r="BK196" s="238">
        <f>ROUND(I196*H196,2)</f>
        <v>0</v>
      </c>
      <c r="BL196" s="14" t="s">
        <v>267</v>
      </c>
      <c r="BM196" s="237" t="s">
        <v>654</v>
      </c>
    </row>
    <row r="197" s="2" customFormat="1" ht="21.75" customHeight="1">
      <c r="A197" s="35"/>
      <c r="B197" s="36"/>
      <c r="C197" s="225" t="s">
        <v>242</v>
      </c>
      <c r="D197" s="225" t="s">
        <v>205</v>
      </c>
      <c r="E197" s="226" t="s">
        <v>3128</v>
      </c>
      <c r="F197" s="227" t="s">
        <v>3129</v>
      </c>
      <c r="G197" s="228" t="s">
        <v>1346</v>
      </c>
      <c r="H197" s="229">
        <v>1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267</v>
      </c>
      <c r="AT197" s="237" t="s">
        <v>205</v>
      </c>
      <c r="AU197" s="237" t="s">
        <v>85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267</v>
      </c>
      <c r="BM197" s="237" t="s">
        <v>663</v>
      </c>
    </row>
    <row r="198" s="2" customFormat="1" ht="16.5" customHeight="1">
      <c r="A198" s="35"/>
      <c r="B198" s="36"/>
      <c r="C198" s="225" t="s">
        <v>426</v>
      </c>
      <c r="D198" s="225" t="s">
        <v>205</v>
      </c>
      <c r="E198" s="226" t="s">
        <v>3130</v>
      </c>
      <c r="F198" s="227" t="s">
        <v>3131</v>
      </c>
      <c r="G198" s="228" t="s">
        <v>1346</v>
      </c>
      <c r="H198" s="229">
        <v>3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267</v>
      </c>
      <c r="AT198" s="237" t="s">
        <v>205</v>
      </c>
      <c r="AU198" s="237" t="s">
        <v>85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267</v>
      </c>
      <c r="BM198" s="237" t="s">
        <v>671</v>
      </c>
    </row>
    <row r="199" s="2" customFormat="1" ht="21.75" customHeight="1">
      <c r="A199" s="35"/>
      <c r="B199" s="36"/>
      <c r="C199" s="225" t="s">
        <v>246</v>
      </c>
      <c r="D199" s="225" t="s">
        <v>205</v>
      </c>
      <c r="E199" s="226" t="s">
        <v>3132</v>
      </c>
      <c r="F199" s="227" t="s">
        <v>3133</v>
      </c>
      <c r="G199" s="228" t="s">
        <v>1346</v>
      </c>
      <c r="H199" s="229">
        <v>1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267</v>
      </c>
      <c r="AT199" s="237" t="s">
        <v>205</v>
      </c>
      <c r="AU199" s="237" t="s">
        <v>85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267</v>
      </c>
      <c r="BM199" s="237" t="s">
        <v>679</v>
      </c>
    </row>
    <row r="200" s="2" customFormat="1" ht="24.15" customHeight="1">
      <c r="A200" s="35"/>
      <c r="B200" s="36"/>
      <c r="C200" s="225" t="s">
        <v>433</v>
      </c>
      <c r="D200" s="225" t="s">
        <v>205</v>
      </c>
      <c r="E200" s="226" t="s">
        <v>1890</v>
      </c>
      <c r="F200" s="227" t="s">
        <v>1891</v>
      </c>
      <c r="G200" s="228" t="s">
        <v>1346</v>
      </c>
      <c r="H200" s="229">
        <v>13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267</v>
      </c>
      <c r="AT200" s="237" t="s">
        <v>205</v>
      </c>
      <c r="AU200" s="237" t="s">
        <v>85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267</v>
      </c>
      <c r="BM200" s="237" t="s">
        <v>310</v>
      </c>
    </row>
    <row r="201" s="2" customFormat="1" ht="21.75" customHeight="1">
      <c r="A201" s="35"/>
      <c r="B201" s="36"/>
      <c r="C201" s="225" t="s">
        <v>250</v>
      </c>
      <c r="D201" s="225" t="s">
        <v>205</v>
      </c>
      <c r="E201" s="226" t="s">
        <v>1893</v>
      </c>
      <c r="F201" s="227" t="s">
        <v>1894</v>
      </c>
      <c r="G201" s="228" t="s">
        <v>1346</v>
      </c>
      <c r="H201" s="229">
        <v>12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267</v>
      </c>
      <c r="AT201" s="237" t="s">
        <v>205</v>
      </c>
      <c r="AU201" s="237" t="s">
        <v>85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267</v>
      </c>
      <c r="BM201" s="237" t="s">
        <v>315</v>
      </c>
    </row>
    <row r="202" s="2" customFormat="1" ht="21.75" customHeight="1">
      <c r="A202" s="35"/>
      <c r="B202" s="36"/>
      <c r="C202" s="225" t="s">
        <v>440</v>
      </c>
      <c r="D202" s="225" t="s">
        <v>205</v>
      </c>
      <c r="E202" s="226" t="s">
        <v>1896</v>
      </c>
      <c r="F202" s="227" t="s">
        <v>1897</v>
      </c>
      <c r="G202" s="228" t="s">
        <v>1346</v>
      </c>
      <c r="H202" s="229">
        <v>1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267</v>
      </c>
      <c r="AT202" s="237" t="s">
        <v>205</v>
      </c>
      <c r="AU202" s="237" t="s">
        <v>85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267</v>
      </c>
      <c r="BM202" s="237" t="s">
        <v>703</v>
      </c>
    </row>
    <row r="203" s="2" customFormat="1" ht="16.5" customHeight="1">
      <c r="A203" s="35"/>
      <c r="B203" s="36"/>
      <c r="C203" s="225" t="s">
        <v>253</v>
      </c>
      <c r="D203" s="225" t="s">
        <v>205</v>
      </c>
      <c r="E203" s="226" t="s">
        <v>3134</v>
      </c>
      <c r="F203" s="227" t="s">
        <v>3135</v>
      </c>
      <c r="G203" s="228" t="s">
        <v>1346</v>
      </c>
      <c r="H203" s="229">
        <v>11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267</v>
      </c>
      <c r="AT203" s="237" t="s">
        <v>205</v>
      </c>
      <c r="AU203" s="237" t="s">
        <v>85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267</v>
      </c>
      <c r="BM203" s="237" t="s">
        <v>712</v>
      </c>
    </row>
    <row r="204" s="2" customFormat="1" ht="16.5" customHeight="1">
      <c r="A204" s="35"/>
      <c r="B204" s="36"/>
      <c r="C204" s="225" t="s">
        <v>447</v>
      </c>
      <c r="D204" s="225" t="s">
        <v>205</v>
      </c>
      <c r="E204" s="226" t="s">
        <v>3136</v>
      </c>
      <c r="F204" s="227" t="s">
        <v>3137</v>
      </c>
      <c r="G204" s="228" t="s">
        <v>1346</v>
      </c>
      <c r="H204" s="229">
        <v>11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267</v>
      </c>
      <c r="AT204" s="237" t="s">
        <v>205</v>
      </c>
      <c r="AU204" s="237" t="s">
        <v>85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267</v>
      </c>
      <c r="BM204" s="237" t="s">
        <v>724</v>
      </c>
    </row>
    <row r="205" s="2" customFormat="1" ht="16.5" customHeight="1">
      <c r="A205" s="35"/>
      <c r="B205" s="36"/>
      <c r="C205" s="245" t="s">
        <v>451</v>
      </c>
      <c r="D205" s="245" t="s">
        <v>541</v>
      </c>
      <c r="E205" s="246" t="s">
        <v>3138</v>
      </c>
      <c r="F205" s="247" t="s">
        <v>3139</v>
      </c>
      <c r="G205" s="248" t="s">
        <v>220</v>
      </c>
      <c r="H205" s="249">
        <v>11</v>
      </c>
      <c r="I205" s="250"/>
      <c r="J205" s="251">
        <f>ROUND(I205*H205,2)</f>
        <v>0</v>
      </c>
      <c r="K205" s="252"/>
      <c r="L205" s="253"/>
      <c r="M205" s="254" t="s">
        <v>1</v>
      </c>
      <c r="N205" s="255" t="s">
        <v>41</v>
      </c>
      <c r="O205" s="88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214</v>
      </c>
      <c r="AT205" s="237" t="s">
        <v>541</v>
      </c>
      <c r="AU205" s="237" t="s">
        <v>85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267</v>
      </c>
      <c r="BM205" s="237" t="s">
        <v>731</v>
      </c>
    </row>
    <row r="206" s="2" customFormat="1" ht="33" customHeight="1">
      <c r="A206" s="35"/>
      <c r="B206" s="36"/>
      <c r="C206" s="225" t="s">
        <v>455</v>
      </c>
      <c r="D206" s="225" t="s">
        <v>205</v>
      </c>
      <c r="E206" s="226" t="s">
        <v>1899</v>
      </c>
      <c r="F206" s="227" t="s">
        <v>1900</v>
      </c>
      <c r="G206" s="228" t="s">
        <v>241</v>
      </c>
      <c r="H206" s="229">
        <v>1.6299999999999999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</v>
      </c>
      <c r="R206" s="235">
        <f>Q206*H206</f>
        <v>0</v>
      </c>
      <c r="S206" s="235">
        <v>0</v>
      </c>
      <c r="T206" s="23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267</v>
      </c>
      <c r="AT206" s="237" t="s">
        <v>205</v>
      </c>
      <c r="AU206" s="237" t="s">
        <v>85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267</v>
      </c>
      <c r="BM206" s="237" t="s">
        <v>739</v>
      </c>
    </row>
    <row r="207" s="2" customFormat="1" ht="16.5" customHeight="1">
      <c r="A207" s="35"/>
      <c r="B207" s="36"/>
      <c r="C207" s="225" t="s">
        <v>257</v>
      </c>
      <c r="D207" s="225" t="s">
        <v>205</v>
      </c>
      <c r="E207" s="226" t="s">
        <v>1902</v>
      </c>
      <c r="F207" s="227" t="s">
        <v>1903</v>
      </c>
      <c r="G207" s="228" t="s">
        <v>220</v>
      </c>
      <c r="H207" s="229">
        <v>145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267</v>
      </c>
      <c r="AT207" s="237" t="s">
        <v>205</v>
      </c>
      <c r="AU207" s="237" t="s">
        <v>85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267</v>
      </c>
      <c r="BM207" s="237" t="s">
        <v>747</v>
      </c>
    </row>
    <row r="208" s="2" customFormat="1" ht="21.75" customHeight="1">
      <c r="A208" s="35"/>
      <c r="B208" s="36"/>
      <c r="C208" s="225" t="s">
        <v>462</v>
      </c>
      <c r="D208" s="225" t="s">
        <v>205</v>
      </c>
      <c r="E208" s="226" t="s">
        <v>1905</v>
      </c>
      <c r="F208" s="227" t="s">
        <v>1906</v>
      </c>
      <c r="G208" s="228" t="s">
        <v>1346</v>
      </c>
      <c r="H208" s="229">
        <v>145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267</v>
      </c>
      <c r="AT208" s="237" t="s">
        <v>205</v>
      </c>
      <c r="AU208" s="237" t="s">
        <v>85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267</v>
      </c>
      <c r="BM208" s="237" t="s">
        <v>755</v>
      </c>
    </row>
    <row r="209" s="2" customFormat="1" ht="16.5" customHeight="1">
      <c r="A209" s="35"/>
      <c r="B209" s="36"/>
      <c r="C209" s="245" t="s">
        <v>261</v>
      </c>
      <c r="D209" s="245" t="s">
        <v>541</v>
      </c>
      <c r="E209" s="246" t="s">
        <v>1908</v>
      </c>
      <c r="F209" s="247" t="s">
        <v>1909</v>
      </c>
      <c r="G209" s="248" t="s">
        <v>220</v>
      </c>
      <c r="H209" s="249">
        <v>145</v>
      </c>
      <c r="I209" s="250"/>
      <c r="J209" s="251">
        <f>ROUND(I209*H209,2)</f>
        <v>0</v>
      </c>
      <c r="K209" s="252"/>
      <c r="L209" s="253"/>
      <c r="M209" s="254" t="s">
        <v>1</v>
      </c>
      <c r="N209" s="255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214</v>
      </c>
      <c r="AT209" s="237" t="s">
        <v>541</v>
      </c>
      <c r="AU209" s="237" t="s">
        <v>85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267</v>
      </c>
      <c r="BM209" s="237" t="s">
        <v>763</v>
      </c>
    </row>
    <row r="210" s="2" customFormat="1" ht="16.5" customHeight="1">
      <c r="A210" s="35"/>
      <c r="B210" s="36"/>
      <c r="C210" s="225" t="s">
        <v>469</v>
      </c>
      <c r="D210" s="225" t="s">
        <v>205</v>
      </c>
      <c r="E210" s="226" t="s">
        <v>1911</v>
      </c>
      <c r="F210" s="227" t="s">
        <v>1912</v>
      </c>
      <c r="G210" s="228" t="s">
        <v>1346</v>
      </c>
      <c r="H210" s="229">
        <v>69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267</v>
      </c>
      <c r="AT210" s="237" t="s">
        <v>205</v>
      </c>
      <c r="AU210" s="237" t="s">
        <v>85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267</v>
      </c>
      <c r="BM210" s="237" t="s">
        <v>772</v>
      </c>
    </row>
    <row r="211" s="2" customFormat="1" ht="24.15" customHeight="1">
      <c r="A211" s="35"/>
      <c r="B211" s="36"/>
      <c r="C211" s="225" t="s">
        <v>473</v>
      </c>
      <c r="D211" s="225" t="s">
        <v>205</v>
      </c>
      <c r="E211" s="226" t="s">
        <v>1914</v>
      </c>
      <c r="F211" s="227" t="s">
        <v>1915</v>
      </c>
      <c r="G211" s="228" t="s">
        <v>1346</v>
      </c>
      <c r="H211" s="229">
        <v>13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267</v>
      </c>
      <c r="AT211" s="237" t="s">
        <v>205</v>
      </c>
      <c r="AU211" s="237" t="s">
        <v>85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267</v>
      </c>
      <c r="BM211" s="237" t="s">
        <v>780</v>
      </c>
    </row>
    <row r="212" s="2" customFormat="1" ht="37.8" customHeight="1">
      <c r="A212" s="35"/>
      <c r="B212" s="36"/>
      <c r="C212" s="225" t="s">
        <v>479</v>
      </c>
      <c r="D212" s="225" t="s">
        <v>205</v>
      </c>
      <c r="E212" s="226" t="s">
        <v>1916</v>
      </c>
      <c r="F212" s="227" t="s">
        <v>3140</v>
      </c>
      <c r="G212" s="228" t="s">
        <v>1346</v>
      </c>
      <c r="H212" s="229">
        <v>34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267</v>
      </c>
      <c r="AT212" s="237" t="s">
        <v>205</v>
      </c>
      <c r="AU212" s="237" t="s">
        <v>85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267</v>
      </c>
      <c r="BM212" s="237" t="s">
        <v>788</v>
      </c>
    </row>
    <row r="213" s="2" customFormat="1" ht="24.15" customHeight="1">
      <c r="A213" s="35"/>
      <c r="B213" s="36"/>
      <c r="C213" s="225" t="s">
        <v>483</v>
      </c>
      <c r="D213" s="225" t="s">
        <v>205</v>
      </c>
      <c r="E213" s="226" t="s">
        <v>3141</v>
      </c>
      <c r="F213" s="227" t="s">
        <v>3142</v>
      </c>
      <c r="G213" s="228" t="s">
        <v>1346</v>
      </c>
      <c r="H213" s="229">
        <v>11</v>
      </c>
      <c r="I213" s="230"/>
      <c r="J213" s="231">
        <f>ROUND(I213*H213,2)</f>
        <v>0</v>
      </c>
      <c r="K213" s="232"/>
      <c r="L213" s="41"/>
      <c r="M213" s="233" t="s">
        <v>1</v>
      </c>
      <c r="N213" s="234" t="s">
        <v>41</v>
      </c>
      <c r="O213" s="88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267</v>
      </c>
      <c r="AT213" s="237" t="s">
        <v>205</v>
      </c>
      <c r="AU213" s="237" t="s">
        <v>85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267</v>
      </c>
      <c r="BM213" s="237" t="s">
        <v>796</v>
      </c>
    </row>
    <row r="214" s="2" customFormat="1" ht="16.5" customHeight="1">
      <c r="A214" s="35"/>
      <c r="B214" s="36"/>
      <c r="C214" s="225" t="s">
        <v>487</v>
      </c>
      <c r="D214" s="225" t="s">
        <v>205</v>
      </c>
      <c r="E214" s="226" t="s">
        <v>3143</v>
      </c>
      <c r="F214" s="227" t="s">
        <v>3144</v>
      </c>
      <c r="G214" s="228" t="s">
        <v>1346</v>
      </c>
      <c r="H214" s="229">
        <v>4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267</v>
      </c>
      <c r="AT214" s="237" t="s">
        <v>205</v>
      </c>
      <c r="AU214" s="237" t="s">
        <v>85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267</v>
      </c>
      <c r="BM214" s="237" t="s">
        <v>804</v>
      </c>
    </row>
    <row r="215" s="2" customFormat="1" ht="24.15" customHeight="1">
      <c r="A215" s="35"/>
      <c r="B215" s="36"/>
      <c r="C215" s="225" t="s">
        <v>266</v>
      </c>
      <c r="D215" s="225" t="s">
        <v>205</v>
      </c>
      <c r="E215" s="226" t="s">
        <v>1920</v>
      </c>
      <c r="F215" s="227" t="s">
        <v>1921</v>
      </c>
      <c r="G215" s="228" t="s">
        <v>523</v>
      </c>
      <c r="H215" s="244"/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267</v>
      </c>
      <c r="AT215" s="237" t="s">
        <v>205</v>
      </c>
      <c r="AU215" s="237" t="s">
        <v>85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267</v>
      </c>
      <c r="BM215" s="237" t="s">
        <v>812</v>
      </c>
    </row>
    <row r="216" s="12" customFormat="1" ht="22.8" customHeight="1">
      <c r="A216" s="12"/>
      <c r="B216" s="209"/>
      <c r="C216" s="210"/>
      <c r="D216" s="211" t="s">
        <v>75</v>
      </c>
      <c r="E216" s="223" t="s">
        <v>1922</v>
      </c>
      <c r="F216" s="223" t="s">
        <v>1923</v>
      </c>
      <c r="G216" s="210"/>
      <c r="H216" s="210"/>
      <c r="I216" s="213"/>
      <c r="J216" s="224">
        <f>BK216</f>
        <v>0</v>
      </c>
      <c r="K216" s="210"/>
      <c r="L216" s="215"/>
      <c r="M216" s="216"/>
      <c r="N216" s="217"/>
      <c r="O216" s="217"/>
      <c r="P216" s="218">
        <f>SUM(P217:P218)</f>
        <v>0</v>
      </c>
      <c r="Q216" s="217"/>
      <c r="R216" s="218">
        <f>SUM(R217:R218)</f>
        <v>0</v>
      </c>
      <c r="S216" s="217"/>
      <c r="T216" s="219">
        <f>SUM(T217:T218)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20" t="s">
        <v>85</v>
      </c>
      <c r="AT216" s="221" t="s">
        <v>75</v>
      </c>
      <c r="AU216" s="221" t="s">
        <v>83</v>
      </c>
      <c r="AY216" s="220" t="s">
        <v>203</v>
      </c>
      <c r="BK216" s="222">
        <f>SUM(BK217:BK218)</f>
        <v>0</v>
      </c>
    </row>
    <row r="217" s="2" customFormat="1" ht="33" customHeight="1">
      <c r="A217" s="35"/>
      <c r="B217" s="36"/>
      <c r="C217" s="225" t="s">
        <v>494</v>
      </c>
      <c r="D217" s="225" t="s">
        <v>205</v>
      </c>
      <c r="E217" s="226" t="s">
        <v>1924</v>
      </c>
      <c r="F217" s="227" t="s">
        <v>1925</v>
      </c>
      <c r="G217" s="228" t="s">
        <v>1346</v>
      </c>
      <c r="H217" s="229">
        <v>31</v>
      </c>
      <c r="I217" s="230"/>
      <c r="J217" s="231">
        <f>ROUND(I217*H217,2)</f>
        <v>0</v>
      </c>
      <c r="K217" s="232"/>
      <c r="L217" s="41"/>
      <c r="M217" s="233" t="s">
        <v>1</v>
      </c>
      <c r="N217" s="234" t="s">
        <v>41</v>
      </c>
      <c r="O217" s="88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37" t="s">
        <v>267</v>
      </c>
      <c r="AT217" s="237" t="s">
        <v>205</v>
      </c>
      <c r="AU217" s="237" t="s">
        <v>85</v>
      </c>
      <c r="AY217" s="14" t="s">
        <v>203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4" t="s">
        <v>83</v>
      </c>
      <c r="BK217" s="238">
        <f>ROUND(I217*H217,2)</f>
        <v>0</v>
      </c>
      <c r="BL217" s="14" t="s">
        <v>267</v>
      </c>
      <c r="BM217" s="237" t="s">
        <v>820</v>
      </c>
    </row>
    <row r="218" s="2" customFormat="1" ht="24.15" customHeight="1">
      <c r="A218" s="35"/>
      <c r="B218" s="36"/>
      <c r="C218" s="225" t="s">
        <v>270</v>
      </c>
      <c r="D218" s="225" t="s">
        <v>205</v>
      </c>
      <c r="E218" s="226" t="s">
        <v>3145</v>
      </c>
      <c r="F218" s="227" t="s">
        <v>3146</v>
      </c>
      <c r="G218" s="228" t="s">
        <v>1346</v>
      </c>
      <c r="H218" s="229">
        <v>11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267</v>
      </c>
      <c r="AT218" s="237" t="s">
        <v>205</v>
      </c>
      <c r="AU218" s="237" t="s">
        <v>85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267</v>
      </c>
      <c r="BM218" s="237" t="s">
        <v>828</v>
      </c>
    </row>
    <row r="219" s="12" customFormat="1" ht="22.8" customHeight="1">
      <c r="A219" s="12"/>
      <c r="B219" s="209"/>
      <c r="C219" s="210"/>
      <c r="D219" s="211" t="s">
        <v>75</v>
      </c>
      <c r="E219" s="223" t="s">
        <v>1338</v>
      </c>
      <c r="F219" s="223" t="s">
        <v>1339</v>
      </c>
      <c r="G219" s="210"/>
      <c r="H219" s="210"/>
      <c r="I219" s="213"/>
      <c r="J219" s="224">
        <f>BK219</f>
        <v>0</v>
      </c>
      <c r="K219" s="210"/>
      <c r="L219" s="215"/>
      <c r="M219" s="216"/>
      <c r="N219" s="217"/>
      <c r="O219" s="217"/>
      <c r="P219" s="218">
        <f>SUM(P220:P222)</f>
        <v>0</v>
      </c>
      <c r="Q219" s="217"/>
      <c r="R219" s="218">
        <f>SUM(R220:R222)</f>
        <v>0</v>
      </c>
      <c r="S219" s="217"/>
      <c r="T219" s="219">
        <f>SUM(T220:T222)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20" t="s">
        <v>85</v>
      </c>
      <c r="AT219" s="221" t="s">
        <v>75</v>
      </c>
      <c r="AU219" s="221" t="s">
        <v>83</v>
      </c>
      <c r="AY219" s="220" t="s">
        <v>203</v>
      </c>
      <c r="BK219" s="222">
        <f>SUM(BK220:BK222)</f>
        <v>0</v>
      </c>
    </row>
    <row r="220" s="2" customFormat="1" ht="16.5" customHeight="1">
      <c r="A220" s="35"/>
      <c r="B220" s="36"/>
      <c r="C220" s="225" t="s">
        <v>507</v>
      </c>
      <c r="D220" s="225" t="s">
        <v>205</v>
      </c>
      <c r="E220" s="226" t="s">
        <v>3147</v>
      </c>
      <c r="F220" s="227" t="s">
        <v>3148</v>
      </c>
      <c r="G220" s="228" t="s">
        <v>220</v>
      </c>
      <c r="H220" s="229">
        <v>2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267</v>
      </c>
      <c r="AT220" s="237" t="s">
        <v>205</v>
      </c>
      <c r="AU220" s="237" t="s">
        <v>85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267</v>
      </c>
      <c r="BM220" s="237" t="s">
        <v>836</v>
      </c>
    </row>
    <row r="221" s="2" customFormat="1" ht="37.8" customHeight="1">
      <c r="A221" s="35"/>
      <c r="B221" s="36"/>
      <c r="C221" s="245" t="s">
        <v>274</v>
      </c>
      <c r="D221" s="245" t="s">
        <v>541</v>
      </c>
      <c r="E221" s="246" t="s">
        <v>3149</v>
      </c>
      <c r="F221" s="247" t="s">
        <v>3150</v>
      </c>
      <c r="G221" s="248" t="s">
        <v>220</v>
      </c>
      <c r="H221" s="249">
        <v>2</v>
      </c>
      <c r="I221" s="250"/>
      <c r="J221" s="251">
        <f>ROUND(I221*H221,2)</f>
        <v>0</v>
      </c>
      <c r="K221" s="252"/>
      <c r="L221" s="253"/>
      <c r="M221" s="254" t="s">
        <v>1</v>
      </c>
      <c r="N221" s="255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214</v>
      </c>
      <c r="AT221" s="237" t="s">
        <v>541</v>
      </c>
      <c r="AU221" s="237" t="s">
        <v>85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267</v>
      </c>
      <c r="BM221" s="237" t="s">
        <v>844</v>
      </c>
    </row>
    <row r="222" s="2" customFormat="1" ht="24.15" customHeight="1">
      <c r="A222" s="35"/>
      <c r="B222" s="36"/>
      <c r="C222" s="225" t="s">
        <v>515</v>
      </c>
      <c r="D222" s="225" t="s">
        <v>205</v>
      </c>
      <c r="E222" s="226" t="s">
        <v>3151</v>
      </c>
      <c r="F222" s="227" t="s">
        <v>3152</v>
      </c>
      <c r="G222" s="228" t="s">
        <v>220</v>
      </c>
      <c r="H222" s="229">
        <v>1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267</v>
      </c>
      <c r="AT222" s="237" t="s">
        <v>205</v>
      </c>
      <c r="AU222" s="237" t="s">
        <v>85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267</v>
      </c>
      <c r="BM222" s="237" t="s">
        <v>853</v>
      </c>
    </row>
    <row r="223" s="12" customFormat="1" ht="25.92" customHeight="1">
      <c r="A223" s="12"/>
      <c r="B223" s="209"/>
      <c r="C223" s="210"/>
      <c r="D223" s="211" t="s">
        <v>75</v>
      </c>
      <c r="E223" s="212" t="s">
        <v>1601</v>
      </c>
      <c r="F223" s="212" t="s">
        <v>1602</v>
      </c>
      <c r="G223" s="210"/>
      <c r="H223" s="210"/>
      <c r="I223" s="213"/>
      <c r="J223" s="214">
        <f>BK223</f>
        <v>0</v>
      </c>
      <c r="K223" s="210"/>
      <c r="L223" s="215"/>
      <c r="M223" s="216"/>
      <c r="N223" s="217"/>
      <c r="O223" s="217"/>
      <c r="P223" s="218">
        <f>SUM(P224:P225)</f>
        <v>0</v>
      </c>
      <c r="Q223" s="217"/>
      <c r="R223" s="218">
        <f>SUM(R224:R225)</f>
        <v>0</v>
      </c>
      <c r="S223" s="217"/>
      <c r="T223" s="219">
        <f>SUM(T224:T225)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0" t="s">
        <v>222</v>
      </c>
      <c r="AT223" s="221" t="s">
        <v>75</v>
      </c>
      <c r="AU223" s="221" t="s">
        <v>76</v>
      </c>
      <c r="AY223" s="220" t="s">
        <v>203</v>
      </c>
      <c r="BK223" s="222">
        <f>SUM(BK224:BK225)</f>
        <v>0</v>
      </c>
    </row>
    <row r="224" s="2" customFormat="1" ht="16.5" customHeight="1">
      <c r="A224" s="35"/>
      <c r="B224" s="36"/>
      <c r="C224" s="225" t="s">
        <v>520</v>
      </c>
      <c r="D224" s="225" t="s">
        <v>205</v>
      </c>
      <c r="E224" s="226" t="s">
        <v>80</v>
      </c>
      <c r="F224" s="227" t="s">
        <v>1603</v>
      </c>
      <c r="G224" s="228" t="s">
        <v>1363</v>
      </c>
      <c r="H224" s="229">
        <v>1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209</v>
      </c>
      <c r="AT224" s="237" t="s">
        <v>205</v>
      </c>
      <c r="AU224" s="237" t="s">
        <v>83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209</v>
      </c>
      <c r="BM224" s="237" t="s">
        <v>3153</v>
      </c>
    </row>
    <row r="225" s="2" customFormat="1" ht="16.5" customHeight="1">
      <c r="A225" s="35"/>
      <c r="B225" s="36"/>
      <c r="C225" s="225" t="s">
        <v>527</v>
      </c>
      <c r="D225" s="225" t="s">
        <v>205</v>
      </c>
      <c r="E225" s="226" t="s">
        <v>134</v>
      </c>
      <c r="F225" s="227" t="s">
        <v>1605</v>
      </c>
      <c r="G225" s="228" t="s">
        <v>1363</v>
      </c>
      <c r="H225" s="229">
        <v>1</v>
      </c>
      <c r="I225" s="230"/>
      <c r="J225" s="231">
        <f>ROUND(I225*H225,2)</f>
        <v>0</v>
      </c>
      <c r="K225" s="232"/>
      <c r="L225" s="41"/>
      <c r="M225" s="256" t="s">
        <v>1</v>
      </c>
      <c r="N225" s="257" t="s">
        <v>41</v>
      </c>
      <c r="O225" s="258"/>
      <c r="P225" s="259">
        <f>O225*H225</f>
        <v>0</v>
      </c>
      <c r="Q225" s="259">
        <v>0</v>
      </c>
      <c r="R225" s="259">
        <f>Q225*H225</f>
        <v>0</v>
      </c>
      <c r="S225" s="259">
        <v>0</v>
      </c>
      <c r="T225" s="260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209</v>
      </c>
      <c r="AT225" s="237" t="s">
        <v>205</v>
      </c>
      <c r="AU225" s="237" t="s">
        <v>83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209</v>
      </c>
      <c r="BM225" s="237" t="s">
        <v>3154</v>
      </c>
    </row>
    <row r="226" s="2" customFormat="1" ht="6.96" customHeight="1">
      <c r="A226" s="35"/>
      <c r="B226" s="63"/>
      <c r="C226" s="64"/>
      <c r="D226" s="64"/>
      <c r="E226" s="64"/>
      <c r="F226" s="64"/>
      <c r="G226" s="64"/>
      <c r="H226" s="64"/>
      <c r="I226" s="64"/>
      <c r="J226" s="64"/>
      <c r="K226" s="64"/>
      <c r="L226" s="41"/>
      <c r="M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</row>
  </sheetData>
  <sheetProtection sheet="1" autoFilter="0" formatColumns="0" formatRows="0" objects="1" scenarios="1" spinCount="100000" saltValue="rPwNVzenr7qlTSJ/IDT8UhtS2i7sN3mLT0oz5+sP/hsn1OJftUBbbXVUlW8NelPbVBhsnMKgNUjfIdHyZjkVdw==" hashValue="A4b+6YOwzF/ckfpnMzD2um22qkcn2rtzQbhcIA2fFNWPB3wUGAcVaBB51MHSSTIzID+qq+L9ZWD8zQDqBHBXog==" algorithmName="SHA-512" password="99DC"/>
  <autoFilter ref="C131:K22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90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161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ROUND(J140,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ROUND((SUM(BE140:BE517)),  2)</f>
        <v>0</v>
      </c>
      <c r="G35" s="35"/>
      <c r="H35" s="35"/>
      <c r="I35" s="162">
        <v>0.20999999999999999</v>
      </c>
      <c r="J35" s="161">
        <f>ROUND(((SUM(BE140:BE517))*I35),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ROUND((SUM(BF140:BF517)),  2)</f>
        <v>0</v>
      </c>
      <c r="G36" s="35"/>
      <c r="H36" s="35"/>
      <c r="I36" s="162">
        <v>0.12</v>
      </c>
      <c r="J36" s="161">
        <f>ROUND(((SUM(BF140:BF517))*I36),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ROUND((SUM(BG140:BG517)),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ROUND((SUM(BH140:BH517)),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ROUND((SUM(BI140:BI517)),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D.1.1 - Architektonicko-stavební řešení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J140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J141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169</v>
      </c>
      <c r="E100" s="194"/>
      <c r="F100" s="194"/>
      <c r="G100" s="194"/>
      <c r="H100" s="194"/>
      <c r="I100" s="194"/>
      <c r="J100" s="195">
        <f>J142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170</v>
      </c>
      <c r="E101" s="194"/>
      <c r="F101" s="194"/>
      <c r="G101" s="194"/>
      <c r="H101" s="194"/>
      <c r="I101" s="194"/>
      <c r="J101" s="195">
        <f>J157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171</v>
      </c>
      <c r="E102" s="194"/>
      <c r="F102" s="194"/>
      <c r="G102" s="194"/>
      <c r="H102" s="194"/>
      <c r="I102" s="194"/>
      <c r="J102" s="195">
        <f>J161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172</v>
      </c>
      <c r="E103" s="194"/>
      <c r="F103" s="194"/>
      <c r="G103" s="194"/>
      <c r="H103" s="194"/>
      <c r="I103" s="194"/>
      <c r="J103" s="195">
        <f>J184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2"/>
      <c r="C104" s="130"/>
      <c r="D104" s="193" t="s">
        <v>173</v>
      </c>
      <c r="E104" s="194"/>
      <c r="F104" s="194"/>
      <c r="G104" s="194"/>
      <c r="H104" s="194"/>
      <c r="I104" s="194"/>
      <c r="J104" s="195">
        <f>J217</f>
        <v>0</v>
      </c>
      <c r="K104" s="130"/>
      <c r="L104" s="19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2"/>
      <c r="C105" s="130"/>
      <c r="D105" s="193" t="s">
        <v>174</v>
      </c>
      <c r="E105" s="194"/>
      <c r="F105" s="194"/>
      <c r="G105" s="194"/>
      <c r="H105" s="194"/>
      <c r="I105" s="194"/>
      <c r="J105" s="195">
        <f>J223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86"/>
      <c r="C106" s="187"/>
      <c r="D106" s="188" t="s">
        <v>175</v>
      </c>
      <c r="E106" s="189"/>
      <c r="F106" s="189"/>
      <c r="G106" s="189"/>
      <c r="H106" s="189"/>
      <c r="I106" s="189"/>
      <c r="J106" s="190">
        <f>J225</f>
        <v>0</v>
      </c>
      <c r="K106" s="187"/>
      <c r="L106" s="19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92"/>
      <c r="C107" s="130"/>
      <c r="D107" s="193" t="s">
        <v>176</v>
      </c>
      <c r="E107" s="194"/>
      <c r="F107" s="194"/>
      <c r="G107" s="194"/>
      <c r="H107" s="194"/>
      <c r="I107" s="194"/>
      <c r="J107" s="195">
        <f>J226</f>
        <v>0</v>
      </c>
      <c r="K107" s="130"/>
      <c r="L107" s="19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2"/>
      <c r="C108" s="130"/>
      <c r="D108" s="193" t="s">
        <v>177</v>
      </c>
      <c r="E108" s="194"/>
      <c r="F108" s="194"/>
      <c r="G108" s="194"/>
      <c r="H108" s="194"/>
      <c r="I108" s="194"/>
      <c r="J108" s="195">
        <f>J233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178</v>
      </c>
      <c r="E109" s="194"/>
      <c r="F109" s="194"/>
      <c r="G109" s="194"/>
      <c r="H109" s="194"/>
      <c r="I109" s="194"/>
      <c r="J109" s="195">
        <f>J241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2"/>
      <c r="C110" s="130"/>
      <c r="D110" s="193" t="s">
        <v>179</v>
      </c>
      <c r="E110" s="194"/>
      <c r="F110" s="194"/>
      <c r="G110" s="194"/>
      <c r="H110" s="194"/>
      <c r="I110" s="194"/>
      <c r="J110" s="195">
        <f>J250</f>
        <v>0</v>
      </c>
      <c r="K110" s="130"/>
      <c r="L110" s="19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2"/>
      <c r="C111" s="130"/>
      <c r="D111" s="193" t="s">
        <v>180</v>
      </c>
      <c r="E111" s="194"/>
      <c r="F111" s="194"/>
      <c r="G111" s="194"/>
      <c r="H111" s="194"/>
      <c r="I111" s="194"/>
      <c r="J111" s="195">
        <f>J301</f>
        <v>0</v>
      </c>
      <c r="K111" s="130"/>
      <c r="L111" s="19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2"/>
      <c r="C112" s="130"/>
      <c r="D112" s="193" t="s">
        <v>181</v>
      </c>
      <c r="E112" s="194"/>
      <c r="F112" s="194"/>
      <c r="G112" s="194"/>
      <c r="H112" s="194"/>
      <c r="I112" s="194"/>
      <c r="J112" s="195">
        <f>J381</f>
        <v>0</v>
      </c>
      <c r="K112" s="130"/>
      <c r="L112" s="19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2"/>
      <c r="C113" s="130"/>
      <c r="D113" s="193" t="s">
        <v>182</v>
      </c>
      <c r="E113" s="194"/>
      <c r="F113" s="194"/>
      <c r="G113" s="194"/>
      <c r="H113" s="194"/>
      <c r="I113" s="194"/>
      <c r="J113" s="195">
        <f>J444</f>
        <v>0</v>
      </c>
      <c r="K113" s="130"/>
      <c r="L113" s="19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2"/>
      <c r="C114" s="130"/>
      <c r="D114" s="193" t="s">
        <v>183</v>
      </c>
      <c r="E114" s="194"/>
      <c r="F114" s="194"/>
      <c r="G114" s="194"/>
      <c r="H114" s="194"/>
      <c r="I114" s="194"/>
      <c r="J114" s="195">
        <f>J455</f>
        <v>0</v>
      </c>
      <c r="K114" s="130"/>
      <c r="L114" s="19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2"/>
      <c r="C115" s="130"/>
      <c r="D115" s="193" t="s">
        <v>184</v>
      </c>
      <c r="E115" s="194"/>
      <c r="F115" s="194"/>
      <c r="G115" s="194"/>
      <c r="H115" s="194"/>
      <c r="I115" s="194"/>
      <c r="J115" s="195">
        <f>J462</f>
        <v>0</v>
      </c>
      <c r="K115" s="130"/>
      <c r="L115" s="19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2"/>
      <c r="C116" s="130"/>
      <c r="D116" s="193" t="s">
        <v>185</v>
      </c>
      <c r="E116" s="194"/>
      <c r="F116" s="194"/>
      <c r="G116" s="194"/>
      <c r="H116" s="194"/>
      <c r="I116" s="194"/>
      <c r="J116" s="195">
        <f>J485</f>
        <v>0</v>
      </c>
      <c r="K116" s="130"/>
      <c r="L116" s="19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2"/>
      <c r="C117" s="130"/>
      <c r="D117" s="193" t="s">
        <v>186</v>
      </c>
      <c r="E117" s="194"/>
      <c r="F117" s="194"/>
      <c r="G117" s="194"/>
      <c r="H117" s="194"/>
      <c r="I117" s="194"/>
      <c r="J117" s="195">
        <f>J494</f>
        <v>0</v>
      </c>
      <c r="K117" s="130"/>
      <c r="L117" s="19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2"/>
      <c r="C118" s="130"/>
      <c r="D118" s="193" t="s">
        <v>187</v>
      </c>
      <c r="E118" s="194"/>
      <c r="F118" s="194"/>
      <c r="G118" s="194"/>
      <c r="H118" s="194"/>
      <c r="I118" s="194"/>
      <c r="J118" s="195">
        <f>J514</f>
        <v>0</v>
      </c>
      <c r="K118" s="130"/>
      <c r="L118" s="19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2" customFormat="1" ht="21.84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63"/>
      <c r="C120" s="64"/>
      <c r="D120" s="64"/>
      <c r="E120" s="64"/>
      <c r="F120" s="64"/>
      <c r="G120" s="64"/>
      <c r="H120" s="64"/>
      <c r="I120" s="64"/>
      <c r="J120" s="64"/>
      <c r="K120" s="64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4" s="2" customFormat="1" ht="6.96" customHeight="1">
      <c r="A124" s="35"/>
      <c r="B124" s="65"/>
      <c r="C124" s="66"/>
      <c r="D124" s="66"/>
      <c r="E124" s="66"/>
      <c r="F124" s="66"/>
      <c r="G124" s="66"/>
      <c r="H124" s="66"/>
      <c r="I124" s="66"/>
      <c r="J124" s="66"/>
      <c r="K124" s="66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24.96" customHeight="1">
      <c r="A125" s="35"/>
      <c r="B125" s="36"/>
      <c r="C125" s="20" t="s">
        <v>188</v>
      </c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16</v>
      </c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6.5" customHeight="1">
      <c r="A128" s="35"/>
      <c r="B128" s="36"/>
      <c r="C128" s="37"/>
      <c r="D128" s="37"/>
      <c r="E128" s="181" t="str">
        <f>E7</f>
        <v>Objekty OU, část D a DM</v>
      </c>
      <c r="F128" s="29"/>
      <c r="G128" s="29"/>
      <c r="H128" s="29"/>
      <c r="I128" s="37"/>
      <c r="J128" s="37"/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1" customFormat="1" ht="12" customHeight="1">
      <c r="B129" s="18"/>
      <c r="C129" s="29" t="s">
        <v>158</v>
      </c>
      <c r="D129" s="19"/>
      <c r="E129" s="19"/>
      <c r="F129" s="19"/>
      <c r="G129" s="19"/>
      <c r="H129" s="19"/>
      <c r="I129" s="19"/>
      <c r="J129" s="19"/>
      <c r="K129" s="19"/>
      <c r="L129" s="17"/>
    </row>
    <row r="130" s="2" customFormat="1" ht="16.5" customHeight="1">
      <c r="A130" s="35"/>
      <c r="B130" s="36"/>
      <c r="C130" s="37"/>
      <c r="D130" s="37"/>
      <c r="E130" s="181" t="s">
        <v>159</v>
      </c>
      <c r="F130" s="37"/>
      <c r="G130" s="37"/>
      <c r="H130" s="37"/>
      <c r="I130" s="37"/>
      <c r="J130" s="37"/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2" customHeight="1">
      <c r="A131" s="35"/>
      <c r="B131" s="36"/>
      <c r="C131" s="29" t="s">
        <v>160</v>
      </c>
      <c r="D131" s="37"/>
      <c r="E131" s="37"/>
      <c r="F131" s="37"/>
      <c r="G131" s="37"/>
      <c r="H131" s="37"/>
      <c r="I131" s="37"/>
      <c r="J131" s="37"/>
      <c r="K131" s="37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6.5" customHeight="1">
      <c r="A132" s="35"/>
      <c r="B132" s="36"/>
      <c r="C132" s="37"/>
      <c r="D132" s="37"/>
      <c r="E132" s="73" t="str">
        <f>E11</f>
        <v>D.1.1 - Architektonicko-stavební řešení</v>
      </c>
      <c r="F132" s="37"/>
      <c r="G132" s="37"/>
      <c r="H132" s="37"/>
      <c r="I132" s="37"/>
      <c r="J132" s="37"/>
      <c r="K132" s="37"/>
      <c r="L132" s="60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6.96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60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12" customHeight="1">
      <c r="A134" s="35"/>
      <c r="B134" s="36"/>
      <c r="C134" s="29" t="s">
        <v>20</v>
      </c>
      <c r="D134" s="37"/>
      <c r="E134" s="37"/>
      <c r="F134" s="24" t="str">
        <f>F14</f>
        <v xml:space="preserve"> </v>
      </c>
      <c r="G134" s="37"/>
      <c r="H134" s="37"/>
      <c r="I134" s="29" t="s">
        <v>22</v>
      </c>
      <c r="J134" s="76" t="str">
        <f>IF(J14="","",J14)</f>
        <v>31. 8. 2018</v>
      </c>
      <c r="K134" s="37"/>
      <c r="L134" s="60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6.96" customHeight="1">
      <c r="A135" s="35"/>
      <c r="B135" s="36"/>
      <c r="C135" s="37"/>
      <c r="D135" s="37"/>
      <c r="E135" s="37"/>
      <c r="F135" s="37"/>
      <c r="G135" s="37"/>
      <c r="H135" s="37"/>
      <c r="I135" s="37"/>
      <c r="J135" s="37"/>
      <c r="K135" s="37"/>
      <c r="L135" s="60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5.15" customHeight="1">
      <c r="A136" s="35"/>
      <c r="B136" s="36"/>
      <c r="C136" s="29" t="s">
        <v>24</v>
      </c>
      <c r="D136" s="37"/>
      <c r="E136" s="37"/>
      <c r="F136" s="24" t="str">
        <f>E17</f>
        <v>Ostravská univerzita</v>
      </c>
      <c r="G136" s="37"/>
      <c r="H136" s="37"/>
      <c r="I136" s="29" t="s">
        <v>30</v>
      </c>
      <c r="J136" s="33" t="str">
        <f>E23</f>
        <v>Marpo s.r.o.</v>
      </c>
      <c r="K136" s="37"/>
      <c r="L136" s="60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2" customFormat="1" ht="15.15" customHeight="1">
      <c r="A137" s="35"/>
      <c r="B137" s="36"/>
      <c r="C137" s="29" t="s">
        <v>28</v>
      </c>
      <c r="D137" s="37"/>
      <c r="E137" s="37"/>
      <c r="F137" s="24" t="str">
        <f>IF(E20="","",E20)</f>
        <v>Vyplň údaj</v>
      </c>
      <c r="G137" s="37"/>
      <c r="H137" s="37"/>
      <c r="I137" s="29" t="s">
        <v>33</v>
      </c>
      <c r="J137" s="33" t="str">
        <f>E26</f>
        <v xml:space="preserve"> </v>
      </c>
      <c r="K137" s="37"/>
      <c r="L137" s="60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="2" customFormat="1" ht="10.32" customHeight="1">
      <c r="A138" s="35"/>
      <c r="B138" s="36"/>
      <c r="C138" s="37"/>
      <c r="D138" s="37"/>
      <c r="E138" s="37"/>
      <c r="F138" s="37"/>
      <c r="G138" s="37"/>
      <c r="H138" s="37"/>
      <c r="I138" s="37"/>
      <c r="J138" s="37"/>
      <c r="K138" s="37"/>
      <c r="L138" s="60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="11" customFormat="1" ht="29.28" customHeight="1">
      <c r="A139" s="197"/>
      <c r="B139" s="198"/>
      <c r="C139" s="199" t="s">
        <v>189</v>
      </c>
      <c r="D139" s="200" t="s">
        <v>61</v>
      </c>
      <c r="E139" s="200" t="s">
        <v>57</v>
      </c>
      <c r="F139" s="200" t="s">
        <v>58</v>
      </c>
      <c r="G139" s="200" t="s">
        <v>190</v>
      </c>
      <c r="H139" s="200" t="s">
        <v>191</v>
      </c>
      <c r="I139" s="200" t="s">
        <v>192</v>
      </c>
      <c r="J139" s="201" t="s">
        <v>165</v>
      </c>
      <c r="K139" s="202" t="s">
        <v>193</v>
      </c>
      <c r="L139" s="203"/>
      <c r="M139" s="97" t="s">
        <v>1</v>
      </c>
      <c r="N139" s="98" t="s">
        <v>40</v>
      </c>
      <c r="O139" s="98" t="s">
        <v>194</v>
      </c>
      <c r="P139" s="98" t="s">
        <v>195</v>
      </c>
      <c r="Q139" s="98" t="s">
        <v>196</v>
      </c>
      <c r="R139" s="98" t="s">
        <v>197</v>
      </c>
      <c r="S139" s="98" t="s">
        <v>198</v>
      </c>
      <c r="T139" s="99" t="s">
        <v>199</v>
      </c>
      <c r="U139" s="197"/>
      <c r="V139" s="197"/>
      <c r="W139" s="197"/>
      <c r="X139" s="197"/>
      <c r="Y139" s="197"/>
      <c r="Z139" s="197"/>
      <c r="AA139" s="197"/>
      <c r="AB139" s="197"/>
      <c r="AC139" s="197"/>
      <c r="AD139" s="197"/>
      <c r="AE139" s="197"/>
    </row>
    <row r="140" s="2" customFormat="1" ht="22.8" customHeight="1">
      <c r="A140" s="35"/>
      <c r="B140" s="36"/>
      <c r="C140" s="104" t="s">
        <v>200</v>
      </c>
      <c r="D140" s="37"/>
      <c r="E140" s="37"/>
      <c r="F140" s="37"/>
      <c r="G140" s="37"/>
      <c r="H140" s="37"/>
      <c r="I140" s="37"/>
      <c r="J140" s="204">
        <f>BK140</f>
        <v>0</v>
      </c>
      <c r="K140" s="37"/>
      <c r="L140" s="41"/>
      <c r="M140" s="100"/>
      <c r="N140" s="205"/>
      <c r="O140" s="101"/>
      <c r="P140" s="206">
        <f>P141+P225</f>
        <v>0</v>
      </c>
      <c r="Q140" s="101"/>
      <c r="R140" s="206">
        <f>R141+R225</f>
        <v>3367.8173709100001</v>
      </c>
      <c r="S140" s="101"/>
      <c r="T140" s="207">
        <f>T141+T225</f>
        <v>4713.2168860000011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T140" s="14" t="s">
        <v>75</v>
      </c>
      <c r="AU140" s="14" t="s">
        <v>167</v>
      </c>
      <c r="BK140" s="208">
        <f>BK141+BK225</f>
        <v>0</v>
      </c>
    </row>
    <row r="141" s="12" customFormat="1" ht="25.92" customHeight="1">
      <c r="A141" s="12"/>
      <c r="B141" s="209"/>
      <c r="C141" s="210"/>
      <c r="D141" s="211" t="s">
        <v>75</v>
      </c>
      <c r="E141" s="212" t="s">
        <v>201</v>
      </c>
      <c r="F141" s="212" t="s">
        <v>202</v>
      </c>
      <c r="G141" s="210"/>
      <c r="H141" s="210"/>
      <c r="I141" s="213"/>
      <c r="J141" s="214">
        <f>BK141</f>
        <v>0</v>
      </c>
      <c r="K141" s="210"/>
      <c r="L141" s="215"/>
      <c r="M141" s="216"/>
      <c r="N141" s="217"/>
      <c r="O141" s="217"/>
      <c r="P141" s="218">
        <f>P142+P157+P161+P184+P217+P223</f>
        <v>0</v>
      </c>
      <c r="Q141" s="217"/>
      <c r="R141" s="218">
        <f>R142+R157+R161+R184+R217+R223</f>
        <v>3303.8136595800001</v>
      </c>
      <c r="S141" s="217"/>
      <c r="T141" s="219">
        <f>T142+T157+T161+T184+T217+T223</f>
        <v>4582.575170000001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0" t="s">
        <v>83</v>
      </c>
      <c r="AT141" s="221" t="s">
        <v>75</v>
      </c>
      <c r="AU141" s="221" t="s">
        <v>76</v>
      </c>
      <c r="AY141" s="220" t="s">
        <v>203</v>
      </c>
      <c r="BK141" s="222">
        <f>BK142+BK157+BK161+BK184+BK217+BK223</f>
        <v>0</v>
      </c>
    </row>
    <row r="142" s="12" customFormat="1" ht="22.8" customHeight="1">
      <c r="A142" s="12"/>
      <c r="B142" s="209"/>
      <c r="C142" s="210"/>
      <c r="D142" s="211" t="s">
        <v>75</v>
      </c>
      <c r="E142" s="223" t="s">
        <v>108</v>
      </c>
      <c r="F142" s="223" t="s">
        <v>204</v>
      </c>
      <c r="G142" s="210"/>
      <c r="H142" s="210"/>
      <c r="I142" s="213"/>
      <c r="J142" s="224">
        <f>BK142</f>
        <v>0</v>
      </c>
      <c r="K142" s="210"/>
      <c r="L142" s="215"/>
      <c r="M142" s="216"/>
      <c r="N142" s="217"/>
      <c r="O142" s="217"/>
      <c r="P142" s="218">
        <f>SUM(P143:P156)</f>
        <v>0</v>
      </c>
      <c r="Q142" s="217"/>
      <c r="R142" s="218">
        <f>SUM(R143:R156)</f>
        <v>1112.2979740000001</v>
      </c>
      <c r="S142" s="217"/>
      <c r="T142" s="219">
        <f>SUM(T143:T156)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0" t="s">
        <v>83</v>
      </c>
      <c r="AT142" s="221" t="s">
        <v>75</v>
      </c>
      <c r="AU142" s="221" t="s">
        <v>83</v>
      </c>
      <c r="AY142" s="220" t="s">
        <v>203</v>
      </c>
      <c r="BK142" s="222">
        <f>SUM(BK143:BK156)</f>
        <v>0</v>
      </c>
    </row>
    <row r="143" s="2" customFormat="1" ht="24.15" customHeight="1">
      <c r="A143" s="35"/>
      <c r="B143" s="36"/>
      <c r="C143" s="225" t="s">
        <v>83</v>
      </c>
      <c r="D143" s="225" t="s">
        <v>205</v>
      </c>
      <c r="E143" s="226" t="s">
        <v>206</v>
      </c>
      <c r="F143" s="227" t="s">
        <v>207</v>
      </c>
      <c r="G143" s="228" t="s">
        <v>208</v>
      </c>
      <c r="H143" s="229">
        <v>31.82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1.6627000000000001</v>
      </c>
      <c r="R143" s="235">
        <f>Q143*H143</f>
        <v>52.907114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210</v>
      </c>
    </row>
    <row r="144" s="2" customFormat="1" ht="24.15" customHeight="1">
      <c r="A144" s="35"/>
      <c r="B144" s="36"/>
      <c r="C144" s="225" t="s">
        <v>85</v>
      </c>
      <c r="D144" s="225" t="s">
        <v>205</v>
      </c>
      <c r="E144" s="226" t="s">
        <v>211</v>
      </c>
      <c r="F144" s="227" t="s">
        <v>212</v>
      </c>
      <c r="G144" s="228" t="s">
        <v>213</v>
      </c>
      <c r="H144" s="229">
        <v>147.69999999999999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0.22897999999999999</v>
      </c>
      <c r="R144" s="235">
        <f>Q144*H144</f>
        <v>33.820345999999994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214</v>
      </c>
    </row>
    <row r="145" s="2" customFormat="1" ht="37.8" customHeight="1">
      <c r="A145" s="35"/>
      <c r="B145" s="36"/>
      <c r="C145" s="225" t="s">
        <v>108</v>
      </c>
      <c r="D145" s="225" t="s">
        <v>205</v>
      </c>
      <c r="E145" s="226" t="s">
        <v>215</v>
      </c>
      <c r="F145" s="227" t="s">
        <v>216</v>
      </c>
      <c r="G145" s="228" t="s">
        <v>213</v>
      </c>
      <c r="H145" s="229">
        <v>355.19999999999999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85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217</v>
      </c>
    </row>
    <row r="146" s="2" customFormat="1" ht="21.75" customHeight="1">
      <c r="A146" s="35"/>
      <c r="B146" s="36"/>
      <c r="C146" s="225" t="s">
        <v>209</v>
      </c>
      <c r="D146" s="225" t="s">
        <v>205</v>
      </c>
      <c r="E146" s="226" t="s">
        <v>218</v>
      </c>
      <c r="F146" s="227" t="s">
        <v>219</v>
      </c>
      <c r="G146" s="228" t="s">
        <v>220</v>
      </c>
      <c r="H146" s="229">
        <v>4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0.017940000000000001</v>
      </c>
      <c r="R146" s="235">
        <f>Q146*H146</f>
        <v>0.071760000000000004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221</v>
      </c>
    </row>
    <row r="147" s="2" customFormat="1" ht="21.75" customHeight="1">
      <c r="A147" s="35"/>
      <c r="B147" s="36"/>
      <c r="C147" s="225" t="s">
        <v>222</v>
      </c>
      <c r="D147" s="225" t="s">
        <v>205</v>
      </c>
      <c r="E147" s="226" t="s">
        <v>223</v>
      </c>
      <c r="F147" s="227" t="s">
        <v>224</v>
      </c>
      <c r="G147" s="228" t="s">
        <v>220</v>
      </c>
      <c r="H147" s="229">
        <v>25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0.022780000000000002</v>
      </c>
      <c r="R147" s="235">
        <f>Q147*H147</f>
        <v>0.56950000000000001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85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225</v>
      </c>
    </row>
    <row r="148" s="2" customFormat="1" ht="21.75" customHeight="1">
      <c r="A148" s="35"/>
      <c r="B148" s="36"/>
      <c r="C148" s="225" t="s">
        <v>226</v>
      </c>
      <c r="D148" s="225" t="s">
        <v>205</v>
      </c>
      <c r="E148" s="226" t="s">
        <v>227</v>
      </c>
      <c r="F148" s="227" t="s">
        <v>228</v>
      </c>
      <c r="G148" s="228" t="s">
        <v>220</v>
      </c>
      <c r="H148" s="229">
        <v>1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0.040550000000000003</v>
      </c>
      <c r="R148" s="235">
        <f>Q148*H148</f>
        <v>0.040550000000000003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85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229</v>
      </c>
    </row>
    <row r="149" s="2" customFormat="1" ht="21.75" customHeight="1">
      <c r="A149" s="35"/>
      <c r="B149" s="36"/>
      <c r="C149" s="225" t="s">
        <v>230</v>
      </c>
      <c r="D149" s="225" t="s">
        <v>205</v>
      </c>
      <c r="E149" s="226" t="s">
        <v>231</v>
      </c>
      <c r="F149" s="227" t="s">
        <v>232</v>
      </c>
      <c r="G149" s="228" t="s">
        <v>220</v>
      </c>
      <c r="H149" s="229">
        <v>1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0.026929999999999999</v>
      </c>
      <c r="R149" s="235">
        <f>Q149*H149</f>
        <v>0.026929999999999999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85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233</v>
      </c>
    </row>
    <row r="150" s="2" customFormat="1" ht="21.75" customHeight="1">
      <c r="A150" s="35"/>
      <c r="B150" s="36"/>
      <c r="C150" s="225" t="s">
        <v>234</v>
      </c>
      <c r="D150" s="225" t="s">
        <v>205</v>
      </c>
      <c r="E150" s="226" t="s">
        <v>235</v>
      </c>
      <c r="F150" s="227" t="s">
        <v>236</v>
      </c>
      <c r="G150" s="228" t="s">
        <v>220</v>
      </c>
      <c r="H150" s="229">
        <v>4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0.04555</v>
      </c>
      <c r="R150" s="235">
        <f>Q150*H150</f>
        <v>0.1822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85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237</v>
      </c>
    </row>
    <row r="151" s="2" customFormat="1" ht="24.15" customHeight="1">
      <c r="A151" s="35"/>
      <c r="B151" s="36"/>
      <c r="C151" s="225" t="s">
        <v>238</v>
      </c>
      <c r="D151" s="225" t="s">
        <v>205</v>
      </c>
      <c r="E151" s="226" t="s">
        <v>239</v>
      </c>
      <c r="F151" s="227" t="s">
        <v>240</v>
      </c>
      <c r="G151" s="228" t="s">
        <v>241</v>
      </c>
      <c r="H151" s="229">
        <v>0.495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1.0900000000000001</v>
      </c>
      <c r="R151" s="235">
        <f>Q151*H151</f>
        <v>0.53955000000000009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242</v>
      </c>
    </row>
    <row r="152" s="2" customFormat="1" ht="21.75" customHeight="1">
      <c r="A152" s="35"/>
      <c r="B152" s="36"/>
      <c r="C152" s="225" t="s">
        <v>243</v>
      </c>
      <c r="D152" s="225" t="s">
        <v>205</v>
      </c>
      <c r="E152" s="226" t="s">
        <v>244</v>
      </c>
      <c r="F152" s="227" t="s">
        <v>245</v>
      </c>
      <c r="G152" s="228" t="s">
        <v>213</v>
      </c>
      <c r="H152" s="229">
        <v>9428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0.028570000000000002</v>
      </c>
      <c r="R152" s="235">
        <f>Q152*H152</f>
        <v>269.35795999999999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246</v>
      </c>
    </row>
    <row r="153" s="2" customFormat="1" ht="24.15" customHeight="1">
      <c r="A153" s="35"/>
      <c r="B153" s="36"/>
      <c r="C153" s="225" t="s">
        <v>247</v>
      </c>
      <c r="D153" s="225" t="s">
        <v>205</v>
      </c>
      <c r="E153" s="226" t="s">
        <v>248</v>
      </c>
      <c r="F153" s="227" t="s">
        <v>249</v>
      </c>
      <c r="G153" s="228" t="s">
        <v>213</v>
      </c>
      <c r="H153" s="229">
        <v>4714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0.04795</v>
      </c>
      <c r="R153" s="235">
        <f>Q153*H153</f>
        <v>226.03630000000001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250</v>
      </c>
    </row>
    <row r="154" s="2" customFormat="1" ht="24.15" customHeight="1">
      <c r="A154" s="35"/>
      <c r="B154" s="36"/>
      <c r="C154" s="225" t="s">
        <v>8</v>
      </c>
      <c r="D154" s="225" t="s">
        <v>205</v>
      </c>
      <c r="E154" s="226" t="s">
        <v>251</v>
      </c>
      <c r="F154" s="227" t="s">
        <v>252</v>
      </c>
      <c r="G154" s="228" t="s">
        <v>213</v>
      </c>
      <c r="H154" s="229">
        <v>828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0.11396000000000001</v>
      </c>
      <c r="R154" s="235">
        <f>Q154*H154</f>
        <v>94.358879999999999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253</v>
      </c>
    </row>
    <row r="155" s="2" customFormat="1" ht="16.5" customHeight="1">
      <c r="A155" s="35"/>
      <c r="B155" s="36"/>
      <c r="C155" s="225" t="s">
        <v>254</v>
      </c>
      <c r="D155" s="225" t="s">
        <v>205</v>
      </c>
      <c r="E155" s="226" t="s">
        <v>255</v>
      </c>
      <c r="F155" s="227" t="s">
        <v>256</v>
      </c>
      <c r="G155" s="228" t="s">
        <v>213</v>
      </c>
      <c r="H155" s="229">
        <v>1614.1600000000001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0.25364999999999999</v>
      </c>
      <c r="R155" s="235">
        <f>Q155*H155</f>
        <v>409.43168400000002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257</v>
      </c>
    </row>
    <row r="156" s="2" customFormat="1" ht="16.5" customHeight="1">
      <c r="A156" s="35"/>
      <c r="B156" s="36"/>
      <c r="C156" s="225" t="s">
        <v>258</v>
      </c>
      <c r="D156" s="225" t="s">
        <v>205</v>
      </c>
      <c r="E156" s="226" t="s">
        <v>259</v>
      </c>
      <c r="F156" s="227" t="s">
        <v>260</v>
      </c>
      <c r="G156" s="228" t="s">
        <v>213</v>
      </c>
      <c r="H156" s="229">
        <v>144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0.17330000000000001</v>
      </c>
      <c r="R156" s="235">
        <f>Q156*H156</f>
        <v>24.955200000000001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261</v>
      </c>
    </row>
    <row r="157" s="12" customFormat="1" ht="22.8" customHeight="1">
      <c r="A157" s="12"/>
      <c r="B157" s="209"/>
      <c r="C157" s="210"/>
      <c r="D157" s="211" t="s">
        <v>75</v>
      </c>
      <c r="E157" s="223" t="s">
        <v>209</v>
      </c>
      <c r="F157" s="223" t="s">
        <v>262</v>
      </c>
      <c r="G157" s="210"/>
      <c r="H157" s="210"/>
      <c r="I157" s="213"/>
      <c r="J157" s="224">
        <f>BK157</f>
        <v>0</v>
      </c>
      <c r="K157" s="210"/>
      <c r="L157" s="215"/>
      <c r="M157" s="216"/>
      <c r="N157" s="217"/>
      <c r="O157" s="217"/>
      <c r="P157" s="218">
        <f>SUM(P158:P160)</f>
        <v>0</v>
      </c>
      <c r="Q157" s="217"/>
      <c r="R157" s="218">
        <f>SUM(R158:R160)</f>
        <v>19.539935389999997</v>
      </c>
      <c r="S157" s="217"/>
      <c r="T157" s="219">
        <f>SUM(T158:T160)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20" t="s">
        <v>83</v>
      </c>
      <c r="AT157" s="221" t="s">
        <v>75</v>
      </c>
      <c r="AU157" s="221" t="s">
        <v>83</v>
      </c>
      <c r="AY157" s="220" t="s">
        <v>203</v>
      </c>
      <c r="BK157" s="222">
        <f>SUM(BK158:BK160)</f>
        <v>0</v>
      </c>
    </row>
    <row r="158" s="2" customFormat="1" ht="16.5" customHeight="1">
      <c r="A158" s="35"/>
      <c r="B158" s="36"/>
      <c r="C158" s="225" t="s">
        <v>263</v>
      </c>
      <c r="D158" s="225" t="s">
        <v>205</v>
      </c>
      <c r="E158" s="226" t="s">
        <v>264</v>
      </c>
      <c r="F158" s="227" t="s">
        <v>265</v>
      </c>
      <c r="G158" s="228" t="s">
        <v>208</v>
      </c>
      <c r="H158" s="229">
        <v>4.9699999999999998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2.3011599999999999</v>
      </c>
      <c r="R158" s="235">
        <f>Q158*H158</f>
        <v>11.436765199999998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266</v>
      </c>
    </row>
    <row r="159" s="2" customFormat="1" ht="21.75" customHeight="1">
      <c r="A159" s="35"/>
      <c r="B159" s="36"/>
      <c r="C159" s="225" t="s">
        <v>267</v>
      </c>
      <c r="D159" s="225" t="s">
        <v>205</v>
      </c>
      <c r="E159" s="226" t="s">
        <v>268</v>
      </c>
      <c r="F159" s="227" t="s">
        <v>269</v>
      </c>
      <c r="G159" s="228" t="s">
        <v>241</v>
      </c>
      <c r="H159" s="229">
        <v>2.0470000000000002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1.06277</v>
      </c>
      <c r="R159" s="235">
        <f>Q159*H159</f>
        <v>2.1754901900000001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270</v>
      </c>
    </row>
    <row r="160" s="2" customFormat="1" ht="16.5" customHeight="1">
      <c r="A160" s="35"/>
      <c r="B160" s="36"/>
      <c r="C160" s="225" t="s">
        <v>271</v>
      </c>
      <c r="D160" s="225" t="s">
        <v>205</v>
      </c>
      <c r="E160" s="226" t="s">
        <v>272</v>
      </c>
      <c r="F160" s="227" t="s">
        <v>273</v>
      </c>
      <c r="G160" s="228" t="s">
        <v>220</v>
      </c>
      <c r="H160" s="229">
        <v>88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0.067360000000000003</v>
      </c>
      <c r="R160" s="235">
        <f>Q160*H160</f>
        <v>5.9276800000000005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274</v>
      </c>
    </row>
    <row r="161" s="12" customFormat="1" ht="22.8" customHeight="1">
      <c r="A161" s="12"/>
      <c r="B161" s="209"/>
      <c r="C161" s="210"/>
      <c r="D161" s="211" t="s">
        <v>75</v>
      </c>
      <c r="E161" s="223" t="s">
        <v>226</v>
      </c>
      <c r="F161" s="223" t="s">
        <v>275</v>
      </c>
      <c r="G161" s="210"/>
      <c r="H161" s="210"/>
      <c r="I161" s="213"/>
      <c r="J161" s="224">
        <f>BK161</f>
        <v>0</v>
      </c>
      <c r="K161" s="210"/>
      <c r="L161" s="215"/>
      <c r="M161" s="216"/>
      <c r="N161" s="217"/>
      <c r="O161" s="217"/>
      <c r="P161" s="218">
        <f>SUM(P162:P183)</f>
        <v>0</v>
      </c>
      <c r="Q161" s="217"/>
      <c r="R161" s="218">
        <f>SUM(R162:R183)</f>
        <v>2171.3602946900005</v>
      </c>
      <c r="S161" s="217"/>
      <c r="T161" s="219">
        <f>SUM(T162:T183)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0" t="s">
        <v>83</v>
      </c>
      <c r="AT161" s="221" t="s">
        <v>75</v>
      </c>
      <c r="AU161" s="221" t="s">
        <v>83</v>
      </c>
      <c r="AY161" s="220" t="s">
        <v>203</v>
      </c>
      <c r="BK161" s="222">
        <f>SUM(BK162:BK183)</f>
        <v>0</v>
      </c>
    </row>
    <row r="162" s="2" customFormat="1" ht="24.15" customHeight="1">
      <c r="A162" s="35"/>
      <c r="B162" s="36"/>
      <c r="C162" s="225" t="s">
        <v>276</v>
      </c>
      <c r="D162" s="225" t="s">
        <v>205</v>
      </c>
      <c r="E162" s="226" t="s">
        <v>277</v>
      </c>
      <c r="F162" s="227" t="s">
        <v>278</v>
      </c>
      <c r="G162" s="228" t="s">
        <v>213</v>
      </c>
      <c r="H162" s="229">
        <v>12474.4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0.0073499999999999998</v>
      </c>
      <c r="R162" s="235">
        <f>Q162*H162</f>
        <v>91.686839999999989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85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279</v>
      </c>
    </row>
    <row r="163" s="2" customFormat="1" ht="24.15" customHeight="1">
      <c r="A163" s="35"/>
      <c r="B163" s="36"/>
      <c r="C163" s="225" t="s">
        <v>280</v>
      </c>
      <c r="D163" s="225" t="s">
        <v>205</v>
      </c>
      <c r="E163" s="226" t="s">
        <v>281</v>
      </c>
      <c r="F163" s="227" t="s">
        <v>282</v>
      </c>
      <c r="G163" s="228" t="s">
        <v>213</v>
      </c>
      <c r="H163" s="229">
        <v>12469.861999999999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0.00025999999999999998</v>
      </c>
      <c r="R163" s="235">
        <f>Q163*H163</f>
        <v>3.2421641199999995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283</v>
      </c>
    </row>
    <row r="164" s="2" customFormat="1" ht="21.75" customHeight="1">
      <c r="A164" s="35"/>
      <c r="B164" s="36"/>
      <c r="C164" s="225" t="s">
        <v>284</v>
      </c>
      <c r="D164" s="225" t="s">
        <v>205</v>
      </c>
      <c r="E164" s="226" t="s">
        <v>285</v>
      </c>
      <c r="F164" s="227" t="s">
        <v>286</v>
      </c>
      <c r="G164" s="228" t="s">
        <v>213</v>
      </c>
      <c r="H164" s="229">
        <v>1248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0.056000000000000001</v>
      </c>
      <c r="R164" s="235">
        <f>Q164*H164</f>
        <v>69.888000000000005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85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287</v>
      </c>
    </row>
    <row r="165" s="2" customFormat="1" ht="24.15" customHeight="1">
      <c r="A165" s="35"/>
      <c r="B165" s="36"/>
      <c r="C165" s="225" t="s">
        <v>7</v>
      </c>
      <c r="D165" s="225" t="s">
        <v>205</v>
      </c>
      <c r="E165" s="226" t="s">
        <v>288</v>
      </c>
      <c r="F165" s="227" t="s">
        <v>289</v>
      </c>
      <c r="G165" s="228" t="s">
        <v>213</v>
      </c>
      <c r="H165" s="229">
        <v>12474.4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0.0043800000000000002</v>
      </c>
      <c r="R165" s="235">
        <f>Q165*H165</f>
        <v>54.637872000000002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290</v>
      </c>
    </row>
    <row r="166" s="2" customFormat="1" ht="44.25" customHeight="1">
      <c r="A166" s="35"/>
      <c r="B166" s="36"/>
      <c r="C166" s="225" t="s">
        <v>291</v>
      </c>
      <c r="D166" s="225" t="s">
        <v>205</v>
      </c>
      <c r="E166" s="226" t="s">
        <v>292</v>
      </c>
      <c r="F166" s="227" t="s">
        <v>293</v>
      </c>
      <c r="G166" s="228" t="s">
        <v>213</v>
      </c>
      <c r="H166" s="229">
        <v>12469.861999999999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294</v>
      </c>
    </row>
    <row r="167" s="2" customFormat="1" ht="24.15" customHeight="1">
      <c r="A167" s="35"/>
      <c r="B167" s="36"/>
      <c r="C167" s="225" t="s">
        <v>295</v>
      </c>
      <c r="D167" s="225" t="s">
        <v>205</v>
      </c>
      <c r="E167" s="226" t="s">
        <v>296</v>
      </c>
      <c r="F167" s="227" t="s">
        <v>297</v>
      </c>
      <c r="G167" s="228" t="s">
        <v>213</v>
      </c>
      <c r="H167" s="229">
        <v>12469.861999999999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0.0040000000000000001</v>
      </c>
      <c r="R167" s="235">
        <f>Q167*H167</f>
        <v>49.879447999999996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85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298</v>
      </c>
    </row>
    <row r="168" s="2" customFormat="1" ht="24.15" customHeight="1">
      <c r="A168" s="35"/>
      <c r="B168" s="36"/>
      <c r="C168" s="225" t="s">
        <v>299</v>
      </c>
      <c r="D168" s="225" t="s">
        <v>205</v>
      </c>
      <c r="E168" s="226" t="s">
        <v>300</v>
      </c>
      <c r="F168" s="227" t="s">
        <v>301</v>
      </c>
      <c r="G168" s="228" t="s">
        <v>213</v>
      </c>
      <c r="H168" s="229">
        <v>12478.938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0.01575</v>
      </c>
      <c r="R168" s="235">
        <f>Q168*H168</f>
        <v>196.5432735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302</v>
      </c>
    </row>
    <row r="169" s="2" customFormat="1" ht="24.15" customHeight="1">
      <c r="A169" s="35"/>
      <c r="B169" s="36"/>
      <c r="C169" s="225" t="s">
        <v>303</v>
      </c>
      <c r="D169" s="225" t="s">
        <v>205</v>
      </c>
      <c r="E169" s="226" t="s">
        <v>304</v>
      </c>
      <c r="F169" s="227" t="s">
        <v>305</v>
      </c>
      <c r="G169" s="228" t="s">
        <v>213</v>
      </c>
      <c r="H169" s="229">
        <v>99831.504000000001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0.0079000000000000008</v>
      </c>
      <c r="R169" s="235">
        <f>Q169*H169</f>
        <v>788.66888160000008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306</v>
      </c>
    </row>
    <row r="170" s="2" customFormat="1" ht="16.5" customHeight="1">
      <c r="A170" s="35"/>
      <c r="B170" s="36"/>
      <c r="C170" s="225" t="s">
        <v>307</v>
      </c>
      <c r="D170" s="225" t="s">
        <v>205</v>
      </c>
      <c r="E170" s="226" t="s">
        <v>308</v>
      </c>
      <c r="F170" s="227" t="s">
        <v>309</v>
      </c>
      <c r="G170" s="228" t="s">
        <v>213</v>
      </c>
      <c r="H170" s="229">
        <v>144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0.00084999999999999995</v>
      </c>
      <c r="R170" s="235">
        <f>Q170*H170</f>
        <v>0.1224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85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310</v>
      </c>
    </row>
    <row r="171" s="2" customFormat="1" ht="24.15" customHeight="1">
      <c r="A171" s="35"/>
      <c r="B171" s="36"/>
      <c r="C171" s="225" t="s">
        <v>311</v>
      </c>
      <c r="D171" s="225" t="s">
        <v>205</v>
      </c>
      <c r="E171" s="226" t="s">
        <v>312</v>
      </c>
      <c r="F171" s="227" t="s">
        <v>313</v>
      </c>
      <c r="G171" s="228" t="s">
        <v>314</v>
      </c>
      <c r="H171" s="229">
        <v>2028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0.0015</v>
      </c>
      <c r="R171" s="235">
        <f>Q171*H171</f>
        <v>3.0420000000000003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315</v>
      </c>
    </row>
    <row r="172" s="2" customFormat="1" ht="24.15" customHeight="1">
      <c r="A172" s="35"/>
      <c r="B172" s="36"/>
      <c r="C172" s="225" t="s">
        <v>316</v>
      </c>
      <c r="D172" s="225" t="s">
        <v>205</v>
      </c>
      <c r="E172" s="226" t="s">
        <v>317</v>
      </c>
      <c r="F172" s="227" t="s">
        <v>318</v>
      </c>
      <c r="G172" s="228" t="s">
        <v>208</v>
      </c>
      <c r="H172" s="229">
        <v>1.8180000000000001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2.5018699999999998</v>
      </c>
      <c r="R172" s="235">
        <f>Q172*H172</f>
        <v>4.5483996599999994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319</v>
      </c>
    </row>
    <row r="173" s="2" customFormat="1" ht="24.15" customHeight="1">
      <c r="A173" s="35"/>
      <c r="B173" s="36"/>
      <c r="C173" s="225" t="s">
        <v>320</v>
      </c>
      <c r="D173" s="225" t="s">
        <v>205</v>
      </c>
      <c r="E173" s="226" t="s">
        <v>321</v>
      </c>
      <c r="F173" s="227" t="s">
        <v>322</v>
      </c>
      <c r="G173" s="228" t="s">
        <v>208</v>
      </c>
      <c r="H173" s="229">
        <v>48.863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2.5018699999999998</v>
      </c>
      <c r="R173" s="235">
        <f>Q173*H173</f>
        <v>122.24887380999999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85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323</v>
      </c>
    </row>
    <row r="174" s="2" customFormat="1" ht="24.15" customHeight="1">
      <c r="A174" s="35"/>
      <c r="B174" s="36"/>
      <c r="C174" s="225" t="s">
        <v>210</v>
      </c>
      <c r="D174" s="225" t="s">
        <v>205</v>
      </c>
      <c r="E174" s="226" t="s">
        <v>324</v>
      </c>
      <c r="F174" s="227" t="s">
        <v>325</v>
      </c>
      <c r="G174" s="228" t="s">
        <v>208</v>
      </c>
      <c r="H174" s="229">
        <v>48.863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326</v>
      </c>
    </row>
    <row r="175" s="2" customFormat="1" ht="24.15" customHeight="1">
      <c r="A175" s="35"/>
      <c r="B175" s="36"/>
      <c r="C175" s="225" t="s">
        <v>327</v>
      </c>
      <c r="D175" s="225" t="s">
        <v>205</v>
      </c>
      <c r="E175" s="226" t="s">
        <v>328</v>
      </c>
      <c r="F175" s="227" t="s">
        <v>329</v>
      </c>
      <c r="G175" s="228" t="s">
        <v>208</v>
      </c>
      <c r="H175" s="229">
        <v>46.673000000000002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85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330</v>
      </c>
    </row>
    <row r="176" s="2" customFormat="1" ht="24.15" customHeight="1">
      <c r="A176" s="35"/>
      <c r="B176" s="36"/>
      <c r="C176" s="225" t="s">
        <v>214</v>
      </c>
      <c r="D176" s="225" t="s">
        <v>205</v>
      </c>
      <c r="E176" s="226" t="s">
        <v>331</v>
      </c>
      <c r="F176" s="227" t="s">
        <v>332</v>
      </c>
      <c r="G176" s="228" t="s">
        <v>208</v>
      </c>
      <c r="H176" s="229">
        <v>136.91200000000001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2.0600000000000001</v>
      </c>
      <c r="R176" s="235">
        <f>Q176*H176</f>
        <v>282.03872000000001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85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333</v>
      </c>
    </row>
    <row r="177" s="2" customFormat="1" ht="24.15" customHeight="1">
      <c r="A177" s="35"/>
      <c r="B177" s="36"/>
      <c r="C177" s="225" t="s">
        <v>334</v>
      </c>
      <c r="D177" s="225" t="s">
        <v>205</v>
      </c>
      <c r="E177" s="226" t="s">
        <v>335</v>
      </c>
      <c r="F177" s="227" t="s">
        <v>336</v>
      </c>
      <c r="G177" s="228" t="s">
        <v>208</v>
      </c>
      <c r="H177" s="229">
        <v>70.596999999999994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2.0600000000000001</v>
      </c>
      <c r="R177" s="235">
        <f>Q177*H177</f>
        <v>145.42981999999998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337</v>
      </c>
    </row>
    <row r="178" s="2" customFormat="1" ht="16.5" customHeight="1">
      <c r="A178" s="35"/>
      <c r="B178" s="36"/>
      <c r="C178" s="225" t="s">
        <v>338</v>
      </c>
      <c r="D178" s="225" t="s">
        <v>205</v>
      </c>
      <c r="E178" s="226" t="s">
        <v>339</v>
      </c>
      <c r="F178" s="227" t="s">
        <v>340</v>
      </c>
      <c r="G178" s="228" t="s">
        <v>241</v>
      </c>
      <c r="H178" s="229">
        <v>3.6000000000000001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1.06277</v>
      </c>
      <c r="R178" s="235">
        <f>Q178*H178</f>
        <v>3.8259720000000002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85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341</v>
      </c>
    </row>
    <row r="179" s="2" customFormat="1" ht="24.15" customHeight="1">
      <c r="A179" s="35"/>
      <c r="B179" s="36"/>
      <c r="C179" s="225" t="s">
        <v>342</v>
      </c>
      <c r="D179" s="225" t="s">
        <v>205</v>
      </c>
      <c r="E179" s="226" t="s">
        <v>343</v>
      </c>
      <c r="F179" s="227" t="s">
        <v>344</v>
      </c>
      <c r="G179" s="228" t="s">
        <v>213</v>
      </c>
      <c r="H179" s="229">
        <v>2742.75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0.105</v>
      </c>
      <c r="R179" s="235">
        <f>Q179*H179</f>
        <v>287.98874999999998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85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345</v>
      </c>
    </row>
    <row r="180" s="2" customFormat="1" ht="24.15" customHeight="1">
      <c r="A180" s="35"/>
      <c r="B180" s="36"/>
      <c r="C180" s="225" t="s">
        <v>217</v>
      </c>
      <c r="D180" s="225" t="s">
        <v>205</v>
      </c>
      <c r="E180" s="226" t="s">
        <v>346</v>
      </c>
      <c r="F180" s="227" t="s">
        <v>347</v>
      </c>
      <c r="G180" s="228" t="s">
        <v>213</v>
      </c>
      <c r="H180" s="229">
        <v>2435.1999999999998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0.020400000000000001</v>
      </c>
      <c r="R180" s="235">
        <f>Q180*H180</f>
        <v>49.678080000000001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85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348</v>
      </c>
    </row>
    <row r="181" s="2" customFormat="1" ht="24.15" customHeight="1">
      <c r="A181" s="35"/>
      <c r="B181" s="36"/>
      <c r="C181" s="225" t="s">
        <v>349</v>
      </c>
      <c r="D181" s="225" t="s">
        <v>205</v>
      </c>
      <c r="E181" s="226" t="s">
        <v>350</v>
      </c>
      <c r="F181" s="227" t="s">
        <v>351</v>
      </c>
      <c r="G181" s="228" t="s">
        <v>213</v>
      </c>
      <c r="H181" s="229">
        <v>32.600000000000001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0.040800000000000003</v>
      </c>
      <c r="R181" s="235">
        <f>Q181*H181</f>
        <v>1.3300800000000002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352</v>
      </c>
    </row>
    <row r="182" s="2" customFormat="1" ht="24.15" customHeight="1">
      <c r="A182" s="35"/>
      <c r="B182" s="36"/>
      <c r="C182" s="225" t="s">
        <v>353</v>
      </c>
      <c r="D182" s="225" t="s">
        <v>205</v>
      </c>
      <c r="E182" s="226" t="s">
        <v>354</v>
      </c>
      <c r="F182" s="227" t="s">
        <v>355</v>
      </c>
      <c r="G182" s="228" t="s">
        <v>213</v>
      </c>
      <c r="H182" s="229">
        <v>270.60000000000002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0.061199999999999997</v>
      </c>
      <c r="R182" s="235">
        <f>Q182*H182</f>
        <v>16.56072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85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356</v>
      </c>
    </row>
    <row r="183" s="2" customFormat="1" ht="24.15" customHeight="1">
      <c r="A183" s="35"/>
      <c r="B183" s="36"/>
      <c r="C183" s="225" t="s">
        <v>357</v>
      </c>
      <c r="D183" s="225" t="s">
        <v>205</v>
      </c>
      <c r="E183" s="226" t="s">
        <v>358</v>
      </c>
      <c r="F183" s="227" t="s">
        <v>359</v>
      </c>
      <c r="G183" s="228" t="s">
        <v>213</v>
      </c>
      <c r="H183" s="229">
        <v>2738.4000000000001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85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360</v>
      </c>
    </row>
    <row r="184" s="12" customFormat="1" ht="22.8" customHeight="1">
      <c r="A184" s="12"/>
      <c r="B184" s="209"/>
      <c r="C184" s="210"/>
      <c r="D184" s="211" t="s">
        <v>75</v>
      </c>
      <c r="E184" s="223" t="s">
        <v>238</v>
      </c>
      <c r="F184" s="223" t="s">
        <v>361</v>
      </c>
      <c r="G184" s="210"/>
      <c r="H184" s="210"/>
      <c r="I184" s="213"/>
      <c r="J184" s="224">
        <f>BK184</f>
        <v>0</v>
      </c>
      <c r="K184" s="210"/>
      <c r="L184" s="215"/>
      <c r="M184" s="216"/>
      <c r="N184" s="217"/>
      <c r="O184" s="217"/>
      <c r="P184" s="218">
        <f>SUM(P185:P216)</f>
        <v>0</v>
      </c>
      <c r="Q184" s="217"/>
      <c r="R184" s="218">
        <f>SUM(R185:R216)</f>
        <v>0.61545549999999993</v>
      </c>
      <c r="S184" s="217"/>
      <c r="T184" s="219">
        <f>SUM(T185:T216)</f>
        <v>4582.575170000001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20" t="s">
        <v>83</v>
      </c>
      <c r="AT184" s="221" t="s">
        <v>75</v>
      </c>
      <c r="AU184" s="221" t="s">
        <v>83</v>
      </c>
      <c r="AY184" s="220" t="s">
        <v>203</v>
      </c>
      <c r="BK184" s="222">
        <f>SUM(BK185:BK216)</f>
        <v>0</v>
      </c>
    </row>
    <row r="185" s="2" customFormat="1" ht="33" customHeight="1">
      <c r="A185" s="35"/>
      <c r="B185" s="36"/>
      <c r="C185" s="225" t="s">
        <v>362</v>
      </c>
      <c r="D185" s="225" t="s">
        <v>205</v>
      </c>
      <c r="E185" s="226" t="s">
        <v>363</v>
      </c>
      <c r="F185" s="227" t="s">
        <v>364</v>
      </c>
      <c r="G185" s="228" t="s">
        <v>213</v>
      </c>
      <c r="H185" s="229">
        <v>2082.5999999999999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0.00012999999999999999</v>
      </c>
      <c r="R185" s="235">
        <f>Q185*H185</f>
        <v>0.27073799999999998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85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365</v>
      </c>
    </row>
    <row r="186" s="2" customFormat="1" ht="24.15" customHeight="1">
      <c r="A186" s="35"/>
      <c r="B186" s="36"/>
      <c r="C186" s="225" t="s">
        <v>366</v>
      </c>
      <c r="D186" s="225" t="s">
        <v>205</v>
      </c>
      <c r="E186" s="226" t="s">
        <v>367</v>
      </c>
      <c r="F186" s="227" t="s">
        <v>368</v>
      </c>
      <c r="G186" s="228" t="s">
        <v>213</v>
      </c>
      <c r="H186" s="229">
        <v>3428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4.0000000000000003E-05</v>
      </c>
      <c r="R186" s="235">
        <f>Q186*H186</f>
        <v>0.13712000000000002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85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369</v>
      </c>
    </row>
    <row r="187" s="2" customFormat="1" ht="21.75" customHeight="1">
      <c r="A187" s="35"/>
      <c r="B187" s="36"/>
      <c r="C187" s="225" t="s">
        <v>221</v>
      </c>
      <c r="D187" s="225" t="s">
        <v>205</v>
      </c>
      <c r="E187" s="226" t="s">
        <v>370</v>
      </c>
      <c r="F187" s="227" t="s">
        <v>371</v>
      </c>
      <c r="G187" s="228" t="s">
        <v>213</v>
      </c>
      <c r="H187" s="229">
        <v>1730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0.11700000000000001</v>
      </c>
      <c r="T187" s="236">
        <f>S187*H187</f>
        <v>202.41000000000003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85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372</v>
      </c>
    </row>
    <row r="188" s="2" customFormat="1" ht="24.15" customHeight="1">
      <c r="A188" s="35"/>
      <c r="B188" s="36"/>
      <c r="C188" s="225" t="s">
        <v>373</v>
      </c>
      <c r="D188" s="225" t="s">
        <v>205</v>
      </c>
      <c r="E188" s="226" t="s">
        <v>374</v>
      </c>
      <c r="F188" s="227" t="s">
        <v>375</v>
      </c>
      <c r="G188" s="228" t="s">
        <v>208</v>
      </c>
      <c r="H188" s="229">
        <v>263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1.95</v>
      </c>
      <c r="T188" s="236">
        <f>S188*H188</f>
        <v>512.85000000000002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85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376</v>
      </c>
    </row>
    <row r="189" s="2" customFormat="1" ht="24.15" customHeight="1">
      <c r="A189" s="35"/>
      <c r="B189" s="36"/>
      <c r="C189" s="225" t="s">
        <v>225</v>
      </c>
      <c r="D189" s="225" t="s">
        <v>205</v>
      </c>
      <c r="E189" s="226" t="s">
        <v>377</v>
      </c>
      <c r="F189" s="227" t="s">
        <v>378</v>
      </c>
      <c r="G189" s="228" t="s">
        <v>208</v>
      </c>
      <c r="H189" s="229">
        <v>260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2.3999999999999999</v>
      </c>
      <c r="T189" s="236">
        <f>S189*H189</f>
        <v>624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85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379</v>
      </c>
    </row>
    <row r="190" s="2" customFormat="1" ht="24.15" customHeight="1">
      <c r="A190" s="35"/>
      <c r="B190" s="36"/>
      <c r="C190" s="225" t="s">
        <v>380</v>
      </c>
      <c r="D190" s="225" t="s">
        <v>205</v>
      </c>
      <c r="E190" s="226" t="s">
        <v>381</v>
      </c>
      <c r="F190" s="227" t="s">
        <v>382</v>
      </c>
      <c r="G190" s="228" t="s">
        <v>208</v>
      </c>
      <c r="H190" s="229">
        <v>211.26499999999999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2.2000000000000002</v>
      </c>
      <c r="T190" s="236">
        <f>S190*H190</f>
        <v>464.78300000000002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85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383</v>
      </c>
    </row>
    <row r="191" s="2" customFormat="1" ht="24.15" customHeight="1">
      <c r="A191" s="35"/>
      <c r="B191" s="36"/>
      <c r="C191" s="225" t="s">
        <v>384</v>
      </c>
      <c r="D191" s="225" t="s">
        <v>205</v>
      </c>
      <c r="E191" s="226" t="s">
        <v>385</v>
      </c>
      <c r="F191" s="227" t="s">
        <v>386</v>
      </c>
      <c r="G191" s="228" t="s">
        <v>208</v>
      </c>
      <c r="H191" s="229">
        <v>11.94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2.2000000000000002</v>
      </c>
      <c r="T191" s="236">
        <f>S191*H191</f>
        <v>26.268000000000001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209</v>
      </c>
      <c r="AT191" s="237" t="s">
        <v>205</v>
      </c>
      <c r="AU191" s="237" t="s">
        <v>85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209</v>
      </c>
      <c r="BM191" s="237" t="s">
        <v>387</v>
      </c>
    </row>
    <row r="192" s="2" customFormat="1" ht="33" customHeight="1">
      <c r="A192" s="35"/>
      <c r="B192" s="36"/>
      <c r="C192" s="225" t="s">
        <v>388</v>
      </c>
      <c r="D192" s="225" t="s">
        <v>205</v>
      </c>
      <c r="E192" s="226" t="s">
        <v>389</v>
      </c>
      <c r="F192" s="227" t="s">
        <v>390</v>
      </c>
      <c r="G192" s="228" t="s">
        <v>208</v>
      </c>
      <c r="H192" s="229">
        <v>211.26499999999999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0.043999999999999997</v>
      </c>
      <c r="T192" s="236">
        <f>S192*H192</f>
        <v>9.295659999999998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85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391</v>
      </c>
    </row>
    <row r="193" s="2" customFormat="1" ht="33" customHeight="1">
      <c r="A193" s="35"/>
      <c r="B193" s="36"/>
      <c r="C193" s="225" t="s">
        <v>392</v>
      </c>
      <c r="D193" s="225" t="s">
        <v>205</v>
      </c>
      <c r="E193" s="226" t="s">
        <v>393</v>
      </c>
      <c r="F193" s="227" t="s">
        <v>394</v>
      </c>
      <c r="G193" s="228" t="s">
        <v>208</v>
      </c>
      <c r="H193" s="229">
        <v>11.94</v>
      </c>
      <c r="I193" s="230"/>
      <c r="J193" s="231">
        <f>ROUND(I193*H193,2)</f>
        <v>0</v>
      </c>
      <c r="K193" s="232"/>
      <c r="L193" s="41"/>
      <c r="M193" s="233" t="s">
        <v>1</v>
      </c>
      <c r="N193" s="234" t="s">
        <v>41</v>
      </c>
      <c r="O193" s="88"/>
      <c r="P193" s="235">
        <f>O193*H193</f>
        <v>0</v>
      </c>
      <c r="Q193" s="235">
        <v>0</v>
      </c>
      <c r="R193" s="235">
        <f>Q193*H193</f>
        <v>0</v>
      </c>
      <c r="S193" s="235">
        <v>0.029000000000000001</v>
      </c>
      <c r="T193" s="236">
        <f>S193*H193</f>
        <v>0.34626000000000001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209</v>
      </c>
      <c r="AT193" s="237" t="s">
        <v>205</v>
      </c>
      <c r="AU193" s="237" t="s">
        <v>85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209</v>
      </c>
      <c r="BM193" s="237" t="s">
        <v>395</v>
      </c>
    </row>
    <row r="194" s="2" customFormat="1" ht="21.75" customHeight="1">
      <c r="A194" s="35"/>
      <c r="B194" s="36"/>
      <c r="C194" s="225" t="s">
        <v>396</v>
      </c>
      <c r="D194" s="225" t="s">
        <v>205</v>
      </c>
      <c r="E194" s="226" t="s">
        <v>397</v>
      </c>
      <c r="F194" s="227" t="s">
        <v>398</v>
      </c>
      <c r="G194" s="228" t="s">
        <v>213</v>
      </c>
      <c r="H194" s="229">
        <v>246.90000000000001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0.044999999999999998</v>
      </c>
      <c r="T194" s="236">
        <f>S194*H194</f>
        <v>11.1105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209</v>
      </c>
      <c r="AT194" s="237" t="s">
        <v>205</v>
      </c>
      <c r="AU194" s="237" t="s">
        <v>85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209</v>
      </c>
      <c r="BM194" s="237" t="s">
        <v>399</v>
      </c>
    </row>
    <row r="195" s="2" customFormat="1" ht="24.15" customHeight="1">
      <c r="A195" s="35"/>
      <c r="B195" s="36"/>
      <c r="C195" s="225" t="s">
        <v>229</v>
      </c>
      <c r="D195" s="225" t="s">
        <v>205</v>
      </c>
      <c r="E195" s="226" t="s">
        <v>400</v>
      </c>
      <c r="F195" s="227" t="s">
        <v>401</v>
      </c>
      <c r="G195" s="228" t="s">
        <v>213</v>
      </c>
      <c r="H195" s="229">
        <v>153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0.035000000000000003</v>
      </c>
      <c r="T195" s="236">
        <f>S195*H195</f>
        <v>5.3550000000000004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209</v>
      </c>
      <c r="AT195" s="237" t="s">
        <v>205</v>
      </c>
      <c r="AU195" s="237" t="s">
        <v>85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209</v>
      </c>
      <c r="BM195" s="237" t="s">
        <v>402</v>
      </c>
    </row>
    <row r="196" s="2" customFormat="1">
      <c r="A196" s="35"/>
      <c r="B196" s="36"/>
      <c r="C196" s="37"/>
      <c r="D196" s="239" t="s">
        <v>403</v>
      </c>
      <c r="E196" s="37"/>
      <c r="F196" s="240" t="s">
        <v>404</v>
      </c>
      <c r="G196" s="37"/>
      <c r="H196" s="37"/>
      <c r="I196" s="241"/>
      <c r="J196" s="37"/>
      <c r="K196" s="37"/>
      <c r="L196" s="41"/>
      <c r="M196" s="242"/>
      <c r="N196" s="243"/>
      <c r="O196" s="88"/>
      <c r="P196" s="88"/>
      <c r="Q196" s="88"/>
      <c r="R196" s="88"/>
      <c r="S196" s="88"/>
      <c r="T196" s="89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T196" s="14" t="s">
        <v>403</v>
      </c>
      <c r="AU196" s="14" t="s">
        <v>85</v>
      </c>
    </row>
    <row r="197" s="2" customFormat="1" ht="37.8" customHeight="1">
      <c r="A197" s="35"/>
      <c r="B197" s="36"/>
      <c r="C197" s="225" t="s">
        <v>405</v>
      </c>
      <c r="D197" s="225" t="s">
        <v>205</v>
      </c>
      <c r="E197" s="226" t="s">
        <v>406</v>
      </c>
      <c r="F197" s="227" t="s">
        <v>407</v>
      </c>
      <c r="G197" s="228" t="s">
        <v>213</v>
      </c>
      <c r="H197" s="229">
        <v>87.099999999999994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0.089999999999999997</v>
      </c>
      <c r="T197" s="236">
        <f>S197*H197</f>
        <v>7.8389999999999995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209</v>
      </c>
      <c r="AT197" s="237" t="s">
        <v>205</v>
      </c>
      <c r="AU197" s="237" t="s">
        <v>85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209</v>
      </c>
      <c r="BM197" s="237" t="s">
        <v>408</v>
      </c>
    </row>
    <row r="198" s="2" customFormat="1" ht="24.15" customHeight="1">
      <c r="A198" s="35"/>
      <c r="B198" s="36"/>
      <c r="C198" s="225" t="s">
        <v>233</v>
      </c>
      <c r="D198" s="225" t="s">
        <v>205</v>
      </c>
      <c r="E198" s="226" t="s">
        <v>409</v>
      </c>
      <c r="F198" s="227" t="s">
        <v>410</v>
      </c>
      <c r="G198" s="228" t="s">
        <v>208</v>
      </c>
      <c r="H198" s="229">
        <v>20.670000000000002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1.3999999999999999</v>
      </c>
      <c r="T198" s="236">
        <f>S198*H198</f>
        <v>28.937999999999999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209</v>
      </c>
      <c r="AT198" s="237" t="s">
        <v>205</v>
      </c>
      <c r="AU198" s="237" t="s">
        <v>85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209</v>
      </c>
      <c r="BM198" s="237" t="s">
        <v>411</v>
      </c>
    </row>
    <row r="199" s="2" customFormat="1" ht="24.15" customHeight="1">
      <c r="A199" s="35"/>
      <c r="B199" s="36"/>
      <c r="C199" s="225" t="s">
        <v>412</v>
      </c>
      <c r="D199" s="225" t="s">
        <v>205</v>
      </c>
      <c r="E199" s="226" t="s">
        <v>413</v>
      </c>
      <c r="F199" s="227" t="s">
        <v>414</v>
      </c>
      <c r="G199" s="228" t="s">
        <v>208</v>
      </c>
      <c r="H199" s="229">
        <v>33.359999999999999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</v>
      </c>
      <c r="R199" s="235">
        <f>Q199*H199</f>
        <v>0</v>
      </c>
      <c r="S199" s="235">
        <v>1.3999999999999999</v>
      </c>
      <c r="T199" s="236">
        <f>S199*H199</f>
        <v>46.703999999999994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209</v>
      </c>
      <c r="AT199" s="237" t="s">
        <v>205</v>
      </c>
      <c r="AU199" s="237" t="s">
        <v>85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209</v>
      </c>
      <c r="BM199" s="237" t="s">
        <v>415</v>
      </c>
    </row>
    <row r="200" s="2" customFormat="1" ht="21.75" customHeight="1">
      <c r="A200" s="35"/>
      <c r="B200" s="36"/>
      <c r="C200" s="225" t="s">
        <v>237</v>
      </c>
      <c r="D200" s="225" t="s">
        <v>205</v>
      </c>
      <c r="E200" s="226" t="s">
        <v>416</v>
      </c>
      <c r="F200" s="227" t="s">
        <v>417</v>
      </c>
      <c r="G200" s="228" t="s">
        <v>208</v>
      </c>
      <c r="H200" s="229">
        <v>29.524999999999999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1.3999999999999999</v>
      </c>
      <c r="T200" s="236">
        <f>S200*H200</f>
        <v>41.334999999999994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209</v>
      </c>
      <c r="AT200" s="237" t="s">
        <v>205</v>
      </c>
      <c r="AU200" s="237" t="s">
        <v>85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209</v>
      </c>
      <c r="BM200" s="237" t="s">
        <v>418</v>
      </c>
    </row>
    <row r="201" s="2" customFormat="1" ht="24.15" customHeight="1">
      <c r="A201" s="35"/>
      <c r="B201" s="36"/>
      <c r="C201" s="225" t="s">
        <v>419</v>
      </c>
      <c r="D201" s="225" t="s">
        <v>205</v>
      </c>
      <c r="E201" s="226" t="s">
        <v>420</v>
      </c>
      <c r="F201" s="227" t="s">
        <v>421</v>
      </c>
      <c r="G201" s="228" t="s">
        <v>213</v>
      </c>
      <c r="H201" s="229">
        <v>9428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0.183</v>
      </c>
      <c r="T201" s="236">
        <f>S201*H201</f>
        <v>1725.3240000000001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209</v>
      </c>
      <c r="AT201" s="237" t="s">
        <v>205</v>
      </c>
      <c r="AU201" s="237" t="s">
        <v>85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209</v>
      </c>
      <c r="BM201" s="237" t="s">
        <v>422</v>
      </c>
    </row>
    <row r="202" s="2" customFormat="1" ht="24.15" customHeight="1">
      <c r="A202" s="35"/>
      <c r="B202" s="36"/>
      <c r="C202" s="225" t="s">
        <v>242</v>
      </c>
      <c r="D202" s="225" t="s">
        <v>205</v>
      </c>
      <c r="E202" s="226" t="s">
        <v>423</v>
      </c>
      <c r="F202" s="227" t="s">
        <v>424</v>
      </c>
      <c r="G202" s="228" t="s">
        <v>213</v>
      </c>
      <c r="H202" s="229">
        <v>407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0.075999999999999998</v>
      </c>
      <c r="T202" s="236">
        <f>S202*H202</f>
        <v>30.931999999999999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209</v>
      </c>
      <c r="AT202" s="237" t="s">
        <v>205</v>
      </c>
      <c r="AU202" s="237" t="s">
        <v>85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209</v>
      </c>
      <c r="BM202" s="237" t="s">
        <v>425</v>
      </c>
    </row>
    <row r="203" s="2" customFormat="1" ht="24.15" customHeight="1">
      <c r="A203" s="35"/>
      <c r="B203" s="36"/>
      <c r="C203" s="225" t="s">
        <v>426</v>
      </c>
      <c r="D203" s="225" t="s">
        <v>205</v>
      </c>
      <c r="E203" s="226" t="s">
        <v>427</v>
      </c>
      <c r="F203" s="227" t="s">
        <v>428</v>
      </c>
      <c r="G203" s="228" t="s">
        <v>314</v>
      </c>
      <c r="H203" s="229">
        <v>8494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0.002</v>
      </c>
      <c r="T203" s="236">
        <f>S203*H203</f>
        <v>16.988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209</v>
      </c>
      <c r="AT203" s="237" t="s">
        <v>205</v>
      </c>
      <c r="AU203" s="237" t="s">
        <v>85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209</v>
      </c>
      <c r="BM203" s="237" t="s">
        <v>429</v>
      </c>
    </row>
    <row r="204" s="2" customFormat="1" ht="24.15" customHeight="1">
      <c r="A204" s="35"/>
      <c r="B204" s="36"/>
      <c r="C204" s="225" t="s">
        <v>246</v>
      </c>
      <c r="D204" s="225" t="s">
        <v>205</v>
      </c>
      <c r="E204" s="226" t="s">
        <v>430</v>
      </c>
      <c r="F204" s="227" t="s">
        <v>431</v>
      </c>
      <c r="G204" s="228" t="s">
        <v>314</v>
      </c>
      <c r="H204" s="229">
        <v>2767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0.0060000000000000001</v>
      </c>
      <c r="T204" s="236">
        <f>S204*H204</f>
        <v>16.602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209</v>
      </c>
      <c r="AT204" s="237" t="s">
        <v>205</v>
      </c>
      <c r="AU204" s="237" t="s">
        <v>85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209</v>
      </c>
      <c r="BM204" s="237" t="s">
        <v>432</v>
      </c>
    </row>
    <row r="205" s="2" customFormat="1" ht="24.15" customHeight="1">
      <c r="A205" s="35"/>
      <c r="B205" s="36"/>
      <c r="C205" s="225" t="s">
        <v>433</v>
      </c>
      <c r="D205" s="225" t="s">
        <v>205</v>
      </c>
      <c r="E205" s="226" t="s">
        <v>434</v>
      </c>
      <c r="F205" s="227" t="s">
        <v>435</v>
      </c>
      <c r="G205" s="228" t="s">
        <v>314</v>
      </c>
      <c r="H205" s="229">
        <v>2494</v>
      </c>
      <c r="I205" s="230"/>
      <c r="J205" s="231">
        <f>ROUND(I205*H205,2)</f>
        <v>0</v>
      </c>
      <c r="K205" s="232"/>
      <c r="L205" s="41"/>
      <c r="M205" s="233" t="s">
        <v>1</v>
      </c>
      <c r="N205" s="234" t="s">
        <v>41</v>
      </c>
      <c r="O205" s="88"/>
      <c r="P205" s="235">
        <f>O205*H205</f>
        <v>0</v>
      </c>
      <c r="Q205" s="235">
        <v>0</v>
      </c>
      <c r="R205" s="235">
        <f>Q205*H205</f>
        <v>0</v>
      </c>
      <c r="S205" s="235">
        <v>0.012999999999999999</v>
      </c>
      <c r="T205" s="236">
        <f>S205*H205</f>
        <v>32.421999999999997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209</v>
      </c>
      <c r="AT205" s="237" t="s">
        <v>205</v>
      </c>
      <c r="AU205" s="237" t="s">
        <v>85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209</v>
      </c>
      <c r="BM205" s="237" t="s">
        <v>436</v>
      </c>
    </row>
    <row r="206" s="2" customFormat="1" ht="24.15" customHeight="1">
      <c r="A206" s="35"/>
      <c r="B206" s="36"/>
      <c r="C206" s="225" t="s">
        <v>250</v>
      </c>
      <c r="D206" s="225" t="s">
        <v>205</v>
      </c>
      <c r="E206" s="226" t="s">
        <v>437</v>
      </c>
      <c r="F206" s="227" t="s">
        <v>438</v>
      </c>
      <c r="G206" s="228" t="s">
        <v>314</v>
      </c>
      <c r="H206" s="229">
        <v>1480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</v>
      </c>
      <c r="R206" s="235">
        <f>Q206*H206</f>
        <v>0</v>
      </c>
      <c r="S206" s="235">
        <v>0.017999999999999999</v>
      </c>
      <c r="T206" s="236">
        <f>S206*H206</f>
        <v>26.639999999999997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209</v>
      </c>
      <c r="AT206" s="237" t="s">
        <v>205</v>
      </c>
      <c r="AU206" s="237" t="s">
        <v>85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209</v>
      </c>
      <c r="BM206" s="237" t="s">
        <v>439</v>
      </c>
    </row>
    <row r="207" s="2" customFormat="1" ht="24.15" customHeight="1">
      <c r="A207" s="35"/>
      <c r="B207" s="36"/>
      <c r="C207" s="225" t="s">
        <v>440</v>
      </c>
      <c r="D207" s="225" t="s">
        <v>205</v>
      </c>
      <c r="E207" s="226" t="s">
        <v>441</v>
      </c>
      <c r="F207" s="227" t="s">
        <v>442</v>
      </c>
      <c r="G207" s="228" t="s">
        <v>314</v>
      </c>
      <c r="H207" s="229">
        <v>1967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</v>
      </c>
      <c r="R207" s="235">
        <f>Q207*H207</f>
        <v>0</v>
      </c>
      <c r="S207" s="235">
        <v>0.037999999999999999</v>
      </c>
      <c r="T207" s="236">
        <f>S207*H207</f>
        <v>74.745999999999995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209</v>
      </c>
      <c r="AT207" s="237" t="s">
        <v>205</v>
      </c>
      <c r="AU207" s="237" t="s">
        <v>85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209</v>
      </c>
      <c r="BM207" s="237" t="s">
        <v>443</v>
      </c>
    </row>
    <row r="208" s="2" customFormat="1" ht="24.15" customHeight="1">
      <c r="A208" s="35"/>
      <c r="B208" s="36"/>
      <c r="C208" s="225" t="s">
        <v>253</v>
      </c>
      <c r="D208" s="225" t="s">
        <v>205</v>
      </c>
      <c r="E208" s="226" t="s">
        <v>444</v>
      </c>
      <c r="F208" s="227" t="s">
        <v>445</v>
      </c>
      <c r="G208" s="228" t="s">
        <v>314</v>
      </c>
      <c r="H208" s="229">
        <v>1199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0.040000000000000001</v>
      </c>
      <c r="T208" s="236">
        <f>S208*H208</f>
        <v>47.960000000000001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209</v>
      </c>
      <c r="AT208" s="237" t="s">
        <v>205</v>
      </c>
      <c r="AU208" s="237" t="s">
        <v>85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209</v>
      </c>
      <c r="BM208" s="237" t="s">
        <v>446</v>
      </c>
    </row>
    <row r="209" s="2" customFormat="1" ht="24.15" customHeight="1">
      <c r="A209" s="35"/>
      <c r="B209" s="36"/>
      <c r="C209" s="225" t="s">
        <v>447</v>
      </c>
      <c r="D209" s="225" t="s">
        <v>205</v>
      </c>
      <c r="E209" s="226" t="s">
        <v>448</v>
      </c>
      <c r="F209" s="227" t="s">
        <v>449</v>
      </c>
      <c r="G209" s="228" t="s">
        <v>314</v>
      </c>
      <c r="H209" s="229">
        <v>650</v>
      </c>
      <c r="I209" s="230"/>
      <c r="J209" s="231">
        <f>ROUND(I209*H209,2)</f>
        <v>0</v>
      </c>
      <c r="K209" s="232"/>
      <c r="L209" s="41"/>
      <c r="M209" s="233" t="s">
        <v>1</v>
      </c>
      <c r="N209" s="234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0.081000000000000003</v>
      </c>
      <c r="T209" s="236">
        <f>S209*H209</f>
        <v>52.649999999999999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209</v>
      </c>
      <c r="AT209" s="237" t="s">
        <v>205</v>
      </c>
      <c r="AU209" s="237" t="s">
        <v>85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209</v>
      </c>
      <c r="BM209" s="237" t="s">
        <v>450</v>
      </c>
    </row>
    <row r="210" s="2" customFormat="1" ht="24.15" customHeight="1">
      <c r="A210" s="35"/>
      <c r="B210" s="36"/>
      <c r="C210" s="225" t="s">
        <v>451</v>
      </c>
      <c r="D210" s="225" t="s">
        <v>205</v>
      </c>
      <c r="E210" s="226" t="s">
        <v>452</v>
      </c>
      <c r="F210" s="227" t="s">
        <v>453</v>
      </c>
      <c r="G210" s="228" t="s">
        <v>314</v>
      </c>
      <c r="H210" s="229">
        <v>26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0.00123</v>
      </c>
      <c r="R210" s="235">
        <f>Q210*H210</f>
        <v>0.031980000000000001</v>
      </c>
      <c r="S210" s="235">
        <v>0.017000000000000001</v>
      </c>
      <c r="T210" s="236">
        <f>S210*H210</f>
        <v>0.44200000000000006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209</v>
      </c>
      <c r="AT210" s="237" t="s">
        <v>205</v>
      </c>
      <c r="AU210" s="237" t="s">
        <v>85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209</v>
      </c>
      <c r="BM210" s="237" t="s">
        <v>454</v>
      </c>
    </row>
    <row r="211" s="2" customFormat="1" ht="24.15" customHeight="1">
      <c r="A211" s="35"/>
      <c r="B211" s="36"/>
      <c r="C211" s="225" t="s">
        <v>455</v>
      </c>
      <c r="D211" s="225" t="s">
        <v>205</v>
      </c>
      <c r="E211" s="226" t="s">
        <v>456</v>
      </c>
      <c r="F211" s="227" t="s">
        <v>457</v>
      </c>
      <c r="G211" s="228" t="s">
        <v>314</v>
      </c>
      <c r="H211" s="229">
        <v>23.25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0.00147</v>
      </c>
      <c r="R211" s="235">
        <f>Q211*H211</f>
        <v>0.0341775</v>
      </c>
      <c r="S211" s="235">
        <v>0.039</v>
      </c>
      <c r="T211" s="236">
        <f>S211*H211</f>
        <v>0.90674999999999994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209</v>
      </c>
      <c r="AT211" s="237" t="s">
        <v>205</v>
      </c>
      <c r="AU211" s="237" t="s">
        <v>85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209</v>
      </c>
      <c r="BM211" s="237" t="s">
        <v>458</v>
      </c>
    </row>
    <row r="212" s="2" customFormat="1" ht="24.15" customHeight="1">
      <c r="A212" s="35"/>
      <c r="B212" s="36"/>
      <c r="C212" s="225" t="s">
        <v>257</v>
      </c>
      <c r="D212" s="225" t="s">
        <v>205</v>
      </c>
      <c r="E212" s="226" t="s">
        <v>459</v>
      </c>
      <c r="F212" s="227" t="s">
        <v>460</v>
      </c>
      <c r="G212" s="228" t="s">
        <v>314</v>
      </c>
      <c r="H212" s="229">
        <v>20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0.00365</v>
      </c>
      <c r="R212" s="235">
        <f>Q212*H212</f>
        <v>0.072999999999999995</v>
      </c>
      <c r="S212" s="235">
        <v>0.11</v>
      </c>
      <c r="T212" s="236">
        <f>S212*H212</f>
        <v>2.2000000000000002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209</v>
      </c>
      <c r="AT212" s="237" t="s">
        <v>205</v>
      </c>
      <c r="AU212" s="237" t="s">
        <v>85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209</v>
      </c>
      <c r="BM212" s="237" t="s">
        <v>461</v>
      </c>
    </row>
    <row r="213" s="2" customFormat="1" ht="24.15" customHeight="1">
      <c r="A213" s="35"/>
      <c r="B213" s="36"/>
      <c r="C213" s="225" t="s">
        <v>462</v>
      </c>
      <c r="D213" s="225" t="s">
        <v>205</v>
      </c>
      <c r="E213" s="226" t="s">
        <v>463</v>
      </c>
      <c r="F213" s="227" t="s">
        <v>464</v>
      </c>
      <c r="G213" s="228" t="s">
        <v>314</v>
      </c>
      <c r="H213" s="229">
        <v>17</v>
      </c>
      <c r="I213" s="230"/>
      <c r="J213" s="231">
        <f>ROUND(I213*H213,2)</f>
        <v>0</v>
      </c>
      <c r="K213" s="232"/>
      <c r="L213" s="41"/>
      <c r="M213" s="233" t="s">
        <v>1</v>
      </c>
      <c r="N213" s="234" t="s">
        <v>41</v>
      </c>
      <c r="O213" s="88"/>
      <c r="P213" s="235">
        <f>O213*H213</f>
        <v>0</v>
      </c>
      <c r="Q213" s="235">
        <v>0.0039500000000000004</v>
      </c>
      <c r="R213" s="235">
        <f>Q213*H213</f>
        <v>0.067150000000000001</v>
      </c>
      <c r="S213" s="235">
        <v>0.16</v>
      </c>
      <c r="T213" s="236">
        <f>S213*H213</f>
        <v>2.7200000000000002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209</v>
      </c>
      <c r="AT213" s="237" t="s">
        <v>205</v>
      </c>
      <c r="AU213" s="237" t="s">
        <v>85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209</v>
      </c>
      <c r="BM213" s="237" t="s">
        <v>465</v>
      </c>
    </row>
    <row r="214" s="2" customFormat="1" ht="24.15" customHeight="1">
      <c r="A214" s="35"/>
      <c r="B214" s="36"/>
      <c r="C214" s="225" t="s">
        <v>261</v>
      </c>
      <c r="D214" s="225" t="s">
        <v>205</v>
      </c>
      <c r="E214" s="226" t="s">
        <v>466</v>
      </c>
      <c r="F214" s="227" t="s">
        <v>467</v>
      </c>
      <c r="G214" s="228" t="s">
        <v>314</v>
      </c>
      <c r="H214" s="229">
        <v>129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1.0000000000000001E-05</v>
      </c>
      <c r="R214" s="235">
        <f>Q214*H214</f>
        <v>0.0012900000000000001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209</v>
      </c>
      <c r="AT214" s="237" t="s">
        <v>205</v>
      </c>
      <c r="AU214" s="237" t="s">
        <v>85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209</v>
      </c>
      <c r="BM214" s="237" t="s">
        <v>468</v>
      </c>
    </row>
    <row r="215" s="2" customFormat="1" ht="37.8" customHeight="1">
      <c r="A215" s="35"/>
      <c r="B215" s="36"/>
      <c r="C215" s="225" t="s">
        <v>469</v>
      </c>
      <c r="D215" s="225" t="s">
        <v>205</v>
      </c>
      <c r="E215" s="226" t="s">
        <v>470</v>
      </c>
      <c r="F215" s="227" t="s">
        <v>471</v>
      </c>
      <c r="G215" s="228" t="s">
        <v>213</v>
      </c>
      <c r="H215" s="229">
        <v>2742.4000000000001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0.050000000000000003</v>
      </c>
      <c r="T215" s="236">
        <f>S215*H215</f>
        <v>137.12000000000001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209</v>
      </c>
      <c r="AT215" s="237" t="s">
        <v>205</v>
      </c>
      <c r="AU215" s="237" t="s">
        <v>85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209</v>
      </c>
      <c r="BM215" s="237" t="s">
        <v>472</v>
      </c>
    </row>
    <row r="216" s="2" customFormat="1" ht="33" customHeight="1">
      <c r="A216" s="35"/>
      <c r="B216" s="36"/>
      <c r="C216" s="225" t="s">
        <v>473</v>
      </c>
      <c r="D216" s="225" t="s">
        <v>205</v>
      </c>
      <c r="E216" s="226" t="s">
        <v>474</v>
      </c>
      <c r="F216" s="227" t="s">
        <v>475</v>
      </c>
      <c r="G216" s="228" t="s">
        <v>213</v>
      </c>
      <c r="H216" s="229">
        <v>9428</v>
      </c>
      <c r="I216" s="230"/>
      <c r="J216" s="231">
        <f>ROUND(I216*H216,2)</f>
        <v>0</v>
      </c>
      <c r="K216" s="232"/>
      <c r="L216" s="41"/>
      <c r="M216" s="233" t="s">
        <v>1</v>
      </c>
      <c r="N216" s="234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0.045999999999999999</v>
      </c>
      <c r="T216" s="236">
        <f>S216*H216</f>
        <v>433.68799999999999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209</v>
      </c>
      <c r="AT216" s="237" t="s">
        <v>205</v>
      </c>
      <c r="AU216" s="237" t="s">
        <v>85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209</v>
      </c>
      <c r="BM216" s="237" t="s">
        <v>476</v>
      </c>
    </row>
    <row r="217" s="12" customFormat="1" ht="22.8" customHeight="1">
      <c r="A217" s="12"/>
      <c r="B217" s="209"/>
      <c r="C217" s="210"/>
      <c r="D217" s="211" t="s">
        <v>75</v>
      </c>
      <c r="E217" s="223" t="s">
        <v>477</v>
      </c>
      <c r="F217" s="223" t="s">
        <v>478</v>
      </c>
      <c r="G217" s="210"/>
      <c r="H217" s="210"/>
      <c r="I217" s="213"/>
      <c r="J217" s="224">
        <f>BK217</f>
        <v>0</v>
      </c>
      <c r="K217" s="210"/>
      <c r="L217" s="215"/>
      <c r="M217" s="216"/>
      <c r="N217" s="217"/>
      <c r="O217" s="217"/>
      <c r="P217" s="218">
        <f>SUM(P218:P222)</f>
        <v>0</v>
      </c>
      <c r="Q217" s="217"/>
      <c r="R217" s="218">
        <f>SUM(R218:R222)</f>
        <v>0</v>
      </c>
      <c r="S217" s="217"/>
      <c r="T217" s="219">
        <f>SUM(T218:T222)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20" t="s">
        <v>83</v>
      </c>
      <c r="AT217" s="221" t="s">
        <v>75</v>
      </c>
      <c r="AU217" s="221" t="s">
        <v>83</v>
      </c>
      <c r="AY217" s="220" t="s">
        <v>203</v>
      </c>
      <c r="BK217" s="222">
        <f>SUM(BK218:BK222)</f>
        <v>0</v>
      </c>
    </row>
    <row r="218" s="2" customFormat="1" ht="33" customHeight="1">
      <c r="A218" s="35"/>
      <c r="B218" s="36"/>
      <c r="C218" s="225" t="s">
        <v>479</v>
      </c>
      <c r="D218" s="225" t="s">
        <v>205</v>
      </c>
      <c r="E218" s="226" t="s">
        <v>480</v>
      </c>
      <c r="F218" s="227" t="s">
        <v>481</v>
      </c>
      <c r="G218" s="228" t="s">
        <v>241</v>
      </c>
      <c r="H218" s="229">
        <v>4713.2169999999996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209</v>
      </c>
      <c r="AT218" s="237" t="s">
        <v>205</v>
      </c>
      <c r="AU218" s="237" t="s">
        <v>85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209</v>
      </c>
      <c r="BM218" s="237" t="s">
        <v>482</v>
      </c>
    </row>
    <row r="219" s="2" customFormat="1" ht="33" customHeight="1">
      <c r="A219" s="35"/>
      <c r="B219" s="36"/>
      <c r="C219" s="225" t="s">
        <v>483</v>
      </c>
      <c r="D219" s="225" t="s">
        <v>205</v>
      </c>
      <c r="E219" s="226" t="s">
        <v>484</v>
      </c>
      <c r="F219" s="227" t="s">
        <v>485</v>
      </c>
      <c r="G219" s="228" t="s">
        <v>241</v>
      </c>
      <c r="H219" s="229">
        <v>4713.2169999999996</v>
      </c>
      <c r="I219" s="230"/>
      <c r="J219" s="231">
        <f>ROUND(I219*H219,2)</f>
        <v>0</v>
      </c>
      <c r="K219" s="232"/>
      <c r="L219" s="41"/>
      <c r="M219" s="233" t="s">
        <v>1</v>
      </c>
      <c r="N219" s="234" t="s">
        <v>41</v>
      </c>
      <c r="O219" s="88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209</v>
      </c>
      <c r="AT219" s="237" t="s">
        <v>205</v>
      </c>
      <c r="AU219" s="237" t="s">
        <v>85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209</v>
      </c>
      <c r="BM219" s="237" t="s">
        <v>486</v>
      </c>
    </row>
    <row r="220" s="2" customFormat="1" ht="24.15" customHeight="1">
      <c r="A220" s="35"/>
      <c r="B220" s="36"/>
      <c r="C220" s="225" t="s">
        <v>487</v>
      </c>
      <c r="D220" s="225" t="s">
        <v>205</v>
      </c>
      <c r="E220" s="226" t="s">
        <v>488</v>
      </c>
      <c r="F220" s="227" t="s">
        <v>489</v>
      </c>
      <c r="G220" s="228" t="s">
        <v>241</v>
      </c>
      <c r="H220" s="229">
        <v>4713.2169999999996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209</v>
      </c>
      <c r="AT220" s="237" t="s">
        <v>205</v>
      </c>
      <c r="AU220" s="237" t="s">
        <v>85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209</v>
      </c>
      <c r="BM220" s="237" t="s">
        <v>490</v>
      </c>
    </row>
    <row r="221" s="2" customFormat="1" ht="24.15" customHeight="1">
      <c r="A221" s="35"/>
      <c r="B221" s="36"/>
      <c r="C221" s="225" t="s">
        <v>266</v>
      </c>
      <c r="D221" s="225" t="s">
        <v>205</v>
      </c>
      <c r="E221" s="226" t="s">
        <v>491</v>
      </c>
      <c r="F221" s="227" t="s">
        <v>492</v>
      </c>
      <c r="G221" s="228" t="s">
        <v>241</v>
      </c>
      <c r="H221" s="229">
        <v>94264.339999999997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209</v>
      </c>
      <c r="AT221" s="237" t="s">
        <v>205</v>
      </c>
      <c r="AU221" s="237" t="s">
        <v>85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209</v>
      </c>
      <c r="BM221" s="237" t="s">
        <v>493</v>
      </c>
    </row>
    <row r="222" s="2" customFormat="1" ht="21.75" customHeight="1">
      <c r="A222" s="35"/>
      <c r="B222" s="36"/>
      <c r="C222" s="225" t="s">
        <v>494</v>
      </c>
      <c r="D222" s="225" t="s">
        <v>205</v>
      </c>
      <c r="E222" s="226" t="s">
        <v>495</v>
      </c>
      <c r="F222" s="227" t="s">
        <v>496</v>
      </c>
      <c r="G222" s="228" t="s">
        <v>241</v>
      </c>
      <c r="H222" s="229">
        <v>4713.2169999999996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209</v>
      </c>
      <c r="AT222" s="237" t="s">
        <v>205</v>
      </c>
      <c r="AU222" s="237" t="s">
        <v>85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209</v>
      </c>
      <c r="BM222" s="237" t="s">
        <v>497</v>
      </c>
    </row>
    <row r="223" s="12" customFormat="1" ht="22.8" customHeight="1">
      <c r="A223" s="12"/>
      <c r="B223" s="209"/>
      <c r="C223" s="210"/>
      <c r="D223" s="211" t="s">
        <v>75</v>
      </c>
      <c r="E223" s="223" t="s">
        <v>498</v>
      </c>
      <c r="F223" s="223" t="s">
        <v>499</v>
      </c>
      <c r="G223" s="210"/>
      <c r="H223" s="210"/>
      <c r="I223" s="213"/>
      <c r="J223" s="224">
        <f>BK223</f>
        <v>0</v>
      </c>
      <c r="K223" s="210"/>
      <c r="L223" s="215"/>
      <c r="M223" s="216"/>
      <c r="N223" s="217"/>
      <c r="O223" s="217"/>
      <c r="P223" s="218">
        <f>P224</f>
        <v>0</v>
      </c>
      <c r="Q223" s="217"/>
      <c r="R223" s="218">
        <f>R224</f>
        <v>0</v>
      </c>
      <c r="S223" s="217"/>
      <c r="T223" s="219">
        <f>T224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0" t="s">
        <v>83</v>
      </c>
      <c r="AT223" s="221" t="s">
        <v>75</v>
      </c>
      <c r="AU223" s="221" t="s">
        <v>83</v>
      </c>
      <c r="AY223" s="220" t="s">
        <v>203</v>
      </c>
      <c r="BK223" s="222">
        <f>BK224</f>
        <v>0</v>
      </c>
    </row>
    <row r="224" s="2" customFormat="1" ht="21.75" customHeight="1">
      <c r="A224" s="35"/>
      <c r="B224" s="36"/>
      <c r="C224" s="225" t="s">
        <v>270</v>
      </c>
      <c r="D224" s="225" t="s">
        <v>205</v>
      </c>
      <c r="E224" s="226" t="s">
        <v>500</v>
      </c>
      <c r="F224" s="227" t="s">
        <v>501</v>
      </c>
      <c r="G224" s="228" t="s">
        <v>241</v>
      </c>
      <c r="H224" s="229">
        <v>3303.8139999999999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209</v>
      </c>
      <c r="AT224" s="237" t="s">
        <v>205</v>
      </c>
      <c r="AU224" s="237" t="s">
        <v>85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209</v>
      </c>
      <c r="BM224" s="237" t="s">
        <v>502</v>
      </c>
    </row>
    <row r="225" s="12" customFormat="1" ht="25.92" customHeight="1">
      <c r="A225" s="12"/>
      <c r="B225" s="209"/>
      <c r="C225" s="210"/>
      <c r="D225" s="211" t="s">
        <v>75</v>
      </c>
      <c r="E225" s="212" t="s">
        <v>503</v>
      </c>
      <c r="F225" s="212" t="s">
        <v>504</v>
      </c>
      <c r="G225" s="210"/>
      <c r="H225" s="210"/>
      <c r="I225" s="213"/>
      <c r="J225" s="214">
        <f>BK225</f>
        <v>0</v>
      </c>
      <c r="K225" s="210"/>
      <c r="L225" s="215"/>
      <c r="M225" s="216"/>
      <c r="N225" s="217"/>
      <c r="O225" s="217"/>
      <c r="P225" s="218">
        <f>P226+P233+P241+P250+P301+P381+P444+P455+P462+P485+P494+P514</f>
        <v>0</v>
      </c>
      <c r="Q225" s="217"/>
      <c r="R225" s="218">
        <f>R226+R233+R241+R250+R301+R381+R444+R455+R462+R485+R494+R514</f>
        <v>64.003711330000002</v>
      </c>
      <c r="S225" s="217"/>
      <c r="T225" s="219">
        <f>T226+T233+T241+T250+T301+T381+T444+T455+T462+T485+T494+T514</f>
        <v>130.641716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20" t="s">
        <v>85</v>
      </c>
      <c r="AT225" s="221" t="s">
        <v>75</v>
      </c>
      <c r="AU225" s="221" t="s">
        <v>76</v>
      </c>
      <c r="AY225" s="220" t="s">
        <v>203</v>
      </c>
      <c r="BK225" s="222">
        <f>BK226+BK233+BK241+BK250+BK301+BK381+BK444+BK455+BK462+BK485+BK494+BK514</f>
        <v>0</v>
      </c>
    </row>
    <row r="226" s="12" customFormat="1" ht="22.8" customHeight="1">
      <c r="A226" s="12"/>
      <c r="B226" s="209"/>
      <c r="C226" s="210"/>
      <c r="D226" s="211" t="s">
        <v>75</v>
      </c>
      <c r="E226" s="223" t="s">
        <v>505</v>
      </c>
      <c r="F226" s="223" t="s">
        <v>506</v>
      </c>
      <c r="G226" s="210"/>
      <c r="H226" s="210"/>
      <c r="I226" s="213"/>
      <c r="J226" s="224">
        <f>BK226</f>
        <v>0</v>
      </c>
      <c r="K226" s="210"/>
      <c r="L226" s="215"/>
      <c r="M226" s="216"/>
      <c r="N226" s="217"/>
      <c r="O226" s="217"/>
      <c r="P226" s="218">
        <f>SUM(P227:P232)</f>
        <v>0</v>
      </c>
      <c r="Q226" s="217"/>
      <c r="R226" s="218">
        <f>SUM(R227:R232)</f>
        <v>0.22549049999999998</v>
      </c>
      <c r="S226" s="217"/>
      <c r="T226" s="219">
        <f>SUM(T227:T232)</f>
        <v>0.099599999999999994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20" t="s">
        <v>85</v>
      </c>
      <c r="AT226" s="221" t="s">
        <v>75</v>
      </c>
      <c r="AU226" s="221" t="s">
        <v>83</v>
      </c>
      <c r="AY226" s="220" t="s">
        <v>203</v>
      </c>
      <c r="BK226" s="222">
        <f>SUM(BK227:BK232)</f>
        <v>0</v>
      </c>
    </row>
    <row r="227" s="2" customFormat="1" ht="16.5" customHeight="1">
      <c r="A227" s="35"/>
      <c r="B227" s="36"/>
      <c r="C227" s="225" t="s">
        <v>507</v>
      </c>
      <c r="D227" s="225" t="s">
        <v>205</v>
      </c>
      <c r="E227" s="226" t="s">
        <v>508</v>
      </c>
      <c r="F227" s="227" t="s">
        <v>509</v>
      </c>
      <c r="G227" s="228" t="s">
        <v>213</v>
      </c>
      <c r="H227" s="229">
        <v>24.899999999999999</v>
      </c>
      <c r="I227" s="230"/>
      <c r="J227" s="231">
        <f>ROUND(I227*H227,2)</f>
        <v>0</v>
      </c>
      <c r="K227" s="232"/>
      <c r="L227" s="41"/>
      <c r="M227" s="233" t="s">
        <v>1</v>
      </c>
      <c r="N227" s="234" t="s">
        <v>41</v>
      </c>
      <c r="O227" s="88"/>
      <c r="P227" s="235">
        <f>O227*H227</f>
        <v>0</v>
      </c>
      <c r="Q227" s="235">
        <v>0</v>
      </c>
      <c r="R227" s="235">
        <f>Q227*H227</f>
        <v>0</v>
      </c>
      <c r="S227" s="235">
        <v>0.0040000000000000001</v>
      </c>
      <c r="T227" s="236">
        <f>S227*H227</f>
        <v>0.099599999999999994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37" t="s">
        <v>267</v>
      </c>
      <c r="AT227" s="237" t="s">
        <v>205</v>
      </c>
      <c r="AU227" s="237" t="s">
        <v>85</v>
      </c>
      <c r="AY227" s="14" t="s">
        <v>203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4" t="s">
        <v>83</v>
      </c>
      <c r="BK227" s="238">
        <f>ROUND(I227*H227,2)</f>
        <v>0</v>
      </c>
      <c r="BL227" s="14" t="s">
        <v>267</v>
      </c>
      <c r="BM227" s="237" t="s">
        <v>510</v>
      </c>
    </row>
    <row r="228" s="2" customFormat="1" ht="16.5" customHeight="1">
      <c r="A228" s="35"/>
      <c r="B228" s="36"/>
      <c r="C228" s="225" t="s">
        <v>274</v>
      </c>
      <c r="D228" s="225" t="s">
        <v>205</v>
      </c>
      <c r="E228" s="226" t="s">
        <v>511</v>
      </c>
      <c r="F228" s="227" t="s">
        <v>512</v>
      </c>
      <c r="G228" s="228" t="s">
        <v>213</v>
      </c>
      <c r="H228" s="229">
        <v>45.570999999999998</v>
      </c>
      <c r="I228" s="230"/>
      <c r="J228" s="231">
        <f>ROUND(I228*H228,2)</f>
        <v>0</v>
      </c>
      <c r="K228" s="232"/>
      <c r="L228" s="41"/>
      <c r="M228" s="233" t="s">
        <v>1</v>
      </c>
      <c r="N228" s="234" t="s">
        <v>41</v>
      </c>
      <c r="O228" s="88"/>
      <c r="P228" s="235">
        <f>O228*H228</f>
        <v>0</v>
      </c>
      <c r="Q228" s="235">
        <v>0.0044999999999999997</v>
      </c>
      <c r="R228" s="235">
        <f>Q228*H228</f>
        <v>0.20506949999999999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267</v>
      </c>
      <c r="AT228" s="237" t="s">
        <v>205</v>
      </c>
      <c r="AU228" s="237" t="s">
        <v>85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267</v>
      </c>
      <c r="BM228" s="237" t="s">
        <v>513</v>
      </c>
    </row>
    <row r="229" s="2" customFormat="1">
      <c r="A229" s="35"/>
      <c r="B229" s="36"/>
      <c r="C229" s="37"/>
      <c r="D229" s="239" t="s">
        <v>403</v>
      </c>
      <c r="E229" s="37"/>
      <c r="F229" s="240" t="s">
        <v>514</v>
      </c>
      <c r="G229" s="37"/>
      <c r="H229" s="37"/>
      <c r="I229" s="241"/>
      <c r="J229" s="37"/>
      <c r="K229" s="37"/>
      <c r="L229" s="41"/>
      <c r="M229" s="242"/>
      <c r="N229" s="243"/>
      <c r="O229" s="88"/>
      <c r="P229" s="88"/>
      <c r="Q229" s="88"/>
      <c r="R229" s="88"/>
      <c r="S229" s="88"/>
      <c r="T229" s="89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T229" s="14" t="s">
        <v>403</v>
      </c>
      <c r="AU229" s="14" t="s">
        <v>85</v>
      </c>
    </row>
    <row r="230" s="2" customFormat="1" ht="16.5" customHeight="1">
      <c r="A230" s="35"/>
      <c r="B230" s="36"/>
      <c r="C230" s="225" t="s">
        <v>515</v>
      </c>
      <c r="D230" s="225" t="s">
        <v>205</v>
      </c>
      <c r="E230" s="226" t="s">
        <v>516</v>
      </c>
      <c r="F230" s="227" t="s">
        <v>517</v>
      </c>
      <c r="G230" s="228" t="s">
        <v>213</v>
      </c>
      <c r="H230" s="229">
        <v>4.5380000000000003</v>
      </c>
      <c r="I230" s="230"/>
      <c r="J230" s="231">
        <f>ROUND(I230*H230,2)</f>
        <v>0</v>
      </c>
      <c r="K230" s="232"/>
      <c r="L230" s="41"/>
      <c r="M230" s="233" t="s">
        <v>1</v>
      </c>
      <c r="N230" s="234" t="s">
        <v>41</v>
      </c>
      <c r="O230" s="88"/>
      <c r="P230" s="235">
        <f>O230*H230</f>
        <v>0</v>
      </c>
      <c r="Q230" s="235">
        <v>0.0044999999999999997</v>
      </c>
      <c r="R230" s="235">
        <f>Q230*H230</f>
        <v>0.020420999999999998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267</v>
      </c>
      <c r="AT230" s="237" t="s">
        <v>205</v>
      </c>
      <c r="AU230" s="237" t="s">
        <v>85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267</v>
      </c>
      <c r="BM230" s="237" t="s">
        <v>518</v>
      </c>
    </row>
    <row r="231" s="2" customFormat="1">
      <c r="A231" s="35"/>
      <c r="B231" s="36"/>
      <c r="C231" s="37"/>
      <c r="D231" s="239" t="s">
        <v>403</v>
      </c>
      <c r="E231" s="37"/>
      <c r="F231" s="240" t="s">
        <v>519</v>
      </c>
      <c r="G231" s="37"/>
      <c r="H231" s="37"/>
      <c r="I231" s="241"/>
      <c r="J231" s="37"/>
      <c r="K231" s="37"/>
      <c r="L231" s="41"/>
      <c r="M231" s="242"/>
      <c r="N231" s="243"/>
      <c r="O231" s="88"/>
      <c r="P231" s="88"/>
      <c r="Q231" s="88"/>
      <c r="R231" s="88"/>
      <c r="S231" s="88"/>
      <c r="T231" s="89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T231" s="14" t="s">
        <v>403</v>
      </c>
      <c r="AU231" s="14" t="s">
        <v>85</v>
      </c>
    </row>
    <row r="232" s="2" customFormat="1" ht="24.15" customHeight="1">
      <c r="A232" s="35"/>
      <c r="B232" s="36"/>
      <c r="C232" s="225" t="s">
        <v>520</v>
      </c>
      <c r="D232" s="225" t="s">
        <v>205</v>
      </c>
      <c r="E232" s="226" t="s">
        <v>521</v>
      </c>
      <c r="F232" s="227" t="s">
        <v>522</v>
      </c>
      <c r="G232" s="228" t="s">
        <v>523</v>
      </c>
      <c r="H232" s="244"/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267</v>
      </c>
      <c r="AT232" s="237" t="s">
        <v>205</v>
      </c>
      <c r="AU232" s="237" t="s">
        <v>85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267</v>
      </c>
      <c r="BM232" s="237" t="s">
        <v>524</v>
      </c>
    </row>
    <row r="233" s="12" customFormat="1" ht="22.8" customHeight="1">
      <c r="A233" s="12"/>
      <c r="B233" s="209"/>
      <c r="C233" s="210"/>
      <c r="D233" s="211" t="s">
        <v>75</v>
      </c>
      <c r="E233" s="223" t="s">
        <v>525</v>
      </c>
      <c r="F233" s="223" t="s">
        <v>526</v>
      </c>
      <c r="G233" s="210"/>
      <c r="H233" s="210"/>
      <c r="I233" s="213"/>
      <c r="J233" s="224">
        <f>BK233</f>
        <v>0</v>
      </c>
      <c r="K233" s="210"/>
      <c r="L233" s="215"/>
      <c r="M233" s="216"/>
      <c r="N233" s="217"/>
      <c r="O233" s="217"/>
      <c r="P233" s="218">
        <f>SUM(P234:P240)</f>
        <v>0</v>
      </c>
      <c r="Q233" s="217"/>
      <c r="R233" s="218">
        <f>SUM(R234:R240)</f>
        <v>0</v>
      </c>
      <c r="S233" s="217"/>
      <c r="T233" s="219">
        <f>SUM(T234:T240)</f>
        <v>7.0290349999999995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20" t="s">
        <v>85</v>
      </c>
      <c r="AT233" s="221" t="s">
        <v>75</v>
      </c>
      <c r="AU233" s="221" t="s">
        <v>83</v>
      </c>
      <c r="AY233" s="220" t="s">
        <v>203</v>
      </c>
      <c r="BK233" s="222">
        <f>SUM(BK234:BK240)</f>
        <v>0</v>
      </c>
    </row>
    <row r="234" s="2" customFormat="1" ht="24.15" customHeight="1">
      <c r="A234" s="35"/>
      <c r="B234" s="36"/>
      <c r="C234" s="225" t="s">
        <v>527</v>
      </c>
      <c r="D234" s="225" t="s">
        <v>205</v>
      </c>
      <c r="E234" s="226" t="s">
        <v>528</v>
      </c>
      <c r="F234" s="227" t="s">
        <v>529</v>
      </c>
      <c r="G234" s="228" t="s">
        <v>213</v>
      </c>
      <c r="H234" s="229">
        <v>422.5</v>
      </c>
      <c r="I234" s="230"/>
      <c r="J234" s="231">
        <f>ROUND(I234*H234,2)</f>
        <v>0</v>
      </c>
      <c r="K234" s="232"/>
      <c r="L234" s="41"/>
      <c r="M234" s="233" t="s">
        <v>1</v>
      </c>
      <c r="N234" s="234" t="s">
        <v>41</v>
      </c>
      <c r="O234" s="88"/>
      <c r="P234" s="235">
        <f>O234*H234</f>
        <v>0</v>
      </c>
      <c r="Q234" s="235">
        <v>0</v>
      </c>
      <c r="R234" s="235">
        <f>Q234*H234</f>
        <v>0</v>
      </c>
      <c r="S234" s="235">
        <v>0.00175</v>
      </c>
      <c r="T234" s="236">
        <f>S234*H234</f>
        <v>0.739375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267</v>
      </c>
      <c r="AT234" s="237" t="s">
        <v>205</v>
      </c>
      <c r="AU234" s="237" t="s">
        <v>85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267</v>
      </c>
      <c r="BM234" s="237" t="s">
        <v>530</v>
      </c>
    </row>
    <row r="235" s="2" customFormat="1" ht="24.15" customHeight="1">
      <c r="A235" s="35"/>
      <c r="B235" s="36"/>
      <c r="C235" s="225" t="s">
        <v>531</v>
      </c>
      <c r="D235" s="225" t="s">
        <v>205</v>
      </c>
      <c r="E235" s="226" t="s">
        <v>532</v>
      </c>
      <c r="F235" s="227" t="s">
        <v>533</v>
      </c>
      <c r="G235" s="228" t="s">
        <v>213</v>
      </c>
      <c r="H235" s="229">
        <v>1849.9000000000001</v>
      </c>
      <c r="I235" s="230"/>
      <c r="J235" s="231">
        <f>ROUND(I235*H235,2)</f>
        <v>0</v>
      </c>
      <c r="K235" s="232"/>
      <c r="L235" s="41"/>
      <c r="M235" s="233" t="s">
        <v>1</v>
      </c>
      <c r="N235" s="234" t="s">
        <v>41</v>
      </c>
      <c r="O235" s="88"/>
      <c r="P235" s="235">
        <f>O235*H235</f>
        <v>0</v>
      </c>
      <c r="Q235" s="235">
        <v>0</v>
      </c>
      <c r="R235" s="235">
        <f>Q235*H235</f>
        <v>0</v>
      </c>
      <c r="S235" s="235">
        <v>0.0033999999999999998</v>
      </c>
      <c r="T235" s="236">
        <f>S235*H235</f>
        <v>6.2896599999999996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37" t="s">
        <v>267</v>
      </c>
      <c r="AT235" s="237" t="s">
        <v>205</v>
      </c>
      <c r="AU235" s="237" t="s">
        <v>85</v>
      </c>
      <c r="AY235" s="14" t="s">
        <v>203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4" t="s">
        <v>83</v>
      </c>
      <c r="BK235" s="238">
        <f>ROUND(I235*H235,2)</f>
        <v>0</v>
      </c>
      <c r="BL235" s="14" t="s">
        <v>267</v>
      </c>
      <c r="BM235" s="237" t="s">
        <v>534</v>
      </c>
    </row>
    <row r="236" s="2" customFormat="1" ht="24.15" customHeight="1">
      <c r="A236" s="35"/>
      <c r="B236" s="36"/>
      <c r="C236" s="225" t="s">
        <v>535</v>
      </c>
      <c r="D236" s="225" t="s">
        <v>205</v>
      </c>
      <c r="E236" s="226" t="s">
        <v>536</v>
      </c>
      <c r="F236" s="227" t="s">
        <v>537</v>
      </c>
      <c r="G236" s="228" t="s">
        <v>213</v>
      </c>
      <c r="H236" s="229">
        <v>905.89999999999998</v>
      </c>
      <c r="I236" s="230"/>
      <c r="J236" s="231">
        <f>ROUND(I236*H236,2)</f>
        <v>0</v>
      </c>
      <c r="K236" s="232"/>
      <c r="L236" s="41"/>
      <c r="M236" s="233" t="s">
        <v>1</v>
      </c>
      <c r="N236" s="234" t="s">
        <v>41</v>
      </c>
      <c r="O236" s="88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37" t="s">
        <v>267</v>
      </c>
      <c r="AT236" s="237" t="s">
        <v>205</v>
      </c>
      <c r="AU236" s="237" t="s">
        <v>85</v>
      </c>
      <c r="AY236" s="14" t="s">
        <v>203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4" t="s">
        <v>83</v>
      </c>
      <c r="BK236" s="238">
        <f>ROUND(I236*H236,2)</f>
        <v>0</v>
      </c>
      <c r="BL236" s="14" t="s">
        <v>267</v>
      </c>
      <c r="BM236" s="237" t="s">
        <v>538</v>
      </c>
    </row>
    <row r="237" s="2" customFormat="1">
      <c r="A237" s="35"/>
      <c r="B237" s="36"/>
      <c r="C237" s="37"/>
      <c r="D237" s="239" t="s">
        <v>403</v>
      </c>
      <c r="E237" s="37"/>
      <c r="F237" s="240" t="s">
        <v>539</v>
      </c>
      <c r="G237" s="37"/>
      <c r="H237" s="37"/>
      <c r="I237" s="241"/>
      <c r="J237" s="37"/>
      <c r="K237" s="37"/>
      <c r="L237" s="41"/>
      <c r="M237" s="242"/>
      <c r="N237" s="243"/>
      <c r="O237" s="88"/>
      <c r="P237" s="88"/>
      <c r="Q237" s="88"/>
      <c r="R237" s="88"/>
      <c r="S237" s="88"/>
      <c r="T237" s="89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T237" s="14" t="s">
        <v>403</v>
      </c>
      <c r="AU237" s="14" t="s">
        <v>85</v>
      </c>
    </row>
    <row r="238" s="2" customFormat="1" ht="16.5" customHeight="1">
      <c r="A238" s="35"/>
      <c r="B238" s="36"/>
      <c r="C238" s="245" t="s">
        <v>540</v>
      </c>
      <c r="D238" s="245" t="s">
        <v>541</v>
      </c>
      <c r="E238" s="246" t="s">
        <v>542</v>
      </c>
      <c r="F238" s="247" t="s">
        <v>543</v>
      </c>
      <c r="G238" s="248" t="s">
        <v>213</v>
      </c>
      <c r="H238" s="249">
        <v>996.49000000000001</v>
      </c>
      <c r="I238" s="250"/>
      <c r="J238" s="251">
        <f>ROUND(I238*H238,2)</f>
        <v>0</v>
      </c>
      <c r="K238" s="252"/>
      <c r="L238" s="253"/>
      <c r="M238" s="254" t="s">
        <v>1</v>
      </c>
      <c r="N238" s="255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214</v>
      </c>
      <c r="AT238" s="237" t="s">
        <v>541</v>
      </c>
      <c r="AU238" s="237" t="s">
        <v>85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267</v>
      </c>
      <c r="BM238" s="237" t="s">
        <v>544</v>
      </c>
    </row>
    <row r="239" s="2" customFormat="1" ht="37.8" customHeight="1">
      <c r="A239" s="35"/>
      <c r="B239" s="36"/>
      <c r="C239" s="225" t="s">
        <v>545</v>
      </c>
      <c r="D239" s="225" t="s">
        <v>205</v>
      </c>
      <c r="E239" s="226" t="s">
        <v>546</v>
      </c>
      <c r="F239" s="227" t="s">
        <v>547</v>
      </c>
      <c r="G239" s="228" t="s">
        <v>213</v>
      </c>
      <c r="H239" s="229">
        <v>1041.7850000000001</v>
      </c>
      <c r="I239" s="230"/>
      <c r="J239" s="231">
        <f>ROUND(I239*H239,2)</f>
        <v>0</v>
      </c>
      <c r="K239" s="232"/>
      <c r="L239" s="41"/>
      <c r="M239" s="233" t="s">
        <v>1</v>
      </c>
      <c r="N239" s="234" t="s">
        <v>41</v>
      </c>
      <c r="O239" s="88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37" t="s">
        <v>267</v>
      </c>
      <c r="AT239" s="237" t="s">
        <v>205</v>
      </c>
      <c r="AU239" s="237" t="s">
        <v>85</v>
      </c>
      <c r="AY239" s="14" t="s">
        <v>203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4" t="s">
        <v>83</v>
      </c>
      <c r="BK239" s="238">
        <f>ROUND(I239*H239,2)</f>
        <v>0</v>
      </c>
      <c r="BL239" s="14" t="s">
        <v>267</v>
      </c>
      <c r="BM239" s="237" t="s">
        <v>548</v>
      </c>
    </row>
    <row r="240" s="2" customFormat="1" ht="24.15" customHeight="1">
      <c r="A240" s="35"/>
      <c r="B240" s="36"/>
      <c r="C240" s="225" t="s">
        <v>549</v>
      </c>
      <c r="D240" s="225" t="s">
        <v>205</v>
      </c>
      <c r="E240" s="226" t="s">
        <v>550</v>
      </c>
      <c r="F240" s="227" t="s">
        <v>551</v>
      </c>
      <c r="G240" s="228" t="s">
        <v>523</v>
      </c>
      <c r="H240" s="244"/>
      <c r="I240" s="230"/>
      <c r="J240" s="231">
        <f>ROUND(I240*H240,2)</f>
        <v>0</v>
      </c>
      <c r="K240" s="232"/>
      <c r="L240" s="41"/>
      <c r="M240" s="233" t="s">
        <v>1</v>
      </c>
      <c r="N240" s="234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267</v>
      </c>
      <c r="AT240" s="237" t="s">
        <v>205</v>
      </c>
      <c r="AU240" s="237" t="s">
        <v>85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267</v>
      </c>
      <c r="BM240" s="237" t="s">
        <v>552</v>
      </c>
    </row>
    <row r="241" s="12" customFormat="1" ht="22.8" customHeight="1">
      <c r="A241" s="12"/>
      <c r="B241" s="209"/>
      <c r="C241" s="210"/>
      <c r="D241" s="211" t="s">
        <v>75</v>
      </c>
      <c r="E241" s="223" t="s">
        <v>553</v>
      </c>
      <c r="F241" s="223" t="s">
        <v>554</v>
      </c>
      <c r="G241" s="210"/>
      <c r="H241" s="210"/>
      <c r="I241" s="213"/>
      <c r="J241" s="224">
        <f>BK241</f>
        <v>0</v>
      </c>
      <c r="K241" s="210"/>
      <c r="L241" s="215"/>
      <c r="M241" s="216"/>
      <c r="N241" s="217"/>
      <c r="O241" s="217"/>
      <c r="P241" s="218">
        <f>SUM(P242:P249)</f>
        <v>0</v>
      </c>
      <c r="Q241" s="217"/>
      <c r="R241" s="218">
        <f>SUM(R242:R249)</f>
        <v>3.2035040000000001</v>
      </c>
      <c r="S241" s="217"/>
      <c r="T241" s="219">
        <f>SUM(T242:T249)</f>
        <v>42.934080000000002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220" t="s">
        <v>85</v>
      </c>
      <c r="AT241" s="221" t="s">
        <v>75</v>
      </c>
      <c r="AU241" s="221" t="s">
        <v>83</v>
      </c>
      <c r="AY241" s="220" t="s">
        <v>203</v>
      </c>
      <c r="BK241" s="222">
        <f>SUM(BK242:BK249)</f>
        <v>0</v>
      </c>
    </row>
    <row r="242" s="2" customFormat="1" ht="16.5" customHeight="1">
      <c r="A242" s="35"/>
      <c r="B242" s="36"/>
      <c r="C242" s="225" t="s">
        <v>555</v>
      </c>
      <c r="D242" s="225" t="s">
        <v>205</v>
      </c>
      <c r="E242" s="226" t="s">
        <v>556</v>
      </c>
      <c r="F242" s="227" t="s">
        <v>557</v>
      </c>
      <c r="G242" s="228" t="s">
        <v>208</v>
      </c>
      <c r="H242" s="229">
        <v>28.93</v>
      </c>
      <c r="I242" s="230"/>
      <c r="J242" s="231">
        <f>ROUND(I242*H242,2)</f>
        <v>0</v>
      </c>
      <c r="K242" s="232"/>
      <c r="L242" s="41"/>
      <c r="M242" s="233" t="s">
        <v>1</v>
      </c>
      <c r="N242" s="234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267</v>
      </c>
      <c r="AT242" s="237" t="s">
        <v>205</v>
      </c>
      <c r="AU242" s="237" t="s">
        <v>85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267</v>
      </c>
      <c r="BM242" s="237" t="s">
        <v>558</v>
      </c>
    </row>
    <row r="243" s="2" customFormat="1">
      <c r="A243" s="35"/>
      <c r="B243" s="36"/>
      <c r="C243" s="37"/>
      <c r="D243" s="239" t="s">
        <v>403</v>
      </c>
      <c r="E243" s="37"/>
      <c r="F243" s="240" t="s">
        <v>559</v>
      </c>
      <c r="G243" s="37"/>
      <c r="H243" s="37"/>
      <c r="I243" s="241"/>
      <c r="J243" s="37"/>
      <c r="K243" s="37"/>
      <c r="L243" s="41"/>
      <c r="M243" s="242"/>
      <c r="N243" s="243"/>
      <c r="O243" s="88"/>
      <c r="P243" s="88"/>
      <c r="Q243" s="88"/>
      <c r="R243" s="88"/>
      <c r="S243" s="88"/>
      <c r="T243" s="89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T243" s="14" t="s">
        <v>403</v>
      </c>
      <c r="AU243" s="14" t="s">
        <v>85</v>
      </c>
    </row>
    <row r="244" s="2" customFormat="1" ht="24.15" customHeight="1">
      <c r="A244" s="35"/>
      <c r="B244" s="36"/>
      <c r="C244" s="225" t="s">
        <v>560</v>
      </c>
      <c r="D244" s="225" t="s">
        <v>205</v>
      </c>
      <c r="E244" s="226" t="s">
        <v>561</v>
      </c>
      <c r="F244" s="227" t="s">
        <v>562</v>
      </c>
      <c r="G244" s="228" t="s">
        <v>213</v>
      </c>
      <c r="H244" s="229">
        <v>32</v>
      </c>
      <c r="I244" s="230"/>
      <c r="J244" s="231">
        <f>ROUND(I244*H244,2)</f>
        <v>0</v>
      </c>
      <c r="K244" s="232"/>
      <c r="L244" s="41"/>
      <c r="M244" s="233" t="s">
        <v>1</v>
      </c>
      <c r="N244" s="234" t="s">
        <v>41</v>
      </c>
      <c r="O244" s="88"/>
      <c r="P244" s="235">
        <f>O244*H244</f>
        <v>0</v>
      </c>
      <c r="Q244" s="235">
        <v>0</v>
      </c>
      <c r="R244" s="235">
        <f>Q244*H244</f>
        <v>0</v>
      </c>
      <c r="S244" s="235">
        <v>0.035540000000000002</v>
      </c>
      <c r="T244" s="236">
        <f>S244*H244</f>
        <v>1.1372800000000001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37" t="s">
        <v>267</v>
      </c>
      <c r="AT244" s="237" t="s">
        <v>205</v>
      </c>
      <c r="AU244" s="237" t="s">
        <v>85</v>
      </c>
      <c r="AY244" s="14" t="s">
        <v>203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4" t="s">
        <v>83</v>
      </c>
      <c r="BK244" s="238">
        <f>ROUND(I244*H244,2)</f>
        <v>0</v>
      </c>
      <c r="BL244" s="14" t="s">
        <v>267</v>
      </c>
      <c r="BM244" s="237" t="s">
        <v>563</v>
      </c>
    </row>
    <row r="245" s="2" customFormat="1" ht="33" customHeight="1">
      <c r="A245" s="35"/>
      <c r="B245" s="36"/>
      <c r="C245" s="225" t="s">
        <v>564</v>
      </c>
      <c r="D245" s="225" t="s">
        <v>205</v>
      </c>
      <c r="E245" s="226" t="s">
        <v>565</v>
      </c>
      <c r="F245" s="227" t="s">
        <v>566</v>
      </c>
      <c r="G245" s="228" t="s">
        <v>213</v>
      </c>
      <c r="H245" s="229">
        <v>230.80000000000001</v>
      </c>
      <c r="I245" s="230"/>
      <c r="J245" s="231">
        <f>ROUND(I245*H245,2)</f>
        <v>0</v>
      </c>
      <c r="K245" s="232"/>
      <c r="L245" s="41"/>
      <c r="M245" s="233" t="s">
        <v>1</v>
      </c>
      <c r="N245" s="234" t="s">
        <v>41</v>
      </c>
      <c r="O245" s="88"/>
      <c r="P245" s="235">
        <f>O245*H245</f>
        <v>0</v>
      </c>
      <c r="Q245" s="235">
        <v>0.01388</v>
      </c>
      <c r="R245" s="235">
        <f>Q245*H245</f>
        <v>3.2035040000000001</v>
      </c>
      <c r="S245" s="235">
        <v>0</v>
      </c>
      <c r="T245" s="236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37" t="s">
        <v>267</v>
      </c>
      <c r="AT245" s="237" t="s">
        <v>205</v>
      </c>
      <c r="AU245" s="237" t="s">
        <v>85</v>
      </c>
      <c r="AY245" s="14" t="s">
        <v>203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4" t="s">
        <v>83</v>
      </c>
      <c r="BK245" s="238">
        <f>ROUND(I245*H245,2)</f>
        <v>0</v>
      </c>
      <c r="BL245" s="14" t="s">
        <v>267</v>
      </c>
      <c r="BM245" s="237" t="s">
        <v>567</v>
      </c>
    </row>
    <row r="246" s="2" customFormat="1" ht="21.75" customHeight="1">
      <c r="A246" s="35"/>
      <c r="B246" s="36"/>
      <c r="C246" s="225" t="s">
        <v>568</v>
      </c>
      <c r="D246" s="225" t="s">
        <v>205</v>
      </c>
      <c r="E246" s="226" t="s">
        <v>569</v>
      </c>
      <c r="F246" s="227" t="s">
        <v>570</v>
      </c>
      <c r="G246" s="228" t="s">
        <v>213</v>
      </c>
      <c r="H246" s="229">
        <v>40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0.017999999999999999</v>
      </c>
      <c r="T246" s="236">
        <f>S246*H246</f>
        <v>0.71999999999999997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267</v>
      </c>
      <c r="AT246" s="237" t="s">
        <v>205</v>
      </c>
      <c r="AU246" s="237" t="s">
        <v>85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267</v>
      </c>
      <c r="BM246" s="237" t="s">
        <v>571</v>
      </c>
    </row>
    <row r="247" s="2" customFormat="1" ht="33" customHeight="1">
      <c r="A247" s="35"/>
      <c r="B247" s="36"/>
      <c r="C247" s="225" t="s">
        <v>572</v>
      </c>
      <c r="D247" s="225" t="s">
        <v>205</v>
      </c>
      <c r="E247" s="226" t="s">
        <v>573</v>
      </c>
      <c r="F247" s="227" t="s">
        <v>574</v>
      </c>
      <c r="G247" s="228" t="s">
        <v>213</v>
      </c>
      <c r="H247" s="229">
        <v>55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0.029999999999999999</v>
      </c>
      <c r="T247" s="236">
        <f>S247*H247</f>
        <v>1.6499999999999999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267</v>
      </c>
      <c r="AT247" s="237" t="s">
        <v>205</v>
      </c>
      <c r="AU247" s="237" t="s">
        <v>85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267</v>
      </c>
      <c r="BM247" s="237" t="s">
        <v>575</v>
      </c>
    </row>
    <row r="248" s="2" customFormat="1" ht="24.15" customHeight="1">
      <c r="A248" s="35"/>
      <c r="B248" s="36"/>
      <c r="C248" s="225" t="s">
        <v>576</v>
      </c>
      <c r="D248" s="225" t="s">
        <v>205</v>
      </c>
      <c r="E248" s="226" t="s">
        <v>577</v>
      </c>
      <c r="F248" s="227" t="s">
        <v>578</v>
      </c>
      <c r="G248" s="228" t="s">
        <v>213</v>
      </c>
      <c r="H248" s="229">
        <v>2816.1999999999998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0.014</v>
      </c>
      <c r="T248" s="236">
        <f>S248*H248</f>
        <v>39.4268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267</v>
      </c>
      <c r="AT248" s="237" t="s">
        <v>205</v>
      </c>
      <c r="AU248" s="237" t="s">
        <v>85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267</v>
      </c>
      <c r="BM248" s="237" t="s">
        <v>579</v>
      </c>
    </row>
    <row r="249" s="2" customFormat="1" ht="24.15" customHeight="1">
      <c r="A249" s="35"/>
      <c r="B249" s="36"/>
      <c r="C249" s="225" t="s">
        <v>580</v>
      </c>
      <c r="D249" s="225" t="s">
        <v>205</v>
      </c>
      <c r="E249" s="226" t="s">
        <v>581</v>
      </c>
      <c r="F249" s="227" t="s">
        <v>582</v>
      </c>
      <c r="G249" s="228" t="s">
        <v>523</v>
      </c>
      <c r="H249" s="244"/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267</v>
      </c>
      <c r="AT249" s="237" t="s">
        <v>205</v>
      </c>
      <c r="AU249" s="237" t="s">
        <v>85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267</v>
      </c>
      <c r="BM249" s="237" t="s">
        <v>583</v>
      </c>
    </row>
    <row r="250" s="12" customFormat="1" ht="22.8" customHeight="1">
      <c r="A250" s="12"/>
      <c r="B250" s="209"/>
      <c r="C250" s="210"/>
      <c r="D250" s="211" t="s">
        <v>75</v>
      </c>
      <c r="E250" s="223" t="s">
        <v>584</v>
      </c>
      <c r="F250" s="223" t="s">
        <v>585</v>
      </c>
      <c r="G250" s="210"/>
      <c r="H250" s="210"/>
      <c r="I250" s="213"/>
      <c r="J250" s="224">
        <f>BK250</f>
        <v>0</v>
      </c>
      <c r="K250" s="210"/>
      <c r="L250" s="215"/>
      <c r="M250" s="216"/>
      <c r="N250" s="217"/>
      <c r="O250" s="217"/>
      <c r="P250" s="218">
        <f>SUM(P251:P300)</f>
        <v>0</v>
      </c>
      <c r="Q250" s="217"/>
      <c r="R250" s="218">
        <f>SUM(R251:R300)</f>
        <v>16.178564700000003</v>
      </c>
      <c r="S250" s="217"/>
      <c r="T250" s="219">
        <f>SUM(T251:T300)</f>
        <v>67.311501000000007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20" t="s">
        <v>85</v>
      </c>
      <c r="AT250" s="221" t="s">
        <v>75</v>
      </c>
      <c r="AU250" s="221" t="s">
        <v>83</v>
      </c>
      <c r="AY250" s="220" t="s">
        <v>203</v>
      </c>
      <c r="BK250" s="222">
        <f>SUM(BK251:BK300)</f>
        <v>0</v>
      </c>
    </row>
    <row r="251" s="2" customFormat="1" ht="62.7" customHeight="1">
      <c r="A251" s="35"/>
      <c r="B251" s="36"/>
      <c r="C251" s="225" t="s">
        <v>279</v>
      </c>
      <c r="D251" s="225" t="s">
        <v>205</v>
      </c>
      <c r="E251" s="226" t="s">
        <v>586</v>
      </c>
      <c r="F251" s="227" t="s">
        <v>587</v>
      </c>
      <c r="G251" s="228" t="s">
        <v>213</v>
      </c>
      <c r="H251" s="229">
        <v>452.16000000000002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267</v>
      </c>
      <c r="AT251" s="237" t="s">
        <v>205</v>
      </c>
      <c r="AU251" s="237" t="s">
        <v>85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267</v>
      </c>
      <c r="BM251" s="237" t="s">
        <v>588</v>
      </c>
    </row>
    <row r="252" s="2" customFormat="1">
      <c r="A252" s="35"/>
      <c r="B252" s="36"/>
      <c r="C252" s="37"/>
      <c r="D252" s="239" t="s">
        <v>403</v>
      </c>
      <c r="E252" s="37"/>
      <c r="F252" s="240" t="s">
        <v>589</v>
      </c>
      <c r="G252" s="37"/>
      <c r="H252" s="37"/>
      <c r="I252" s="241"/>
      <c r="J252" s="37"/>
      <c r="K252" s="37"/>
      <c r="L252" s="41"/>
      <c r="M252" s="242"/>
      <c r="N252" s="243"/>
      <c r="O252" s="88"/>
      <c r="P252" s="88"/>
      <c r="Q252" s="88"/>
      <c r="R252" s="88"/>
      <c r="S252" s="88"/>
      <c r="T252" s="89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T252" s="14" t="s">
        <v>403</v>
      </c>
      <c r="AU252" s="14" t="s">
        <v>85</v>
      </c>
    </row>
    <row r="253" s="2" customFormat="1" ht="55.5" customHeight="1">
      <c r="A253" s="35"/>
      <c r="B253" s="36"/>
      <c r="C253" s="225" t="s">
        <v>590</v>
      </c>
      <c r="D253" s="225" t="s">
        <v>205</v>
      </c>
      <c r="E253" s="226" t="s">
        <v>591</v>
      </c>
      <c r="F253" s="227" t="s">
        <v>592</v>
      </c>
      <c r="G253" s="228" t="s">
        <v>213</v>
      </c>
      <c r="H253" s="229">
        <v>369.60000000000002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267</v>
      </c>
      <c r="AT253" s="237" t="s">
        <v>205</v>
      </c>
      <c r="AU253" s="237" t="s">
        <v>85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267</v>
      </c>
      <c r="BM253" s="237" t="s">
        <v>593</v>
      </c>
    </row>
    <row r="254" s="2" customFormat="1">
      <c r="A254" s="35"/>
      <c r="B254" s="36"/>
      <c r="C254" s="37"/>
      <c r="D254" s="239" t="s">
        <v>403</v>
      </c>
      <c r="E254" s="37"/>
      <c r="F254" s="240" t="s">
        <v>594</v>
      </c>
      <c r="G254" s="37"/>
      <c r="H254" s="37"/>
      <c r="I254" s="241"/>
      <c r="J254" s="37"/>
      <c r="K254" s="37"/>
      <c r="L254" s="41"/>
      <c r="M254" s="242"/>
      <c r="N254" s="243"/>
      <c r="O254" s="88"/>
      <c r="P254" s="88"/>
      <c r="Q254" s="88"/>
      <c r="R254" s="88"/>
      <c r="S254" s="88"/>
      <c r="T254" s="89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T254" s="14" t="s">
        <v>403</v>
      </c>
      <c r="AU254" s="14" t="s">
        <v>85</v>
      </c>
    </row>
    <row r="255" s="2" customFormat="1" ht="55.5" customHeight="1">
      <c r="A255" s="35"/>
      <c r="B255" s="36"/>
      <c r="C255" s="225" t="s">
        <v>283</v>
      </c>
      <c r="D255" s="225" t="s">
        <v>205</v>
      </c>
      <c r="E255" s="226" t="s">
        <v>595</v>
      </c>
      <c r="F255" s="227" t="s">
        <v>596</v>
      </c>
      <c r="G255" s="228" t="s">
        <v>213</v>
      </c>
      <c r="H255" s="229">
        <v>6.9299999999999997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267</v>
      </c>
      <c r="AT255" s="237" t="s">
        <v>205</v>
      </c>
      <c r="AU255" s="237" t="s">
        <v>85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267</v>
      </c>
      <c r="BM255" s="237" t="s">
        <v>597</v>
      </c>
    </row>
    <row r="256" s="2" customFormat="1">
      <c r="A256" s="35"/>
      <c r="B256" s="36"/>
      <c r="C256" s="37"/>
      <c r="D256" s="239" t="s">
        <v>403</v>
      </c>
      <c r="E256" s="37"/>
      <c r="F256" s="240" t="s">
        <v>598</v>
      </c>
      <c r="G256" s="37"/>
      <c r="H256" s="37"/>
      <c r="I256" s="241"/>
      <c r="J256" s="37"/>
      <c r="K256" s="37"/>
      <c r="L256" s="41"/>
      <c r="M256" s="242"/>
      <c r="N256" s="243"/>
      <c r="O256" s="88"/>
      <c r="P256" s="88"/>
      <c r="Q256" s="88"/>
      <c r="R256" s="88"/>
      <c r="S256" s="88"/>
      <c r="T256" s="89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T256" s="14" t="s">
        <v>403</v>
      </c>
      <c r="AU256" s="14" t="s">
        <v>85</v>
      </c>
    </row>
    <row r="257" s="2" customFormat="1" ht="49.05" customHeight="1">
      <c r="A257" s="35"/>
      <c r="B257" s="36"/>
      <c r="C257" s="225" t="s">
        <v>599</v>
      </c>
      <c r="D257" s="225" t="s">
        <v>205</v>
      </c>
      <c r="E257" s="226" t="s">
        <v>600</v>
      </c>
      <c r="F257" s="227" t="s">
        <v>601</v>
      </c>
      <c r="G257" s="228" t="s">
        <v>213</v>
      </c>
      <c r="H257" s="229">
        <v>12.300000000000001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267</v>
      </c>
      <c r="AT257" s="237" t="s">
        <v>205</v>
      </c>
      <c r="AU257" s="237" t="s">
        <v>85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267</v>
      </c>
      <c r="BM257" s="237" t="s">
        <v>602</v>
      </c>
    </row>
    <row r="258" s="2" customFormat="1">
      <c r="A258" s="35"/>
      <c r="B258" s="36"/>
      <c r="C258" s="37"/>
      <c r="D258" s="239" t="s">
        <v>403</v>
      </c>
      <c r="E258" s="37"/>
      <c r="F258" s="240" t="s">
        <v>603</v>
      </c>
      <c r="G258" s="37"/>
      <c r="H258" s="37"/>
      <c r="I258" s="241"/>
      <c r="J258" s="37"/>
      <c r="K258" s="37"/>
      <c r="L258" s="41"/>
      <c r="M258" s="242"/>
      <c r="N258" s="243"/>
      <c r="O258" s="88"/>
      <c r="P258" s="88"/>
      <c r="Q258" s="88"/>
      <c r="R258" s="88"/>
      <c r="S258" s="88"/>
      <c r="T258" s="89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T258" s="14" t="s">
        <v>403</v>
      </c>
      <c r="AU258" s="14" t="s">
        <v>85</v>
      </c>
    </row>
    <row r="259" s="2" customFormat="1" ht="44.25" customHeight="1">
      <c r="A259" s="35"/>
      <c r="B259" s="36"/>
      <c r="C259" s="225" t="s">
        <v>287</v>
      </c>
      <c r="D259" s="225" t="s">
        <v>205</v>
      </c>
      <c r="E259" s="226" t="s">
        <v>604</v>
      </c>
      <c r="F259" s="227" t="s">
        <v>605</v>
      </c>
      <c r="G259" s="228" t="s">
        <v>213</v>
      </c>
      <c r="H259" s="229">
        <v>2.48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267</v>
      </c>
      <c r="AT259" s="237" t="s">
        <v>205</v>
      </c>
      <c r="AU259" s="237" t="s">
        <v>85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267</v>
      </c>
      <c r="BM259" s="237" t="s">
        <v>606</v>
      </c>
    </row>
    <row r="260" s="2" customFormat="1">
      <c r="A260" s="35"/>
      <c r="B260" s="36"/>
      <c r="C260" s="37"/>
      <c r="D260" s="239" t="s">
        <v>403</v>
      </c>
      <c r="E260" s="37"/>
      <c r="F260" s="240" t="s">
        <v>607</v>
      </c>
      <c r="G260" s="37"/>
      <c r="H260" s="37"/>
      <c r="I260" s="241"/>
      <c r="J260" s="37"/>
      <c r="K260" s="37"/>
      <c r="L260" s="41"/>
      <c r="M260" s="242"/>
      <c r="N260" s="243"/>
      <c r="O260" s="88"/>
      <c r="P260" s="88"/>
      <c r="Q260" s="88"/>
      <c r="R260" s="88"/>
      <c r="S260" s="88"/>
      <c r="T260" s="89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T260" s="14" t="s">
        <v>403</v>
      </c>
      <c r="AU260" s="14" t="s">
        <v>85</v>
      </c>
    </row>
    <row r="261" s="2" customFormat="1" ht="44.25" customHeight="1">
      <c r="A261" s="35"/>
      <c r="B261" s="36"/>
      <c r="C261" s="225" t="s">
        <v>608</v>
      </c>
      <c r="D261" s="225" t="s">
        <v>205</v>
      </c>
      <c r="E261" s="226" t="s">
        <v>609</v>
      </c>
      <c r="F261" s="227" t="s">
        <v>610</v>
      </c>
      <c r="G261" s="228" t="s">
        <v>213</v>
      </c>
      <c r="H261" s="229">
        <v>8.3499999999999996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267</v>
      </c>
      <c r="AT261" s="237" t="s">
        <v>205</v>
      </c>
      <c r="AU261" s="237" t="s">
        <v>85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267</v>
      </c>
      <c r="BM261" s="237" t="s">
        <v>611</v>
      </c>
    </row>
    <row r="262" s="2" customFormat="1">
      <c r="A262" s="35"/>
      <c r="B262" s="36"/>
      <c r="C262" s="37"/>
      <c r="D262" s="239" t="s">
        <v>403</v>
      </c>
      <c r="E262" s="37"/>
      <c r="F262" s="240" t="s">
        <v>612</v>
      </c>
      <c r="G262" s="37"/>
      <c r="H262" s="37"/>
      <c r="I262" s="241"/>
      <c r="J262" s="37"/>
      <c r="K262" s="37"/>
      <c r="L262" s="41"/>
      <c r="M262" s="242"/>
      <c r="N262" s="243"/>
      <c r="O262" s="88"/>
      <c r="P262" s="88"/>
      <c r="Q262" s="88"/>
      <c r="R262" s="88"/>
      <c r="S262" s="88"/>
      <c r="T262" s="89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T262" s="14" t="s">
        <v>403</v>
      </c>
      <c r="AU262" s="14" t="s">
        <v>85</v>
      </c>
    </row>
    <row r="263" s="2" customFormat="1" ht="55.5" customHeight="1">
      <c r="A263" s="35"/>
      <c r="B263" s="36"/>
      <c r="C263" s="225" t="s">
        <v>290</v>
      </c>
      <c r="D263" s="225" t="s">
        <v>205</v>
      </c>
      <c r="E263" s="226" t="s">
        <v>613</v>
      </c>
      <c r="F263" s="227" t="s">
        <v>614</v>
      </c>
      <c r="G263" s="228" t="s">
        <v>213</v>
      </c>
      <c r="H263" s="229">
        <v>20.899999999999999</v>
      </c>
      <c r="I263" s="230"/>
      <c r="J263" s="231">
        <f>ROUND(I263*H263,2)</f>
        <v>0</v>
      </c>
      <c r="K263" s="232"/>
      <c r="L263" s="41"/>
      <c r="M263" s="233" t="s">
        <v>1</v>
      </c>
      <c r="N263" s="234" t="s">
        <v>41</v>
      </c>
      <c r="O263" s="88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37" t="s">
        <v>267</v>
      </c>
      <c r="AT263" s="237" t="s">
        <v>205</v>
      </c>
      <c r="AU263" s="237" t="s">
        <v>85</v>
      </c>
      <c r="AY263" s="14" t="s">
        <v>203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4" t="s">
        <v>83</v>
      </c>
      <c r="BK263" s="238">
        <f>ROUND(I263*H263,2)</f>
        <v>0</v>
      </c>
      <c r="BL263" s="14" t="s">
        <v>267</v>
      </c>
      <c r="BM263" s="237" t="s">
        <v>615</v>
      </c>
    </row>
    <row r="264" s="2" customFormat="1">
      <c r="A264" s="35"/>
      <c r="B264" s="36"/>
      <c r="C264" s="37"/>
      <c r="D264" s="239" t="s">
        <v>403</v>
      </c>
      <c r="E264" s="37"/>
      <c r="F264" s="240" t="s">
        <v>616</v>
      </c>
      <c r="G264" s="37"/>
      <c r="H264" s="37"/>
      <c r="I264" s="241"/>
      <c r="J264" s="37"/>
      <c r="K264" s="37"/>
      <c r="L264" s="41"/>
      <c r="M264" s="242"/>
      <c r="N264" s="243"/>
      <c r="O264" s="88"/>
      <c r="P264" s="88"/>
      <c r="Q264" s="88"/>
      <c r="R264" s="88"/>
      <c r="S264" s="88"/>
      <c r="T264" s="89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T264" s="14" t="s">
        <v>403</v>
      </c>
      <c r="AU264" s="14" t="s">
        <v>85</v>
      </c>
    </row>
    <row r="265" s="2" customFormat="1" ht="62.7" customHeight="1">
      <c r="A265" s="35"/>
      <c r="B265" s="36"/>
      <c r="C265" s="225" t="s">
        <v>617</v>
      </c>
      <c r="D265" s="225" t="s">
        <v>205</v>
      </c>
      <c r="E265" s="226" t="s">
        <v>618</v>
      </c>
      <c r="F265" s="227" t="s">
        <v>619</v>
      </c>
      <c r="G265" s="228" t="s">
        <v>213</v>
      </c>
      <c r="H265" s="229">
        <v>50.530000000000001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267</v>
      </c>
      <c r="AT265" s="237" t="s">
        <v>205</v>
      </c>
      <c r="AU265" s="237" t="s">
        <v>85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267</v>
      </c>
      <c r="BM265" s="237" t="s">
        <v>620</v>
      </c>
    </row>
    <row r="266" s="2" customFormat="1">
      <c r="A266" s="35"/>
      <c r="B266" s="36"/>
      <c r="C266" s="37"/>
      <c r="D266" s="239" t="s">
        <v>403</v>
      </c>
      <c r="E266" s="37"/>
      <c r="F266" s="240" t="s">
        <v>621</v>
      </c>
      <c r="G266" s="37"/>
      <c r="H266" s="37"/>
      <c r="I266" s="241"/>
      <c r="J266" s="37"/>
      <c r="K266" s="37"/>
      <c r="L266" s="41"/>
      <c r="M266" s="242"/>
      <c r="N266" s="243"/>
      <c r="O266" s="88"/>
      <c r="P266" s="88"/>
      <c r="Q266" s="88"/>
      <c r="R266" s="88"/>
      <c r="S266" s="88"/>
      <c r="T266" s="89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T266" s="14" t="s">
        <v>403</v>
      </c>
      <c r="AU266" s="14" t="s">
        <v>85</v>
      </c>
    </row>
    <row r="267" s="2" customFormat="1" ht="44.25" customHeight="1">
      <c r="A267" s="35"/>
      <c r="B267" s="36"/>
      <c r="C267" s="225" t="s">
        <v>294</v>
      </c>
      <c r="D267" s="225" t="s">
        <v>205</v>
      </c>
      <c r="E267" s="226" t="s">
        <v>622</v>
      </c>
      <c r="F267" s="227" t="s">
        <v>623</v>
      </c>
      <c r="G267" s="228" t="s">
        <v>213</v>
      </c>
      <c r="H267" s="229">
        <v>287.75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267</v>
      </c>
      <c r="AT267" s="237" t="s">
        <v>205</v>
      </c>
      <c r="AU267" s="237" t="s">
        <v>85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267</v>
      </c>
      <c r="BM267" s="237" t="s">
        <v>624</v>
      </c>
    </row>
    <row r="268" s="2" customFormat="1">
      <c r="A268" s="35"/>
      <c r="B268" s="36"/>
      <c r="C268" s="37"/>
      <c r="D268" s="239" t="s">
        <v>403</v>
      </c>
      <c r="E268" s="37"/>
      <c r="F268" s="240" t="s">
        <v>625</v>
      </c>
      <c r="G268" s="37"/>
      <c r="H268" s="37"/>
      <c r="I268" s="241"/>
      <c r="J268" s="37"/>
      <c r="K268" s="37"/>
      <c r="L268" s="41"/>
      <c r="M268" s="242"/>
      <c r="N268" s="243"/>
      <c r="O268" s="88"/>
      <c r="P268" s="88"/>
      <c r="Q268" s="88"/>
      <c r="R268" s="88"/>
      <c r="S268" s="88"/>
      <c r="T268" s="89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T268" s="14" t="s">
        <v>403</v>
      </c>
      <c r="AU268" s="14" t="s">
        <v>85</v>
      </c>
    </row>
    <row r="269" s="2" customFormat="1" ht="62.7" customHeight="1">
      <c r="A269" s="35"/>
      <c r="B269" s="36"/>
      <c r="C269" s="225" t="s">
        <v>626</v>
      </c>
      <c r="D269" s="225" t="s">
        <v>205</v>
      </c>
      <c r="E269" s="226" t="s">
        <v>627</v>
      </c>
      <c r="F269" s="227" t="s">
        <v>628</v>
      </c>
      <c r="G269" s="228" t="s">
        <v>213</v>
      </c>
      <c r="H269" s="229">
        <v>14.4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267</v>
      </c>
      <c r="AT269" s="237" t="s">
        <v>205</v>
      </c>
      <c r="AU269" s="237" t="s">
        <v>85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267</v>
      </c>
      <c r="BM269" s="237" t="s">
        <v>629</v>
      </c>
    </row>
    <row r="270" s="2" customFormat="1">
      <c r="A270" s="35"/>
      <c r="B270" s="36"/>
      <c r="C270" s="37"/>
      <c r="D270" s="239" t="s">
        <v>403</v>
      </c>
      <c r="E270" s="37"/>
      <c r="F270" s="240" t="s">
        <v>630</v>
      </c>
      <c r="G270" s="37"/>
      <c r="H270" s="37"/>
      <c r="I270" s="241"/>
      <c r="J270" s="37"/>
      <c r="K270" s="37"/>
      <c r="L270" s="41"/>
      <c r="M270" s="242"/>
      <c r="N270" s="243"/>
      <c r="O270" s="88"/>
      <c r="P270" s="88"/>
      <c r="Q270" s="88"/>
      <c r="R270" s="88"/>
      <c r="S270" s="88"/>
      <c r="T270" s="89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T270" s="14" t="s">
        <v>403</v>
      </c>
      <c r="AU270" s="14" t="s">
        <v>85</v>
      </c>
    </row>
    <row r="271" s="2" customFormat="1" ht="49.05" customHeight="1">
      <c r="A271" s="35"/>
      <c r="B271" s="36"/>
      <c r="C271" s="225" t="s">
        <v>298</v>
      </c>
      <c r="D271" s="225" t="s">
        <v>205</v>
      </c>
      <c r="E271" s="226" t="s">
        <v>631</v>
      </c>
      <c r="F271" s="227" t="s">
        <v>632</v>
      </c>
      <c r="G271" s="228" t="s">
        <v>213</v>
      </c>
      <c r="H271" s="229">
        <v>14.85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267</v>
      </c>
      <c r="AT271" s="237" t="s">
        <v>205</v>
      </c>
      <c r="AU271" s="237" t="s">
        <v>85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267</v>
      </c>
      <c r="BM271" s="237" t="s">
        <v>633</v>
      </c>
    </row>
    <row r="272" s="2" customFormat="1">
      <c r="A272" s="35"/>
      <c r="B272" s="36"/>
      <c r="C272" s="37"/>
      <c r="D272" s="239" t="s">
        <v>403</v>
      </c>
      <c r="E272" s="37"/>
      <c r="F272" s="240" t="s">
        <v>634</v>
      </c>
      <c r="G272" s="37"/>
      <c r="H272" s="37"/>
      <c r="I272" s="241"/>
      <c r="J272" s="37"/>
      <c r="K272" s="37"/>
      <c r="L272" s="41"/>
      <c r="M272" s="242"/>
      <c r="N272" s="243"/>
      <c r="O272" s="88"/>
      <c r="P272" s="88"/>
      <c r="Q272" s="88"/>
      <c r="R272" s="88"/>
      <c r="S272" s="88"/>
      <c r="T272" s="89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T272" s="14" t="s">
        <v>403</v>
      </c>
      <c r="AU272" s="14" t="s">
        <v>85</v>
      </c>
    </row>
    <row r="273" s="2" customFormat="1" ht="44.25" customHeight="1">
      <c r="A273" s="35"/>
      <c r="B273" s="36"/>
      <c r="C273" s="225" t="s">
        <v>635</v>
      </c>
      <c r="D273" s="225" t="s">
        <v>205</v>
      </c>
      <c r="E273" s="226" t="s">
        <v>636</v>
      </c>
      <c r="F273" s="227" t="s">
        <v>637</v>
      </c>
      <c r="G273" s="228" t="s">
        <v>213</v>
      </c>
      <c r="H273" s="229">
        <v>12.85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267</v>
      </c>
      <c r="AT273" s="237" t="s">
        <v>205</v>
      </c>
      <c r="AU273" s="237" t="s">
        <v>85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267</v>
      </c>
      <c r="BM273" s="237" t="s">
        <v>638</v>
      </c>
    </row>
    <row r="274" s="2" customFormat="1">
      <c r="A274" s="35"/>
      <c r="B274" s="36"/>
      <c r="C274" s="37"/>
      <c r="D274" s="239" t="s">
        <v>403</v>
      </c>
      <c r="E274" s="37"/>
      <c r="F274" s="240" t="s">
        <v>639</v>
      </c>
      <c r="G274" s="37"/>
      <c r="H274" s="37"/>
      <c r="I274" s="241"/>
      <c r="J274" s="37"/>
      <c r="K274" s="37"/>
      <c r="L274" s="41"/>
      <c r="M274" s="242"/>
      <c r="N274" s="243"/>
      <c r="O274" s="88"/>
      <c r="P274" s="88"/>
      <c r="Q274" s="88"/>
      <c r="R274" s="88"/>
      <c r="S274" s="88"/>
      <c r="T274" s="89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T274" s="14" t="s">
        <v>403</v>
      </c>
      <c r="AU274" s="14" t="s">
        <v>85</v>
      </c>
    </row>
    <row r="275" s="2" customFormat="1" ht="21.75" customHeight="1">
      <c r="A275" s="35"/>
      <c r="B275" s="36"/>
      <c r="C275" s="225" t="s">
        <v>302</v>
      </c>
      <c r="D275" s="225" t="s">
        <v>205</v>
      </c>
      <c r="E275" s="226" t="s">
        <v>640</v>
      </c>
      <c r="F275" s="227" t="s">
        <v>641</v>
      </c>
      <c r="G275" s="228" t="s">
        <v>213</v>
      </c>
      <c r="H275" s="229">
        <v>2506.1999999999998</v>
      </c>
      <c r="I275" s="230"/>
      <c r="J275" s="231">
        <f>ROUND(I275*H275,2)</f>
        <v>0</v>
      </c>
      <c r="K275" s="232"/>
      <c r="L275" s="41"/>
      <c r="M275" s="233" t="s">
        <v>1</v>
      </c>
      <c r="N275" s="234" t="s">
        <v>41</v>
      </c>
      <c r="O275" s="88"/>
      <c r="P275" s="235">
        <f>O275*H275</f>
        <v>0</v>
      </c>
      <c r="Q275" s="235">
        <v>0.00020000000000000001</v>
      </c>
      <c r="R275" s="235">
        <f>Q275*H275</f>
        <v>0.50124000000000002</v>
      </c>
      <c r="S275" s="235">
        <v>0</v>
      </c>
      <c r="T275" s="236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267</v>
      </c>
      <c r="AT275" s="237" t="s">
        <v>205</v>
      </c>
      <c r="AU275" s="237" t="s">
        <v>85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267</v>
      </c>
      <c r="BM275" s="237" t="s">
        <v>642</v>
      </c>
    </row>
    <row r="276" s="2" customFormat="1" ht="16.5" customHeight="1">
      <c r="A276" s="35"/>
      <c r="B276" s="36"/>
      <c r="C276" s="225" t="s">
        <v>643</v>
      </c>
      <c r="D276" s="225" t="s">
        <v>205</v>
      </c>
      <c r="E276" s="226" t="s">
        <v>644</v>
      </c>
      <c r="F276" s="227" t="s">
        <v>645</v>
      </c>
      <c r="G276" s="228" t="s">
        <v>213</v>
      </c>
      <c r="H276" s="229">
        <v>1253.0999999999999</v>
      </c>
      <c r="I276" s="230"/>
      <c r="J276" s="231">
        <f>ROUND(I276*H276,2)</f>
        <v>0</v>
      </c>
      <c r="K276" s="232"/>
      <c r="L276" s="41"/>
      <c r="M276" s="233" t="s">
        <v>1</v>
      </c>
      <c r="N276" s="234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267</v>
      </c>
      <c r="AT276" s="237" t="s">
        <v>205</v>
      </c>
      <c r="AU276" s="237" t="s">
        <v>85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267</v>
      </c>
      <c r="BM276" s="237" t="s">
        <v>646</v>
      </c>
    </row>
    <row r="277" s="2" customFormat="1" ht="16.5" customHeight="1">
      <c r="A277" s="35"/>
      <c r="B277" s="36"/>
      <c r="C277" s="245" t="s">
        <v>306</v>
      </c>
      <c r="D277" s="245" t="s">
        <v>541</v>
      </c>
      <c r="E277" s="246" t="s">
        <v>647</v>
      </c>
      <c r="F277" s="247" t="s">
        <v>648</v>
      </c>
      <c r="G277" s="248" t="s">
        <v>213</v>
      </c>
      <c r="H277" s="249">
        <v>1378.4100000000001</v>
      </c>
      <c r="I277" s="250"/>
      <c r="J277" s="251">
        <f>ROUND(I277*H277,2)</f>
        <v>0</v>
      </c>
      <c r="K277" s="252"/>
      <c r="L277" s="253"/>
      <c r="M277" s="254" t="s">
        <v>1</v>
      </c>
      <c r="N277" s="255" t="s">
        <v>41</v>
      </c>
      <c r="O277" s="88"/>
      <c r="P277" s="235">
        <f>O277*H277</f>
        <v>0</v>
      </c>
      <c r="Q277" s="235">
        <v>0.00017000000000000001</v>
      </c>
      <c r="R277" s="235">
        <f>Q277*H277</f>
        <v>0.23432970000000003</v>
      </c>
      <c r="S277" s="235">
        <v>0</v>
      </c>
      <c r="T277" s="236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214</v>
      </c>
      <c r="AT277" s="237" t="s">
        <v>541</v>
      </c>
      <c r="AU277" s="237" t="s">
        <v>85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267</v>
      </c>
      <c r="BM277" s="237" t="s">
        <v>649</v>
      </c>
    </row>
    <row r="278" s="2" customFormat="1" ht="24.15" customHeight="1">
      <c r="A278" s="35"/>
      <c r="B278" s="36"/>
      <c r="C278" s="225" t="s">
        <v>650</v>
      </c>
      <c r="D278" s="225" t="s">
        <v>205</v>
      </c>
      <c r="E278" s="226" t="s">
        <v>651</v>
      </c>
      <c r="F278" s="227" t="s">
        <v>652</v>
      </c>
      <c r="G278" s="228" t="s">
        <v>213</v>
      </c>
      <c r="H278" s="229">
        <v>2506.1999999999998</v>
      </c>
      <c r="I278" s="230"/>
      <c r="J278" s="231">
        <f>ROUND(I278*H278,2)</f>
        <v>0</v>
      </c>
      <c r="K278" s="232"/>
      <c r="L278" s="41"/>
      <c r="M278" s="233" t="s">
        <v>1</v>
      </c>
      <c r="N278" s="234" t="s">
        <v>41</v>
      </c>
      <c r="O278" s="88"/>
      <c r="P278" s="235">
        <f>O278*H278</f>
        <v>0</v>
      </c>
      <c r="Q278" s="235">
        <v>0.0014</v>
      </c>
      <c r="R278" s="235">
        <f>Q278*H278</f>
        <v>3.5086799999999996</v>
      </c>
      <c r="S278" s="235">
        <v>0</v>
      </c>
      <c r="T278" s="236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37" t="s">
        <v>267</v>
      </c>
      <c r="AT278" s="237" t="s">
        <v>205</v>
      </c>
      <c r="AU278" s="237" t="s">
        <v>85</v>
      </c>
      <c r="AY278" s="14" t="s">
        <v>203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4" t="s">
        <v>83</v>
      </c>
      <c r="BK278" s="238">
        <f>ROUND(I278*H278,2)</f>
        <v>0</v>
      </c>
      <c r="BL278" s="14" t="s">
        <v>267</v>
      </c>
      <c r="BM278" s="237" t="s">
        <v>653</v>
      </c>
    </row>
    <row r="279" s="2" customFormat="1" ht="24.15" customHeight="1">
      <c r="A279" s="35"/>
      <c r="B279" s="36"/>
      <c r="C279" s="225" t="s">
        <v>654</v>
      </c>
      <c r="D279" s="225" t="s">
        <v>205</v>
      </c>
      <c r="E279" s="226" t="s">
        <v>655</v>
      </c>
      <c r="F279" s="227" t="s">
        <v>656</v>
      </c>
      <c r="G279" s="228" t="s">
        <v>213</v>
      </c>
      <c r="H279" s="229">
        <v>1176.4500000000001</v>
      </c>
      <c r="I279" s="230"/>
      <c r="J279" s="231">
        <f>ROUND(I279*H279,2)</f>
        <v>0</v>
      </c>
      <c r="K279" s="232"/>
      <c r="L279" s="41"/>
      <c r="M279" s="233" t="s">
        <v>1</v>
      </c>
      <c r="N279" s="234" t="s">
        <v>41</v>
      </c>
      <c r="O279" s="88"/>
      <c r="P279" s="235">
        <f>O279*H279</f>
        <v>0</v>
      </c>
      <c r="Q279" s="235">
        <v>0</v>
      </c>
      <c r="R279" s="235">
        <f>Q279*H279</f>
        <v>0</v>
      </c>
      <c r="S279" s="235">
        <v>0.05638</v>
      </c>
      <c r="T279" s="236">
        <f>S279*H279</f>
        <v>66.328251000000009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267</v>
      </c>
      <c r="AT279" s="237" t="s">
        <v>205</v>
      </c>
      <c r="AU279" s="237" t="s">
        <v>85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267</v>
      </c>
      <c r="BM279" s="237" t="s">
        <v>657</v>
      </c>
    </row>
    <row r="280" s="2" customFormat="1" ht="24.15" customHeight="1">
      <c r="A280" s="35"/>
      <c r="B280" s="36"/>
      <c r="C280" s="225" t="s">
        <v>658</v>
      </c>
      <c r="D280" s="225" t="s">
        <v>205</v>
      </c>
      <c r="E280" s="226" t="s">
        <v>659</v>
      </c>
      <c r="F280" s="227" t="s">
        <v>660</v>
      </c>
      <c r="G280" s="228" t="s">
        <v>213</v>
      </c>
      <c r="H280" s="229">
        <v>66.200000000000003</v>
      </c>
      <c r="I280" s="230"/>
      <c r="J280" s="231">
        <f>ROUND(I280*H280,2)</f>
        <v>0</v>
      </c>
      <c r="K280" s="232"/>
      <c r="L280" s="41"/>
      <c r="M280" s="233" t="s">
        <v>1</v>
      </c>
      <c r="N280" s="234" t="s">
        <v>41</v>
      </c>
      <c r="O280" s="88"/>
      <c r="P280" s="235">
        <f>O280*H280</f>
        <v>0</v>
      </c>
      <c r="Q280" s="235">
        <v>0.01379</v>
      </c>
      <c r="R280" s="235">
        <f>Q280*H280</f>
        <v>0.9128980000000001</v>
      </c>
      <c r="S280" s="235">
        <v>0</v>
      </c>
      <c r="T280" s="236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37" t="s">
        <v>267</v>
      </c>
      <c r="AT280" s="237" t="s">
        <v>205</v>
      </c>
      <c r="AU280" s="237" t="s">
        <v>85</v>
      </c>
      <c r="AY280" s="14" t="s">
        <v>203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4" t="s">
        <v>83</v>
      </c>
      <c r="BK280" s="238">
        <f>ROUND(I280*H280,2)</f>
        <v>0</v>
      </c>
      <c r="BL280" s="14" t="s">
        <v>267</v>
      </c>
      <c r="BM280" s="237" t="s">
        <v>661</v>
      </c>
    </row>
    <row r="281" s="2" customFormat="1">
      <c r="A281" s="35"/>
      <c r="B281" s="36"/>
      <c r="C281" s="37"/>
      <c r="D281" s="239" t="s">
        <v>403</v>
      </c>
      <c r="E281" s="37"/>
      <c r="F281" s="240" t="s">
        <v>662</v>
      </c>
      <c r="G281" s="37"/>
      <c r="H281" s="37"/>
      <c r="I281" s="241"/>
      <c r="J281" s="37"/>
      <c r="K281" s="37"/>
      <c r="L281" s="41"/>
      <c r="M281" s="242"/>
      <c r="N281" s="243"/>
      <c r="O281" s="88"/>
      <c r="P281" s="88"/>
      <c r="Q281" s="88"/>
      <c r="R281" s="88"/>
      <c r="S281" s="88"/>
      <c r="T281" s="89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T281" s="14" t="s">
        <v>403</v>
      </c>
      <c r="AU281" s="14" t="s">
        <v>85</v>
      </c>
    </row>
    <row r="282" s="2" customFormat="1" ht="24.15" customHeight="1">
      <c r="A282" s="35"/>
      <c r="B282" s="36"/>
      <c r="C282" s="225" t="s">
        <v>663</v>
      </c>
      <c r="D282" s="225" t="s">
        <v>205</v>
      </c>
      <c r="E282" s="226" t="s">
        <v>664</v>
      </c>
      <c r="F282" s="227" t="s">
        <v>665</v>
      </c>
      <c r="G282" s="228" t="s">
        <v>213</v>
      </c>
      <c r="H282" s="229">
        <v>46.200000000000003</v>
      </c>
      <c r="I282" s="230"/>
      <c r="J282" s="231">
        <f>ROUND(I282*H282,2)</f>
        <v>0</v>
      </c>
      <c r="K282" s="232"/>
      <c r="L282" s="41"/>
      <c r="M282" s="233" t="s">
        <v>1</v>
      </c>
      <c r="N282" s="234" t="s">
        <v>41</v>
      </c>
      <c r="O282" s="88"/>
      <c r="P282" s="235">
        <f>O282*H282</f>
        <v>0</v>
      </c>
      <c r="Q282" s="235">
        <v>0.0118</v>
      </c>
      <c r="R282" s="235">
        <f>Q282*H282</f>
        <v>0.54515999999999998</v>
      </c>
      <c r="S282" s="235">
        <v>0</v>
      </c>
      <c r="T282" s="236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37" t="s">
        <v>267</v>
      </c>
      <c r="AT282" s="237" t="s">
        <v>205</v>
      </c>
      <c r="AU282" s="237" t="s">
        <v>85</v>
      </c>
      <c r="AY282" s="14" t="s">
        <v>203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4" t="s">
        <v>83</v>
      </c>
      <c r="BK282" s="238">
        <f>ROUND(I282*H282,2)</f>
        <v>0</v>
      </c>
      <c r="BL282" s="14" t="s">
        <v>267</v>
      </c>
      <c r="BM282" s="237" t="s">
        <v>666</v>
      </c>
    </row>
    <row r="283" s="2" customFormat="1">
      <c r="A283" s="35"/>
      <c r="B283" s="36"/>
      <c r="C283" s="37"/>
      <c r="D283" s="239" t="s">
        <v>403</v>
      </c>
      <c r="E283" s="37"/>
      <c r="F283" s="240" t="s">
        <v>662</v>
      </c>
      <c r="G283" s="37"/>
      <c r="H283" s="37"/>
      <c r="I283" s="241"/>
      <c r="J283" s="37"/>
      <c r="K283" s="37"/>
      <c r="L283" s="41"/>
      <c r="M283" s="242"/>
      <c r="N283" s="243"/>
      <c r="O283" s="88"/>
      <c r="P283" s="88"/>
      <c r="Q283" s="88"/>
      <c r="R283" s="88"/>
      <c r="S283" s="88"/>
      <c r="T283" s="89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T283" s="14" t="s">
        <v>403</v>
      </c>
      <c r="AU283" s="14" t="s">
        <v>85</v>
      </c>
    </row>
    <row r="284" s="2" customFormat="1" ht="16.5" customHeight="1">
      <c r="A284" s="35"/>
      <c r="B284" s="36"/>
      <c r="C284" s="225" t="s">
        <v>667</v>
      </c>
      <c r="D284" s="225" t="s">
        <v>205</v>
      </c>
      <c r="E284" s="226" t="s">
        <v>668</v>
      </c>
      <c r="F284" s="227" t="s">
        <v>669</v>
      </c>
      <c r="G284" s="228" t="s">
        <v>213</v>
      </c>
      <c r="H284" s="229">
        <v>1055</v>
      </c>
      <c r="I284" s="230"/>
      <c r="J284" s="231">
        <f>ROUND(I284*H284,2)</f>
        <v>0</v>
      </c>
      <c r="K284" s="232"/>
      <c r="L284" s="41"/>
      <c r="M284" s="233" t="s">
        <v>1</v>
      </c>
      <c r="N284" s="234" t="s">
        <v>41</v>
      </c>
      <c r="O284" s="88"/>
      <c r="P284" s="235">
        <f>O284*H284</f>
        <v>0</v>
      </c>
      <c r="Q284" s="235">
        <v>0.00010000000000000001</v>
      </c>
      <c r="R284" s="235">
        <f>Q284*H284</f>
        <v>0.10550000000000001</v>
      </c>
      <c r="S284" s="235">
        <v>0</v>
      </c>
      <c r="T284" s="236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37" t="s">
        <v>267</v>
      </c>
      <c r="AT284" s="237" t="s">
        <v>205</v>
      </c>
      <c r="AU284" s="237" t="s">
        <v>85</v>
      </c>
      <c r="AY284" s="14" t="s">
        <v>203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4" t="s">
        <v>83</v>
      </c>
      <c r="BK284" s="238">
        <f>ROUND(I284*H284,2)</f>
        <v>0</v>
      </c>
      <c r="BL284" s="14" t="s">
        <v>267</v>
      </c>
      <c r="BM284" s="237" t="s">
        <v>670</v>
      </c>
    </row>
    <row r="285" s="2" customFormat="1" ht="21.75" customHeight="1">
      <c r="A285" s="35"/>
      <c r="B285" s="36"/>
      <c r="C285" s="225" t="s">
        <v>671</v>
      </c>
      <c r="D285" s="225" t="s">
        <v>205</v>
      </c>
      <c r="E285" s="226" t="s">
        <v>672</v>
      </c>
      <c r="F285" s="227" t="s">
        <v>673</v>
      </c>
      <c r="G285" s="228" t="s">
        <v>213</v>
      </c>
      <c r="H285" s="229">
        <v>1055</v>
      </c>
      <c r="I285" s="230"/>
      <c r="J285" s="231">
        <f>ROUND(I285*H285,2)</f>
        <v>0</v>
      </c>
      <c r="K285" s="232"/>
      <c r="L285" s="41"/>
      <c r="M285" s="233" t="s">
        <v>1</v>
      </c>
      <c r="N285" s="234" t="s">
        <v>41</v>
      </c>
      <c r="O285" s="88"/>
      <c r="P285" s="235">
        <f>O285*H285</f>
        <v>0</v>
      </c>
      <c r="Q285" s="235">
        <v>0.00069999999999999999</v>
      </c>
      <c r="R285" s="235">
        <f>Q285*H285</f>
        <v>0.73850000000000005</v>
      </c>
      <c r="S285" s="235">
        <v>0</v>
      </c>
      <c r="T285" s="236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37" t="s">
        <v>267</v>
      </c>
      <c r="AT285" s="237" t="s">
        <v>205</v>
      </c>
      <c r="AU285" s="237" t="s">
        <v>85</v>
      </c>
      <c r="AY285" s="14" t="s">
        <v>203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4" t="s">
        <v>83</v>
      </c>
      <c r="BK285" s="238">
        <f>ROUND(I285*H285,2)</f>
        <v>0</v>
      </c>
      <c r="BL285" s="14" t="s">
        <v>267</v>
      </c>
      <c r="BM285" s="237" t="s">
        <v>674</v>
      </c>
    </row>
    <row r="286" s="2" customFormat="1" ht="24.15" customHeight="1">
      <c r="A286" s="35"/>
      <c r="B286" s="36"/>
      <c r="C286" s="225" t="s">
        <v>675</v>
      </c>
      <c r="D286" s="225" t="s">
        <v>205</v>
      </c>
      <c r="E286" s="226" t="s">
        <v>676</v>
      </c>
      <c r="F286" s="227" t="s">
        <v>677</v>
      </c>
      <c r="G286" s="228" t="s">
        <v>213</v>
      </c>
      <c r="H286" s="229">
        <v>57</v>
      </c>
      <c r="I286" s="230"/>
      <c r="J286" s="231">
        <f>ROUND(I286*H286,2)</f>
        <v>0</v>
      </c>
      <c r="K286" s="232"/>
      <c r="L286" s="41"/>
      <c r="M286" s="233" t="s">
        <v>1</v>
      </c>
      <c r="N286" s="234" t="s">
        <v>41</v>
      </c>
      <c r="O286" s="88"/>
      <c r="P286" s="235">
        <f>O286*H286</f>
        <v>0</v>
      </c>
      <c r="Q286" s="235">
        <v>0</v>
      </c>
      <c r="R286" s="235">
        <f>Q286*H286</f>
        <v>0</v>
      </c>
      <c r="S286" s="235">
        <v>0.017250000000000001</v>
      </c>
      <c r="T286" s="236">
        <f>S286*H286</f>
        <v>0.98325000000000007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37" t="s">
        <v>267</v>
      </c>
      <c r="AT286" s="237" t="s">
        <v>205</v>
      </c>
      <c r="AU286" s="237" t="s">
        <v>85</v>
      </c>
      <c r="AY286" s="14" t="s">
        <v>203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4" t="s">
        <v>83</v>
      </c>
      <c r="BK286" s="238">
        <f>ROUND(I286*H286,2)</f>
        <v>0</v>
      </c>
      <c r="BL286" s="14" t="s">
        <v>267</v>
      </c>
      <c r="BM286" s="237" t="s">
        <v>678</v>
      </c>
    </row>
    <row r="287" s="2" customFormat="1" ht="24.15" customHeight="1">
      <c r="A287" s="35"/>
      <c r="B287" s="36"/>
      <c r="C287" s="225" t="s">
        <v>679</v>
      </c>
      <c r="D287" s="225" t="s">
        <v>205</v>
      </c>
      <c r="E287" s="226" t="s">
        <v>680</v>
      </c>
      <c r="F287" s="227" t="s">
        <v>681</v>
      </c>
      <c r="G287" s="228" t="s">
        <v>213</v>
      </c>
      <c r="H287" s="229">
        <v>1028.5</v>
      </c>
      <c r="I287" s="230"/>
      <c r="J287" s="231">
        <f>ROUND(I287*H287,2)</f>
        <v>0</v>
      </c>
      <c r="K287" s="232"/>
      <c r="L287" s="41"/>
      <c r="M287" s="233" t="s">
        <v>1</v>
      </c>
      <c r="N287" s="234" t="s">
        <v>41</v>
      </c>
      <c r="O287" s="88"/>
      <c r="P287" s="235">
        <f>O287*H287</f>
        <v>0</v>
      </c>
      <c r="Q287" s="235">
        <v>0.00125</v>
      </c>
      <c r="R287" s="235">
        <f>Q287*H287</f>
        <v>1.285625</v>
      </c>
      <c r="S287" s="235">
        <v>0</v>
      </c>
      <c r="T287" s="236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37" t="s">
        <v>267</v>
      </c>
      <c r="AT287" s="237" t="s">
        <v>205</v>
      </c>
      <c r="AU287" s="237" t="s">
        <v>85</v>
      </c>
      <c r="AY287" s="14" t="s">
        <v>203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4" t="s">
        <v>83</v>
      </c>
      <c r="BK287" s="238">
        <f>ROUND(I287*H287,2)</f>
        <v>0</v>
      </c>
      <c r="BL287" s="14" t="s">
        <v>267</v>
      </c>
      <c r="BM287" s="237" t="s">
        <v>682</v>
      </c>
    </row>
    <row r="288" s="2" customFormat="1" ht="16.5" customHeight="1">
      <c r="A288" s="35"/>
      <c r="B288" s="36"/>
      <c r="C288" s="245" t="s">
        <v>683</v>
      </c>
      <c r="D288" s="245" t="s">
        <v>541</v>
      </c>
      <c r="E288" s="246" t="s">
        <v>684</v>
      </c>
      <c r="F288" s="247" t="s">
        <v>685</v>
      </c>
      <c r="G288" s="248" t="s">
        <v>213</v>
      </c>
      <c r="H288" s="249">
        <v>1131.3499999999999</v>
      </c>
      <c r="I288" s="250"/>
      <c r="J288" s="251">
        <f>ROUND(I288*H288,2)</f>
        <v>0</v>
      </c>
      <c r="K288" s="252"/>
      <c r="L288" s="253"/>
      <c r="M288" s="254" t="s">
        <v>1</v>
      </c>
      <c r="N288" s="255" t="s">
        <v>41</v>
      </c>
      <c r="O288" s="88"/>
      <c r="P288" s="235">
        <f>O288*H288</f>
        <v>0</v>
      </c>
      <c r="Q288" s="235">
        <v>0</v>
      </c>
      <c r="R288" s="235">
        <f>Q288*H288</f>
        <v>0</v>
      </c>
      <c r="S288" s="235">
        <v>0</v>
      </c>
      <c r="T288" s="236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37" t="s">
        <v>214</v>
      </c>
      <c r="AT288" s="237" t="s">
        <v>541</v>
      </c>
      <c r="AU288" s="237" t="s">
        <v>85</v>
      </c>
      <c r="AY288" s="14" t="s">
        <v>203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4" t="s">
        <v>83</v>
      </c>
      <c r="BK288" s="238">
        <f>ROUND(I288*H288,2)</f>
        <v>0</v>
      </c>
      <c r="BL288" s="14" t="s">
        <v>267</v>
      </c>
      <c r="BM288" s="237" t="s">
        <v>686</v>
      </c>
    </row>
    <row r="289" s="2" customFormat="1" ht="24.15" customHeight="1">
      <c r="A289" s="35"/>
      <c r="B289" s="36"/>
      <c r="C289" s="225" t="s">
        <v>310</v>
      </c>
      <c r="D289" s="225" t="s">
        <v>205</v>
      </c>
      <c r="E289" s="226" t="s">
        <v>687</v>
      </c>
      <c r="F289" s="227" t="s">
        <v>688</v>
      </c>
      <c r="G289" s="228" t="s">
        <v>213</v>
      </c>
      <c r="H289" s="229">
        <v>263.80000000000001</v>
      </c>
      <c r="I289" s="230"/>
      <c r="J289" s="231">
        <f>ROUND(I289*H289,2)</f>
        <v>0</v>
      </c>
      <c r="K289" s="232"/>
      <c r="L289" s="41"/>
      <c r="M289" s="233" t="s">
        <v>1</v>
      </c>
      <c r="N289" s="234" t="s">
        <v>41</v>
      </c>
      <c r="O289" s="88"/>
      <c r="P289" s="235">
        <f>O289*H289</f>
        <v>0</v>
      </c>
      <c r="Q289" s="235">
        <v>0.031640000000000001</v>
      </c>
      <c r="R289" s="235">
        <f>Q289*H289</f>
        <v>8.3466320000000014</v>
      </c>
      <c r="S289" s="235">
        <v>0</v>
      </c>
      <c r="T289" s="236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37" t="s">
        <v>267</v>
      </c>
      <c r="AT289" s="237" t="s">
        <v>205</v>
      </c>
      <c r="AU289" s="237" t="s">
        <v>85</v>
      </c>
      <c r="AY289" s="14" t="s">
        <v>203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4" t="s">
        <v>83</v>
      </c>
      <c r="BK289" s="238">
        <f>ROUND(I289*H289,2)</f>
        <v>0</v>
      </c>
      <c r="BL289" s="14" t="s">
        <v>267</v>
      </c>
      <c r="BM289" s="237" t="s">
        <v>689</v>
      </c>
    </row>
    <row r="290" s="2" customFormat="1">
      <c r="A290" s="35"/>
      <c r="B290" s="36"/>
      <c r="C290" s="37"/>
      <c r="D290" s="239" t="s">
        <v>403</v>
      </c>
      <c r="E290" s="37"/>
      <c r="F290" s="240" t="s">
        <v>662</v>
      </c>
      <c r="G290" s="37"/>
      <c r="H290" s="37"/>
      <c r="I290" s="241"/>
      <c r="J290" s="37"/>
      <c r="K290" s="37"/>
      <c r="L290" s="41"/>
      <c r="M290" s="242"/>
      <c r="N290" s="243"/>
      <c r="O290" s="88"/>
      <c r="P290" s="88"/>
      <c r="Q290" s="88"/>
      <c r="R290" s="88"/>
      <c r="S290" s="88"/>
      <c r="T290" s="89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T290" s="14" t="s">
        <v>403</v>
      </c>
      <c r="AU290" s="14" t="s">
        <v>85</v>
      </c>
    </row>
    <row r="291" s="2" customFormat="1" ht="24.15" customHeight="1">
      <c r="A291" s="35"/>
      <c r="B291" s="36"/>
      <c r="C291" s="225" t="s">
        <v>690</v>
      </c>
      <c r="D291" s="225" t="s">
        <v>205</v>
      </c>
      <c r="E291" s="226" t="s">
        <v>691</v>
      </c>
      <c r="F291" s="227" t="s">
        <v>692</v>
      </c>
      <c r="G291" s="228" t="s">
        <v>213</v>
      </c>
      <c r="H291" s="229">
        <v>325</v>
      </c>
      <c r="I291" s="230"/>
      <c r="J291" s="231">
        <f>ROUND(I291*H291,2)</f>
        <v>0</v>
      </c>
      <c r="K291" s="232"/>
      <c r="L291" s="41"/>
      <c r="M291" s="233" t="s">
        <v>1</v>
      </c>
      <c r="N291" s="234" t="s">
        <v>41</v>
      </c>
      <c r="O291" s="88"/>
      <c r="P291" s="235">
        <f>O291*H291</f>
        <v>0</v>
      </c>
      <c r="Q291" s="235">
        <v>0</v>
      </c>
      <c r="R291" s="235">
        <f>Q291*H291</f>
        <v>0</v>
      </c>
      <c r="S291" s="235">
        <v>0</v>
      </c>
      <c r="T291" s="236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37" t="s">
        <v>267</v>
      </c>
      <c r="AT291" s="237" t="s">
        <v>205</v>
      </c>
      <c r="AU291" s="237" t="s">
        <v>85</v>
      </c>
      <c r="AY291" s="14" t="s">
        <v>203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4" t="s">
        <v>83</v>
      </c>
      <c r="BK291" s="238">
        <f>ROUND(I291*H291,2)</f>
        <v>0</v>
      </c>
      <c r="BL291" s="14" t="s">
        <v>267</v>
      </c>
      <c r="BM291" s="237" t="s">
        <v>693</v>
      </c>
    </row>
    <row r="292" s="2" customFormat="1" ht="55.5" customHeight="1">
      <c r="A292" s="35"/>
      <c r="B292" s="36"/>
      <c r="C292" s="225" t="s">
        <v>315</v>
      </c>
      <c r="D292" s="225" t="s">
        <v>205</v>
      </c>
      <c r="E292" s="226" t="s">
        <v>694</v>
      </c>
      <c r="F292" s="227" t="s">
        <v>695</v>
      </c>
      <c r="G292" s="228" t="s">
        <v>213</v>
      </c>
      <c r="H292" s="229">
        <v>2288.3000000000002</v>
      </c>
      <c r="I292" s="230"/>
      <c r="J292" s="231">
        <f>ROUND(I292*H292,2)</f>
        <v>0</v>
      </c>
      <c r="K292" s="232"/>
      <c r="L292" s="41"/>
      <c r="M292" s="233" t="s">
        <v>1</v>
      </c>
      <c r="N292" s="234" t="s">
        <v>41</v>
      </c>
      <c r="O292" s="88"/>
      <c r="P292" s="235">
        <f>O292*H292</f>
        <v>0</v>
      </c>
      <c r="Q292" s="235">
        <v>0</v>
      </c>
      <c r="R292" s="235">
        <f>Q292*H292</f>
        <v>0</v>
      </c>
      <c r="S292" s="235">
        <v>0</v>
      </c>
      <c r="T292" s="236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37" t="s">
        <v>267</v>
      </c>
      <c r="AT292" s="237" t="s">
        <v>205</v>
      </c>
      <c r="AU292" s="237" t="s">
        <v>85</v>
      </c>
      <c r="AY292" s="14" t="s">
        <v>203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4" t="s">
        <v>83</v>
      </c>
      <c r="BK292" s="238">
        <f>ROUND(I292*H292,2)</f>
        <v>0</v>
      </c>
      <c r="BL292" s="14" t="s">
        <v>267</v>
      </c>
      <c r="BM292" s="237" t="s">
        <v>696</v>
      </c>
    </row>
    <row r="293" s="2" customFormat="1">
      <c r="A293" s="35"/>
      <c r="B293" s="36"/>
      <c r="C293" s="37"/>
      <c r="D293" s="239" t="s">
        <v>403</v>
      </c>
      <c r="E293" s="37"/>
      <c r="F293" s="240" t="s">
        <v>697</v>
      </c>
      <c r="G293" s="37"/>
      <c r="H293" s="37"/>
      <c r="I293" s="241"/>
      <c r="J293" s="37"/>
      <c r="K293" s="37"/>
      <c r="L293" s="41"/>
      <c r="M293" s="242"/>
      <c r="N293" s="243"/>
      <c r="O293" s="88"/>
      <c r="P293" s="88"/>
      <c r="Q293" s="88"/>
      <c r="R293" s="88"/>
      <c r="S293" s="88"/>
      <c r="T293" s="89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T293" s="14" t="s">
        <v>403</v>
      </c>
      <c r="AU293" s="14" t="s">
        <v>85</v>
      </c>
    </row>
    <row r="294" s="2" customFormat="1" ht="24.15" customHeight="1">
      <c r="A294" s="35"/>
      <c r="B294" s="36"/>
      <c r="C294" s="225" t="s">
        <v>698</v>
      </c>
      <c r="D294" s="225" t="s">
        <v>205</v>
      </c>
      <c r="E294" s="226" t="s">
        <v>699</v>
      </c>
      <c r="F294" s="227" t="s">
        <v>700</v>
      </c>
      <c r="G294" s="228" t="s">
        <v>213</v>
      </c>
      <c r="H294" s="229">
        <v>352.89999999999998</v>
      </c>
      <c r="I294" s="230"/>
      <c r="J294" s="231">
        <f>ROUND(I294*H294,2)</f>
        <v>0</v>
      </c>
      <c r="K294" s="232"/>
      <c r="L294" s="41"/>
      <c r="M294" s="233" t="s">
        <v>1</v>
      </c>
      <c r="N294" s="234" t="s">
        <v>41</v>
      </c>
      <c r="O294" s="88"/>
      <c r="P294" s="235">
        <f>O294*H294</f>
        <v>0</v>
      </c>
      <c r="Q294" s="235">
        <v>0</v>
      </c>
      <c r="R294" s="235">
        <f>Q294*H294</f>
        <v>0</v>
      </c>
      <c r="S294" s="235">
        <v>0</v>
      </c>
      <c r="T294" s="236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37" t="s">
        <v>267</v>
      </c>
      <c r="AT294" s="237" t="s">
        <v>205</v>
      </c>
      <c r="AU294" s="237" t="s">
        <v>85</v>
      </c>
      <c r="AY294" s="14" t="s">
        <v>203</v>
      </c>
      <c r="BE294" s="238">
        <f>IF(N294="základní",J294,0)</f>
        <v>0</v>
      </c>
      <c r="BF294" s="238">
        <f>IF(N294="snížená",J294,0)</f>
        <v>0</v>
      </c>
      <c r="BG294" s="238">
        <f>IF(N294="zákl. přenesená",J294,0)</f>
        <v>0</v>
      </c>
      <c r="BH294" s="238">
        <f>IF(N294="sníž. přenesená",J294,0)</f>
        <v>0</v>
      </c>
      <c r="BI294" s="238">
        <f>IF(N294="nulová",J294,0)</f>
        <v>0</v>
      </c>
      <c r="BJ294" s="14" t="s">
        <v>83</v>
      </c>
      <c r="BK294" s="238">
        <f>ROUND(I294*H294,2)</f>
        <v>0</v>
      </c>
      <c r="BL294" s="14" t="s">
        <v>267</v>
      </c>
      <c r="BM294" s="237" t="s">
        <v>701</v>
      </c>
    </row>
    <row r="295" s="2" customFormat="1">
      <c r="A295" s="35"/>
      <c r="B295" s="36"/>
      <c r="C295" s="37"/>
      <c r="D295" s="239" t="s">
        <v>403</v>
      </c>
      <c r="E295" s="37"/>
      <c r="F295" s="240" t="s">
        <v>702</v>
      </c>
      <c r="G295" s="37"/>
      <c r="H295" s="37"/>
      <c r="I295" s="241"/>
      <c r="J295" s="37"/>
      <c r="K295" s="37"/>
      <c r="L295" s="41"/>
      <c r="M295" s="242"/>
      <c r="N295" s="243"/>
      <c r="O295" s="88"/>
      <c r="P295" s="88"/>
      <c r="Q295" s="88"/>
      <c r="R295" s="88"/>
      <c r="S295" s="88"/>
      <c r="T295" s="89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T295" s="14" t="s">
        <v>403</v>
      </c>
      <c r="AU295" s="14" t="s">
        <v>85</v>
      </c>
    </row>
    <row r="296" s="2" customFormat="1" ht="44.25" customHeight="1">
      <c r="A296" s="35"/>
      <c r="B296" s="36"/>
      <c r="C296" s="225" t="s">
        <v>703</v>
      </c>
      <c r="D296" s="225" t="s">
        <v>205</v>
      </c>
      <c r="E296" s="226" t="s">
        <v>704</v>
      </c>
      <c r="F296" s="227" t="s">
        <v>705</v>
      </c>
      <c r="G296" s="228" t="s">
        <v>213</v>
      </c>
      <c r="H296" s="229">
        <v>3689.5</v>
      </c>
      <c r="I296" s="230"/>
      <c r="J296" s="231">
        <f>ROUND(I296*H296,2)</f>
        <v>0</v>
      </c>
      <c r="K296" s="232"/>
      <c r="L296" s="41"/>
      <c r="M296" s="233" t="s">
        <v>1</v>
      </c>
      <c r="N296" s="234" t="s">
        <v>41</v>
      </c>
      <c r="O296" s="88"/>
      <c r="P296" s="235">
        <f>O296*H296</f>
        <v>0</v>
      </c>
      <c r="Q296" s="235">
        <v>0</v>
      </c>
      <c r="R296" s="235">
        <f>Q296*H296</f>
        <v>0</v>
      </c>
      <c r="S296" s="235">
        <v>0</v>
      </c>
      <c r="T296" s="236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37" t="s">
        <v>267</v>
      </c>
      <c r="AT296" s="237" t="s">
        <v>205</v>
      </c>
      <c r="AU296" s="237" t="s">
        <v>85</v>
      </c>
      <c r="AY296" s="14" t="s">
        <v>203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4" t="s">
        <v>83</v>
      </c>
      <c r="BK296" s="238">
        <f>ROUND(I296*H296,2)</f>
        <v>0</v>
      </c>
      <c r="BL296" s="14" t="s">
        <v>267</v>
      </c>
      <c r="BM296" s="237" t="s">
        <v>706</v>
      </c>
    </row>
    <row r="297" s="2" customFormat="1">
      <c r="A297" s="35"/>
      <c r="B297" s="36"/>
      <c r="C297" s="37"/>
      <c r="D297" s="239" t="s">
        <v>403</v>
      </c>
      <c r="E297" s="37"/>
      <c r="F297" s="240" t="s">
        <v>707</v>
      </c>
      <c r="G297" s="37"/>
      <c r="H297" s="37"/>
      <c r="I297" s="241"/>
      <c r="J297" s="37"/>
      <c r="K297" s="37"/>
      <c r="L297" s="41"/>
      <c r="M297" s="242"/>
      <c r="N297" s="243"/>
      <c r="O297" s="88"/>
      <c r="P297" s="88"/>
      <c r="Q297" s="88"/>
      <c r="R297" s="88"/>
      <c r="S297" s="88"/>
      <c r="T297" s="89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T297" s="14" t="s">
        <v>403</v>
      </c>
      <c r="AU297" s="14" t="s">
        <v>85</v>
      </c>
    </row>
    <row r="298" s="2" customFormat="1" ht="24.15" customHeight="1">
      <c r="A298" s="35"/>
      <c r="B298" s="36"/>
      <c r="C298" s="225" t="s">
        <v>708</v>
      </c>
      <c r="D298" s="225" t="s">
        <v>205</v>
      </c>
      <c r="E298" s="226" t="s">
        <v>709</v>
      </c>
      <c r="F298" s="227" t="s">
        <v>710</v>
      </c>
      <c r="G298" s="228" t="s">
        <v>213</v>
      </c>
      <c r="H298" s="229">
        <v>655</v>
      </c>
      <c r="I298" s="230"/>
      <c r="J298" s="231">
        <f>ROUND(I298*H298,2)</f>
        <v>0</v>
      </c>
      <c r="K298" s="232"/>
      <c r="L298" s="41"/>
      <c r="M298" s="233" t="s">
        <v>1</v>
      </c>
      <c r="N298" s="234" t="s">
        <v>41</v>
      </c>
      <c r="O298" s="88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37" t="s">
        <v>267</v>
      </c>
      <c r="AT298" s="237" t="s">
        <v>205</v>
      </c>
      <c r="AU298" s="237" t="s">
        <v>85</v>
      </c>
      <c r="AY298" s="14" t="s">
        <v>203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4" t="s">
        <v>83</v>
      </c>
      <c r="BK298" s="238">
        <f>ROUND(I298*H298,2)</f>
        <v>0</v>
      </c>
      <c r="BL298" s="14" t="s">
        <v>267</v>
      </c>
      <c r="BM298" s="237" t="s">
        <v>711</v>
      </c>
    </row>
    <row r="299" s="2" customFormat="1">
      <c r="A299" s="35"/>
      <c r="B299" s="36"/>
      <c r="C299" s="37"/>
      <c r="D299" s="239" t="s">
        <v>403</v>
      </c>
      <c r="E299" s="37"/>
      <c r="F299" s="240" t="s">
        <v>707</v>
      </c>
      <c r="G299" s="37"/>
      <c r="H299" s="37"/>
      <c r="I299" s="241"/>
      <c r="J299" s="37"/>
      <c r="K299" s="37"/>
      <c r="L299" s="41"/>
      <c r="M299" s="242"/>
      <c r="N299" s="243"/>
      <c r="O299" s="88"/>
      <c r="P299" s="88"/>
      <c r="Q299" s="88"/>
      <c r="R299" s="88"/>
      <c r="S299" s="88"/>
      <c r="T299" s="89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T299" s="14" t="s">
        <v>403</v>
      </c>
      <c r="AU299" s="14" t="s">
        <v>85</v>
      </c>
    </row>
    <row r="300" s="2" customFormat="1" ht="16.5" customHeight="1">
      <c r="A300" s="35"/>
      <c r="B300" s="36"/>
      <c r="C300" s="225" t="s">
        <v>712</v>
      </c>
      <c r="D300" s="225" t="s">
        <v>205</v>
      </c>
      <c r="E300" s="226" t="s">
        <v>713</v>
      </c>
      <c r="F300" s="227" t="s">
        <v>714</v>
      </c>
      <c r="G300" s="228" t="s">
        <v>523</v>
      </c>
      <c r="H300" s="244"/>
      <c r="I300" s="230"/>
      <c r="J300" s="231">
        <f>ROUND(I300*H300,2)</f>
        <v>0</v>
      </c>
      <c r="K300" s="232"/>
      <c r="L300" s="41"/>
      <c r="M300" s="233" t="s">
        <v>1</v>
      </c>
      <c r="N300" s="234" t="s">
        <v>41</v>
      </c>
      <c r="O300" s="88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37" t="s">
        <v>267</v>
      </c>
      <c r="AT300" s="237" t="s">
        <v>205</v>
      </c>
      <c r="AU300" s="237" t="s">
        <v>85</v>
      </c>
      <c r="AY300" s="14" t="s">
        <v>203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4" t="s">
        <v>83</v>
      </c>
      <c r="BK300" s="238">
        <f>ROUND(I300*H300,2)</f>
        <v>0</v>
      </c>
      <c r="BL300" s="14" t="s">
        <v>267</v>
      </c>
      <c r="BM300" s="237" t="s">
        <v>715</v>
      </c>
    </row>
    <row r="301" s="12" customFormat="1" ht="22.8" customHeight="1">
      <c r="A301" s="12"/>
      <c r="B301" s="209"/>
      <c r="C301" s="210"/>
      <c r="D301" s="211" t="s">
        <v>75</v>
      </c>
      <c r="E301" s="223" t="s">
        <v>716</v>
      </c>
      <c r="F301" s="223" t="s">
        <v>717</v>
      </c>
      <c r="G301" s="210"/>
      <c r="H301" s="210"/>
      <c r="I301" s="213"/>
      <c r="J301" s="224">
        <f>BK301</f>
        <v>0</v>
      </c>
      <c r="K301" s="210"/>
      <c r="L301" s="215"/>
      <c r="M301" s="216"/>
      <c r="N301" s="217"/>
      <c r="O301" s="217"/>
      <c r="P301" s="218">
        <f>SUM(P302:P380)</f>
        <v>0</v>
      </c>
      <c r="Q301" s="217"/>
      <c r="R301" s="218">
        <f>SUM(R302:R380)</f>
        <v>0</v>
      </c>
      <c r="S301" s="217"/>
      <c r="T301" s="219">
        <f>SUM(T302:T380)</f>
        <v>0</v>
      </c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R301" s="220" t="s">
        <v>85</v>
      </c>
      <c r="AT301" s="221" t="s">
        <v>75</v>
      </c>
      <c r="AU301" s="221" t="s">
        <v>83</v>
      </c>
      <c r="AY301" s="220" t="s">
        <v>203</v>
      </c>
      <c r="BK301" s="222">
        <f>SUM(BK302:BK380)</f>
        <v>0</v>
      </c>
    </row>
    <row r="302" s="2" customFormat="1" ht="37.8" customHeight="1">
      <c r="A302" s="35"/>
      <c r="B302" s="36"/>
      <c r="C302" s="225" t="s">
        <v>718</v>
      </c>
      <c r="D302" s="225" t="s">
        <v>205</v>
      </c>
      <c r="E302" s="226" t="s">
        <v>719</v>
      </c>
      <c r="F302" s="227" t="s">
        <v>720</v>
      </c>
      <c r="G302" s="228" t="s">
        <v>721</v>
      </c>
      <c r="H302" s="229">
        <v>23</v>
      </c>
      <c r="I302" s="230"/>
      <c r="J302" s="231">
        <f>ROUND(I302*H302,2)</f>
        <v>0</v>
      </c>
      <c r="K302" s="232"/>
      <c r="L302" s="41"/>
      <c r="M302" s="233" t="s">
        <v>1</v>
      </c>
      <c r="N302" s="234" t="s">
        <v>41</v>
      </c>
      <c r="O302" s="88"/>
      <c r="P302" s="235">
        <f>O302*H302</f>
        <v>0</v>
      </c>
      <c r="Q302" s="235">
        <v>0</v>
      </c>
      <c r="R302" s="235">
        <f>Q302*H302</f>
        <v>0</v>
      </c>
      <c r="S302" s="235">
        <v>0</v>
      </c>
      <c r="T302" s="236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37" t="s">
        <v>267</v>
      </c>
      <c r="AT302" s="237" t="s">
        <v>205</v>
      </c>
      <c r="AU302" s="237" t="s">
        <v>85</v>
      </c>
      <c r="AY302" s="14" t="s">
        <v>203</v>
      </c>
      <c r="BE302" s="238">
        <f>IF(N302="základní",J302,0)</f>
        <v>0</v>
      </c>
      <c r="BF302" s="238">
        <f>IF(N302="snížená",J302,0)</f>
        <v>0</v>
      </c>
      <c r="BG302" s="238">
        <f>IF(N302="zákl. přenesená",J302,0)</f>
        <v>0</v>
      </c>
      <c r="BH302" s="238">
        <f>IF(N302="sníž. přenesená",J302,0)</f>
        <v>0</v>
      </c>
      <c r="BI302" s="238">
        <f>IF(N302="nulová",J302,0)</f>
        <v>0</v>
      </c>
      <c r="BJ302" s="14" t="s">
        <v>83</v>
      </c>
      <c r="BK302" s="238">
        <f>ROUND(I302*H302,2)</f>
        <v>0</v>
      </c>
      <c r="BL302" s="14" t="s">
        <v>267</v>
      </c>
      <c r="BM302" s="237" t="s">
        <v>722</v>
      </c>
    </row>
    <row r="303" s="2" customFormat="1">
      <c r="A303" s="35"/>
      <c r="B303" s="36"/>
      <c r="C303" s="37"/>
      <c r="D303" s="239" t="s">
        <v>403</v>
      </c>
      <c r="E303" s="37"/>
      <c r="F303" s="240" t="s">
        <v>723</v>
      </c>
      <c r="G303" s="37"/>
      <c r="H303" s="37"/>
      <c r="I303" s="241"/>
      <c r="J303" s="37"/>
      <c r="K303" s="37"/>
      <c r="L303" s="41"/>
      <c r="M303" s="242"/>
      <c r="N303" s="243"/>
      <c r="O303" s="88"/>
      <c r="P303" s="88"/>
      <c r="Q303" s="88"/>
      <c r="R303" s="88"/>
      <c r="S303" s="88"/>
      <c r="T303" s="89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T303" s="14" t="s">
        <v>403</v>
      </c>
      <c r="AU303" s="14" t="s">
        <v>85</v>
      </c>
    </row>
    <row r="304" s="2" customFormat="1" ht="37.8" customHeight="1">
      <c r="A304" s="35"/>
      <c r="B304" s="36"/>
      <c r="C304" s="225" t="s">
        <v>724</v>
      </c>
      <c r="D304" s="225" t="s">
        <v>205</v>
      </c>
      <c r="E304" s="226" t="s">
        <v>725</v>
      </c>
      <c r="F304" s="227" t="s">
        <v>726</v>
      </c>
      <c r="G304" s="228" t="s">
        <v>721</v>
      </c>
      <c r="H304" s="229">
        <v>3</v>
      </c>
      <c r="I304" s="230"/>
      <c r="J304" s="231">
        <f>ROUND(I304*H304,2)</f>
        <v>0</v>
      </c>
      <c r="K304" s="232"/>
      <c r="L304" s="41"/>
      <c r="M304" s="233" t="s">
        <v>1</v>
      </c>
      <c r="N304" s="234" t="s">
        <v>41</v>
      </c>
      <c r="O304" s="88"/>
      <c r="P304" s="235">
        <f>O304*H304</f>
        <v>0</v>
      </c>
      <c r="Q304" s="235">
        <v>0</v>
      </c>
      <c r="R304" s="235">
        <f>Q304*H304</f>
        <v>0</v>
      </c>
      <c r="S304" s="235">
        <v>0</v>
      </c>
      <c r="T304" s="236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37" t="s">
        <v>267</v>
      </c>
      <c r="AT304" s="237" t="s">
        <v>205</v>
      </c>
      <c r="AU304" s="237" t="s">
        <v>85</v>
      </c>
      <c r="AY304" s="14" t="s">
        <v>203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4" t="s">
        <v>83</v>
      </c>
      <c r="BK304" s="238">
        <f>ROUND(I304*H304,2)</f>
        <v>0</v>
      </c>
      <c r="BL304" s="14" t="s">
        <v>267</v>
      </c>
      <c r="BM304" s="237" t="s">
        <v>727</v>
      </c>
    </row>
    <row r="305" s="2" customFormat="1">
      <c r="A305" s="35"/>
      <c r="B305" s="36"/>
      <c r="C305" s="37"/>
      <c r="D305" s="239" t="s">
        <v>403</v>
      </c>
      <c r="E305" s="37"/>
      <c r="F305" s="240" t="s">
        <v>723</v>
      </c>
      <c r="G305" s="37"/>
      <c r="H305" s="37"/>
      <c r="I305" s="241"/>
      <c r="J305" s="37"/>
      <c r="K305" s="37"/>
      <c r="L305" s="41"/>
      <c r="M305" s="242"/>
      <c r="N305" s="243"/>
      <c r="O305" s="88"/>
      <c r="P305" s="88"/>
      <c r="Q305" s="88"/>
      <c r="R305" s="88"/>
      <c r="S305" s="88"/>
      <c r="T305" s="89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T305" s="14" t="s">
        <v>403</v>
      </c>
      <c r="AU305" s="14" t="s">
        <v>85</v>
      </c>
    </row>
    <row r="306" s="2" customFormat="1" ht="37.8" customHeight="1">
      <c r="A306" s="35"/>
      <c r="B306" s="36"/>
      <c r="C306" s="225" t="s">
        <v>728</v>
      </c>
      <c r="D306" s="225" t="s">
        <v>205</v>
      </c>
      <c r="E306" s="226" t="s">
        <v>729</v>
      </c>
      <c r="F306" s="227" t="s">
        <v>730</v>
      </c>
      <c r="G306" s="228" t="s">
        <v>721</v>
      </c>
      <c r="H306" s="229">
        <v>23</v>
      </c>
      <c r="I306" s="230"/>
      <c r="J306" s="231">
        <f>ROUND(I306*H306,2)</f>
        <v>0</v>
      </c>
      <c r="K306" s="232"/>
      <c r="L306" s="41"/>
      <c r="M306" s="233" t="s">
        <v>1</v>
      </c>
      <c r="N306" s="234" t="s">
        <v>41</v>
      </c>
      <c r="O306" s="88"/>
      <c r="P306" s="235">
        <f>O306*H306</f>
        <v>0</v>
      </c>
      <c r="Q306" s="235">
        <v>0</v>
      </c>
      <c r="R306" s="235">
        <f>Q306*H306</f>
        <v>0</v>
      </c>
      <c r="S306" s="235">
        <v>0</v>
      </c>
      <c r="T306" s="236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37" t="s">
        <v>267</v>
      </c>
      <c r="AT306" s="237" t="s">
        <v>205</v>
      </c>
      <c r="AU306" s="237" t="s">
        <v>85</v>
      </c>
      <c r="AY306" s="14" t="s">
        <v>203</v>
      </c>
      <c r="BE306" s="238">
        <f>IF(N306="základní",J306,0)</f>
        <v>0</v>
      </c>
      <c r="BF306" s="238">
        <f>IF(N306="snížená",J306,0)</f>
        <v>0</v>
      </c>
      <c r="BG306" s="238">
        <f>IF(N306="zákl. přenesená",J306,0)</f>
        <v>0</v>
      </c>
      <c r="BH306" s="238">
        <f>IF(N306="sníž. přenesená",J306,0)</f>
        <v>0</v>
      </c>
      <c r="BI306" s="238">
        <f>IF(N306="nulová",J306,0)</f>
        <v>0</v>
      </c>
      <c r="BJ306" s="14" t="s">
        <v>83</v>
      </c>
      <c r="BK306" s="238">
        <f>ROUND(I306*H306,2)</f>
        <v>0</v>
      </c>
      <c r="BL306" s="14" t="s">
        <v>267</v>
      </c>
      <c r="BM306" s="237" t="s">
        <v>716</v>
      </c>
    </row>
    <row r="307" s="2" customFormat="1">
      <c r="A307" s="35"/>
      <c r="B307" s="36"/>
      <c r="C307" s="37"/>
      <c r="D307" s="239" t="s">
        <v>403</v>
      </c>
      <c r="E307" s="37"/>
      <c r="F307" s="240" t="s">
        <v>723</v>
      </c>
      <c r="G307" s="37"/>
      <c r="H307" s="37"/>
      <c r="I307" s="241"/>
      <c r="J307" s="37"/>
      <c r="K307" s="37"/>
      <c r="L307" s="41"/>
      <c r="M307" s="242"/>
      <c r="N307" s="243"/>
      <c r="O307" s="88"/>
      <c r="P307" s="88"/>
      <c r="Q307" s="88"/>
      <c r="R307" s="88"/>
      <c r="S307" s="88"/>
      <c r="T307" s="89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T307" s="14" t="s">
        <v>403</v>
      </c>
      <c r="AU307" s="14" t="s">
        <v>85</v>
      </c>
    </row>
    <row r="308" s="2" customFormat="1" ht="37.8" customHeight="1">
      <c r="A308" s="35"/>
      <c r="B308" s="36"/>
      <c r="C308" s="225" t="s">
        <v>731</v>
      </c>
      <c r="D308" s="225" t="s">
        <v>205</v>
      </c>
      <c r="E308" s="226" t="s">
        <v>732</v>
      </c>
      <c r="F308" s="227" t="s">
        <v>733</v>
      </c>
      <c r="G308" s="228" t="s">
        <v>721</v>
      </c>
      <c r="H308" s="229">
        <v>1</v>
      </c>
      <c r="I308" s="230"/>
      <c r="J308" s="231">
        <f>ROUND(I308*H308,2)</f>
        <v>0</v>
      </c>
      <c r="K308" s="232"/>
      <c r="L308" s="41"/>
      <c r="M308" s="233" t="s">
        <v>1</v>
      </c>
      <c r="N308" s="234" t="s">
        <v>41</v>
      </c>
      <c r="O308" s="88"/>
      <c r="P308" s="235">
        <f>O308*H308</f>
        <v>0</v>
      </c>
      <c r="Q308" s="235">
        <v>0</v>
      </c>
      <c r="R308" s="235">
        <f>Q308*H308</f>
        <v>0</v>
      </c>
      <c r="S308" s="235">
        <v>0</v>
      </c>
      <c r="T308" s="236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37" t="s">
        <v>267</v>
      </c>
      <c r="AT308" s="237" t="s">
        <v>205</v>
      </c>
      <c r="AU308" s="237" t="s">
        <v>85</v>
      </c>
      <c r="AY308" s="14" t="s">
        <v>203</v>
      </c>
      <c r="BE308" s="238">
        <f>IF(N308="základní",J308,0)</f>
        <v>0</v>
      </c>
      <c r="BF308" s="238">
        <f>IF(N308="snížená",J308,0)</f>
        <v>0</v>
      </c>
      <c r="BG308" s="238">
        <f>IF(N308="zákl. přenesená",J308,0)</f>
        <v>0</v>
      </c>
      <c r="BH308" s="238">
        <f>IF(N308="sníž. přenesená",J308,0)</f>
        <v>0</v>
      </c>
      <c r="BI308" s="238">
        <f>IF(N308="nulová",J308,0)</f>
        <v>0</v>
      </c>
      <c r="BJ308" s="14" t="s">
        <v>83</v>
      </c>
      <c r="BK308" s="238">
        <f>ROUND(I308*H308,2)</f>
        <v>0</v>
      </c>
      <c r="BL308" s="14" t="s">
        <v>267</v>
      </c>
      <c r="BM308" s="237" t="s">
        <v>734</v>
      </c>
    </row>
    <row r="309" s="2" customFormat="1">
      <c r="A309" s="35"/>
      <c r="B309" s="36"/>
      <c r="C309" s="37"/>
      <c r="D309" s="239" t="s">
        <v>403</v>
      </c>
      <c r="E309" s="37"/>
      <c r="F309" s="240" t="s">
        <v>723</v>
      </c>
      <c r="G309" s="37"/>
      <c r="H309" s="37"/>
      <c r="I309" s="241"/>
      <c r="J309" s="37"/>
      <c r="K309" s="37"/>
      <c r="L309" s="41"/>
      <c r="M309" s="242"/>
      <c r="N309" s="243"/>
      <c r="O309" s="88"/>
      <c r="P309" s="88"/>
      <c r="Q309" s="88"/>
      <c r="R309" s="88"/>
      <c r="S309" s="88"/>
      <c r="T309" s="89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T309" s="14" t="s">
        <v>403</v>
      </c>
      <c r="AU309" s="14" t="s">
        <v>85</v>
      </c>
    </row>
    <row r="310" s="2" customFormat="1" ht="37.8" customHeight="1">
      <c r="A310" s="35"/>
      <c r="B310" s="36"/>
      <c r="C310" s="225" t="s">
        <v>735</v>
      </c>
      <c r="D310" s="225" t="s">
        <v>205</v>
      </c>
      <c r="E310" s="226" t="s">
        <v>736</v>
      </c>
      <c r="F310" s="227" t="s">
        <v>737</v>
      </c>
      <c r="G310" s="228" t="s">
        <v>721</v>
      </c>
      <c r="H310" s="229">
        <v>1</v>
      </c>
      <c r="I310" s="230"/>
      <c r="J310" s="231">
        <f>ROUND(I310*H310,2)</f>
        <v>0</v>
      </c>
      <c r="K310" s="232"/>
      <c r="L310" s="41"/>
      <c r="M310" s="233" t="s">
        <v>1</v>
      </c>
      <c r="N310" s="234" t="s">
        <v>41</v>
      </c>
      <c r="O310" s="88"/>
      <c r="P310" s="235">
        <f>O310*H310</f>
        <v>0</v>
      </c>
      <c r="Q310" s="235">
        <v>0</v>
      </c>
      <c r="R310" s="235">
        <f>Q310*H310</f>
        <v>0</v>
      </c>
      <c r="S310" s="235">
        <v>0</v>
      </c>
      <c r="T310" s="236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37" t="s">
        <v>267</v>
      </c>
      <c r="AT310" s="237" t="s">
        <v>205</v>
      </c>
      <c r="AU310" s="237" t="s">
        <v>85</v>
      </c>
      <c r="AY310" s="14" t="s">
        <v>203</v>
      </c>
      <c r="BE310" s="238">
        <f>IF(N310="základní",J310,0)</f>
        <v>0</v>
      </c>
      <c r="BF310" s="238">
        <f>IF(N310="snížená",J310,0)</f>
        <v>0</v>
      </c>
      <c r="BG310" s="238">
        <f>IF(N310="zákl. přenesená",J310,0)</f>
        <v>0</v>
      </c>
      <c r="BH310" s="238">
        <f>IF(N310="sníž. přenesená",J310,0)</f>
        <v>0</v>
      </c>
      <c r="BI310" s="238">
        <f>IF(N310="nulová",J310,0)</f>
        <v>0</v>
      </c>
      <c r="BJ310" s="14" t="s">
        <v>83</v>
      </c>
      <c r="BK310" s="238">
        <f>ROUND(I310*H310,2)</f>
        <v>0</v>
      </c>
      <c r="BL310" s="14" t="s">
        <v>267</v>
      </c>
      <c r="BM310" s="237" t="s">
        <v>738</v>
      </c>
    </row>
    <row r="311" s="2" customFormat="1">
      <c r="A311" s="35"/>
      <c r="B311" s="36"/>
      <c r="C311" s="37"/>
      <c r="D311" s="239" t="s">
        <v>403</v>
      </c>
      <c r="E311" s="37"/>
      <c r="F311" s="240" t="s">
        <v>723</v>
      </c>
      <c r="G311" s="37"/>
      <c r="H311" s="37"/>
      <c r="I311" s="241"/>
      <c r="J311" s="37"/>
      <c r="K311" s="37"/>
      <c r="L311" s="41"/>
      <c r="M311" s="242"/>
      <c r="N311" s="243"/>
      <c r="O311" s="88"/>
      <c r="P311" s="88"/>
      <c r="Q311" s="88"/>
      <c r="R311" s="88"/>
      <c r="S311" s="88"/>
      <c r="T311" s="89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T311" s="14" t="s">
        <v>403</v>
      </c>
      <c r="AU311" s="14" t="s">
        <v>85</v>
      </c>
    </row>
    <row r="312" s="2" customFormat="1" ht="37.8" customHeight="1">
      <c r="A312" s="35"/>
      <c r="B312" s="36"/>
      <c r="C312" s="225" t="s">
        <v>739</v>
      </c>
      <c r="D312" s="225" t="s">
        <v>205</v>
      </c>
      <c r="E312" s="226" t="s">
        <v>740</v>
      </c>
      <c r="F312" s="227" t="s">
        <v>741</v>
      </c>
      <c r="G312" s="228" t="s">
        <v>721</v>
      </c>
      <c r="H312" s="229">
        <v>1</v>
      </c>
      <c r="I312" s="230"/>
      <c r="J312" s="231">
        <f>ROUND(I312*H312,2)</f>
        <v>0</v>
      </c>
      <c r="K312" s="232"/>
      <c r="L312" s="41"/>
      <c r="M312" s="233" t="s">
        <v>1</v>
      </c>
      <c r="N312" s="234" t="s">
        <v>41</v>
      </c>
      <c r="O312" s="88"/>
      <c r="P312" s="235">
        <f>O312*H312</f>
        <v>0</v>
      </c>
      <c r="Q312" s="235">
        <v>0</v>
      </c>
      <c r="R312" s="235">
        <f>Q312*H312</f>
        <v>0</v>
      </c>
      <c r="S312" s="235">
        <v>0</v>
      </c>
      <c r="T312" s="236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37" t="s">
        <v>267</v>
      </c>
      <c r="AT312" s="237" t="s">
        <v>205</v>
      </c>
      <c r="AU312" s="237" t="s">
        <v>85</v>
      </c>
      <c r="AY312" s="14" t="s">
        <v>203</v>
      </c>
      <c r="BE312" s="238">
        <f>IF(N312="základní",J312,0)</f>
        <v>0</v>
      </c>
      <c r="BF312" s="238">
        <f>IF(N312="snížená",J312,0)</f>
        <v>0</v>
      </c>
      <c r="BG312" s="238">
        <f>IF(N312="zákl. přenesená",J312,0)</f>
        <v>0</v>
      </c>
      <c r="BH312" s="238">
        <f>IF(N312="sníž. přenesená",J312,0)</f>
        <v>0</v>
      </c>
      <c r="BI312" s="238">
        <f>IF(N312="nulová",J312,0)</f>
        <v>0</v>
      </c>
      <c r="BJ312" s="14" t="s">
        <v>83</v>
      </c>
      <c r="BK312" s="238">
        <f>ROUND(I312*H312,2)</f>
        <v>0</v>
      </c>
      <c r="BL312" s="14" t="s">
        <v>267</v>
      </c>
      <c r="BM312" s="237" t="s">
        <v>742</v>
      </c>
    </row>
    <row r="313" s="2" customFormat="1">
      <c r="A313" s="35"/>
      <c r="B313" s="36"/>
      <c r="C313" s="37"/>
      <c r="D313" s="239" t="s">
        <v>403</v>
      </c>
      <c r="E313" s="37"/>
      <c r="F313" s="240" t="s">
        <v>723</v>
      </c>
      <c r="G313" s="37"/>
      <c r="H313" s="37"/>
      <c r="I313" s="241"/>
      <c r="J313" s="37"/>
      <c r="K313" s="37"/>
      <c r="L313" s="41"/>
      <c r="M313" s="242"/>
      <c r="N313" s="243"/>
      <c r="O313" s="88"/>
      <c r="P313" s="88"/>
      <c r="Q313" s="88"/>
      <c r="R313" s="88"/>
      <c r="S313" s="88"/>
      <c r="T313" s="89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T313" s="14" t="s">
        <v>403</v>
      </c>
      <c r="AU313" s="14" t="s">
        <v>85</v>
      </c>
    </row>
    <row r="314" s="2" customFormat="1" ht="37.8" customHeight="1">
      <c r="A314" s="35"/>
      <c r="B314" s="36"/>
      <c r="C314" s="225" t="s">
        <v>743</v>
      </c>
      <c r="D314" s="225" t="s">
        <v>205</v>
      </c>
      <c r="E314" s="226" t="s">
        <v>744</v>
      </c>
      <c r="F314" s="227" t="s">
        <v>745</v>
      </c>
      <c r="G314" s="228" t="s">
        <v>721</v>
      </c>
      <c r="H314" s="229">
        <v>1</v>
      </c>
      <c r="I314" s="230"/>
      <c r="J314" s="231">
        <f>ROUND(I314*H314,2)</f>
        <v>0</v>
      </c>
      <c r="K314" s="232"/>
      <c r="L314" s="41"/>
      <c r="M314" s="233" t="s">
        <v>1</v>
      </c>
      <c r="N314" s="234" t="s">
        <v>41</v>
      </c>
      <c r="O314" s="88"/>
      <c r="P314" s="235">
        <f>O314*H314</f>
        <v>0</v>
      </c>
      <c r="Q314" s="235">
        <v>0</v>
      </c>
      <c r="R314" s="235">
        <f>Q314*H314</f>
        <v>0</v>
      </c>
      <c r="S314" s="235">
        <v>0</v>
      </c>
      <c r="T314" s="236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37" t="s">
        <v>267</v>
      </c>
      <c r="AT314" s="237" t="s">
        <v>205</v>
      </c>
      <c r="AU314" s="237" t="s">
        <v>85</v>
      </c>
      <c r="AY314" s="14" t="s">
        <v>203</v>
      </c>
      <c r="BE314" s="238">
        <f>IF(N314="základní",J314,0)</f>
        <v>0</v>
      </c>
      <c r="BF314" s="238">
        <f>IF(N314="snížená",J314,0)</f>
        <v>0</v>
      </c>
      <c r="BG314" s="238">
        <f>IF(N314="zákl. přenesená",J314,0)</f>
        <v>0</v>
      </c>
      <c r="BH314" s="238">
        <f>IF(N314="sníž. přenesená",J314,0)</f>
        <v>0</v>
      </c>
      <c r="BI314" s="238">
        <f>IF(N314="nulová",J314,0)</f>
        <v>0</v>
      </c>
      <c r="BJ314" s="14" t="s">
        <v>83</v>
      </c>
      <c r="BK314" s="238">
        <f>ROUND(I314*H314,2)</f>
        <v>0</v>
      </c>
      <c r="BL314" s="14" t="s">
        <v>267</v>
      </c>
      <c r="BM314" s="237" t="s">
        <v>746</v>
      </c>
    </row>
    <row r="315" s="2" customFormat="1">
      <c r="A315" s="35"/>
      <c r="B315" s="36"/>
      <c r="C315" s="37"/>
      <c r="D315" s="239" t="s">
        <v>403</v>
      </c>
      <c r="E315" s="37"/>
      <c r="F315" s="240" t="s">
        <v>723</v>
      </c>
      <c r="G315" s="37"/>
      <c r="H315" s="37"/>
      <c r="I315" s="241"/>
      <c r="J315" s="37"/>
      <c r="K315" s="37"/>
      <c r="L315" s="41"/>
      <c r="M315" s="242"/>
      <c r="N315" s="243"/>
      <c r="O315" s="88"/>
      <c r="P315" s="88"/>
      <c r="Q315" s="88"/>
      <c r="R315" s="88"/>
      <c r="S315" s="88"/>
      <c r="T315" s="89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T315" s="14" t="s">
        <v>403</v>
      </c>
      <c r="AU315" s="14" t="s">
        <v>85</v>
      </c>
    </row>
    <row r="316" s="2" customFormat="1" ht="37.8" customHeight="1">
      <c r="A316" s="35"/>
      <c r="B316" s="36"/>
      <c r="C316" s="225" t="s">
        <v>747</v>
      </c>
      <c r="D316" s="225" t="s">
        <v>205</v>
      </c>
      <c r="E316" s="226" t="s">
        <v>748</v>
      </c>
      <c r="F316" s="227" t="s">
        <v>749</v>
      </c>
      <c r="G316" s="228" t="s">
        <v>721</v>
      </c>
      <c r="H316" s="229">
        <v>1</v>
      </c>
      <c r="I316" s="230"/>
      <c r="J316" s="231">
        <f>ROUND(I316*H316,2)</f>
        <v>0</v>
      </c>
      <c r="K316" s="232"/>
      <c r="L316" s="41"/>
      <c r="M316" s="233" t="s">
        <v>1</v>
      </c>
      <c r="N316" s="234" t="s">
        <v>41</v>
      </c>
      <c r="O316" s="88"/>
      <c r="P316" s="235">
        <f>O316*H316</f>
        <v>0</v>
      </c>
      <c r="Q316" s="235">
        <v>0</v>
      </c>
      <c r="R316" s="235">
        <f>Q316*H316</f>
        <v>0</v>
      </c>
      <c r="S316" s="235">
        <v>0</v>
      </c>
      <c r="T316" s="236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37" t="s">
        <v>267</v>
      </c>
      <c r="AT316" s="237" t="s">
        <v>205</v>
      </c>
      <c r="AU316" s="237" t="s">
        <v>85</v>
      </c>
      <c r="AY316" s="14" t="s">
        <v>203</v>
      </c>
      <c r="BE316" s="238">
        <f>IF(N316="základní",J316,0)</f>
        <v>0</v>
      </c>
      <c r="BF316" s="238">
        <f>IF(N316="snížená",J316,0)</f>
        <v>0</v>
      </c>
      <c r="BG316" s="238">
        <f>IF(N316="zákl. přenesená",J316,0)</f>
        <v>0</v>
      </c>
      <c r="BH316" s="238">
        <f>IF(N316="sníž. přenesená",J316,0)</f>
        <v>0</v>
      </c>
      <c r="BI316" s="238">
        <f>IF(N316="nulová",J316,0)</f>
        <v>0</v>
      </c>
      <c r="BJ316" s="14" t="s">
        <v>83</v>
      </c>
      <c r="BK316" s="238">
        <f>ROUND(I316*H316,2)</f>
        <v>0</v>
      </c>
      <c r="BL316" s="14" t="s">
        <v>267</v>
      </c>
      <c r="BM316" s="237" t="s">
        <v>750</v>
      </c>
    </row>
    <row r="317" s="2" customFormat="1">
      <c r="A317" s="35"/>
      <c r="B317" s="36"/>
      <c r="C317" s="37"/>
      <c r="D317" s="239" t="s">
        <v>403</v>
      </c>
      <c r="E317" s="37"/>
      <c r="F317" s="240" t="s">
        <v>723</v>
      </c>
      <c r="G317" s="37"/>
      <c r="H317" s="37"/>
      <c r="I317" s="241"/>
      <c r="J317" s="37"/>
      <c r="K317" s="37"/>
      <c r="L317" s="41"/>
      <c r="M317" s="242"/>
      <c r="N317" s="243"/>
      <c r="O317" s="88"/>
      <c r="P317" s="88"/>
      <c r="Q317" s="88"/>
      <c r="R317" s="88"/>
      <c r="S317" s="88"/>
      <c r="T317" s="89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T317" s="14" t="s">
        <v>403</v>
      </c>
      <c r="AU317" s="14" t="s">
        <v>85</v>
      </c>
    </row>
    <row r="318" s="2" customFormat="1" ht="37.8" customHeight="1">
      <c r="A318" s="35"/>
      <c r="B318" s="36"/>
      <c r="C318" s="225" t="s">
        <v>751</v>
      </c>
      <c r="D318" s="225" t="s">
        <v>205</v>
      </c>
      <c r="E318" s="226" t="s">
        <v>752</v>
      </c>
      <c r="F318" s="227" t="s">
        <v>753</v>
      </c>
      <c r="G318" s="228" t="s">
        <v>721</v>
      </c>
      <c r="H318" s="229">
        <v>1</v>
      </c>
      <c r="I318" s="230"/>
      <c r="J318" s="231">
        <f>ROUND(I318*H318,2)</f>
        <v>0</v>
      </c>
      <c r="K318" s="232"/>
      <c r="L318" s="41"/>
      <c r="M318" s="233" t="s">
        <v>1</v>
      </c>
      <c r="N318" s="234" t="s">
        <v>41</v>
      </c>
      <c r="O318" s="88"/>
      <c r="P318" s="235">
        <f>O318*H318</f>
        <v>0</v>
      </c>
      <c r="Q318" s="235">
        <v>0</v>
      </c>
      <c r="R318" s="235">
        <f>Q318*H318</f>
        <v>0</v>
      </c>
      <c r="S318" s="235">
        <v>0</v>
      </c>
      <c r="T318" s="236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37" t="s">
        <v>267</v>
      </c>
      <c r="AT318" s="237" t="s">
        <v>205</v>
      </c>
      <c r="AU318" s="237" t="s">
        <v>85</v>
      </c>
      <c r="AY318" s="14" t="s">
        <v>203</v>
      </c>
      <c r="BE318" s="238">
        <f>IF(N318="základní",J318,0)</f>
        <v>0</v>
      </c>
      <c r="BF318" s="238">
        <f>IF(N318="snížená",J318,0)</f>
        <v>0</v>
      </c>
      <c r="BG318" s="238">
        <f>IF(N318="zákl. přenesená",J318,0)</f>
        <v>0</v>
      </c>
      <c r="BH318" s="238">
        <f>IF(N318="sníž. přenesená",J318,0)</f>
        <v>0</v>
      </c>
      <c r="BI318" s="238">
        <f>IF(N318="nulová",J318,0)</f>
        <v>0</v>
      </c>
      <c r="BJ318" s="14" t="s">
        <v>83</v>
      </c>
      <c r="BK318" s="238">
        <f>ROUND(I318*H318,2)</f>
        <v>0</v>
      </c>
      <c r="BL318" s="14" t="s">
        <v>267</v>
      </c>
      <c r="BM318" s="237" t="s">
        <v>754</v>
      </c>
    </row>
    <row r="319" s="2" customFormat="1">
      <c r="A319" s="35"/>
      <c r="B319" s="36"/>
      <c r="C319" s="37"/>
      <c r="D319" s="239" t="s">
        <v>403</v>
      </c>
      <c r="E319" s="37"/>
      <c r="F319" s="240" t="s">
        <v>723</v>
      </c>
      <c r="G319" s="37"/>
      <c r="H319" s="37"/>
      <c r="I319" s="241"/>
      <c r="J319" s="37"/>
      <c r="K319" s="37"/>
      <c r="L319" s="41"/>
      <c r="M319" s="242"/>
      <c r="N319" s="243"/>
      <c r="O319" s="88"/>
      <c r="P319" s="88"/>
      <c r="Q319" s="88"/>
      <c r="R319" s="88"/>
      <c r="S319" s="88"/>
      <c r="T319" s="89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T319" s="14" t="s">
        <v>403</v>
      </c>
      <c r="AU319" s="14" t="s">
        <v>85</v>
      </c>
    </row>
    <row r="320" s="2" customFormat="1" ht="37.8" customHeight="1">
      <c r="A320" s="35"/>
      <c r="B320" s="36"/>
      <c r="C320" s="225" t="s">
        <v>755</v>
      </c>
      <c r="D320" s="225" t="s">
        <v>205</v>
      </c>
      <c r="E320" s="226" t="s">
        <v>756</v>
      </c>
      <c r="F320" s="227" t="s">
        <v>757</v>
      </c>
      <c r="G320" s="228" t="s">
        <v>721</v>
      </c>
      <c r="H320" s="229">
        <v>1</v>
      </c>
      <c r="I320" s="230"/>
      <c r="J320" s="231">
        <f>ROUND(I320*H320,2)</f>
        <v>0</v>
      </c>
      <c r="K320" s="232"/>
      <c r="L320" s="41"/>
      <c r="M320" s="233" t="s">
        <v>1</v>
      </c>
      <c r="N320" s="234" t="s">
        <v>41</v>
      </c>
      <c r="O320" s="88"/>
      <c r="P320" s="235">
        <f>O320*H320</f>
        <v>0</v>
      </c>
      <c r="Q320" s="235">
        <v>0</v>
      </c>
      <c r="R320" s="235">
        <f>Q320*H320</f>
        <v>0</v>
      </c>
      <c r="S320" s="235">
        <v>0</v>
      </c>
      <c r="T320" s="236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37" t="s">
        <v>267</v>
      </c>
      <c r="AT320" s="237" t="s">
        <v>205</v>
      </c>
      <c r="AU320" s="237" t="s">
        <v>85</v>
      </c>
      <c r="AY320" s="14" t="s">
        <v>203</v>
      </c>
      <c r="BE320" s="238">
        <f>IF(N320="základní",J320,0)</f>
        <v>0</v>
      </c>
      <c r="BF320" s="238">
        <f>IF(N320="snížená",J320,0)</f>
        <v>0</v>
      </c>
      <c r="BG320" s="238">
        <f>IF(N320="zákl. přenesená",J320,0)</f>
        <v>0</v>
      </c>
      <c r="BH320" s="238">
        <f>IF(N320="sníž. přenesená",J320,0)</f>
        <v>0</v>
      </c>
      <c r="BI320" s="238">
        <f>IF(N320="nulová",J320,0)</f>
        <v>0</v>
      </c>
      <c r="BJ320" s="14" t="s">
        <v>83</v>
      </c>
      <c r="BK320" s="238">
        <f>ROUND(I320*H320,2)</f>
        <v>0</v>
      </c>
      <c r="BL320" s="14" t="s">
        <v>267</v>
      </c>
      <c r="BM320" s="237" t="s">
        <v>758</v>
      </c>
    </row>
    <row r="321" s="2" customFormat="1">
      <c r="A321" s="35"/>
      <c r="B321" s="36"/>
      <c r="C321" s="37"/>
      <c r="D321" s="239" t="s">
        <v>403</v>
      </c>
      <c r="E321" s="37"/>
      <c r="F321" s="240" t="s">
        <v>723</v>
      </c>
      <c r="G321" s="37"/>
      <c r="H321" s="37"/>
      <c r="I321" s="241"/>
      <c r="J321" s="37"/>
      <c r="K321" s="37"/>
      <c r="L321" s="41"/>
      <c r="M321" s="242"/>
      <c r="N321" s="243"/>
      <c r="O321" s="88"/>
      <c r="P321" s="88"/>
      <c r="Q321" s="88"/>
      <c r="R321" s="88"/>
      <c r="S321" s="88"/>
      <c r="T321" s="89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T321" s="14" t="s">
        <v>403</v>
      </c>
      <c r="AU321" s="14" t="s">
        <v>85</v>
      </c>
    </row>
    <row r="322" s="2" customFormat="1" ht="37.8" customHeight="1">
      <c r="A322" s="35"/>
      <c r="B322" s="36"/>
      <c r="C322" s="225" t="s">
        <v>759</v>
      </c>
      <c r="D322" s="225" t="s">
        <v>205</v>
      </c>
      <c r="E322" s="226" t="s">
        <v>760</v>
      </c>
      <c r="F322" s="227" t="s">
        <v>761</v>
      </c>
      <c r="G322" s="228" t="s">
        <v>721</v>
      </c>
      <c r="H322" s="229">
        <v>3</v>
      </c>
      <c r="I322" s="230"/>
      <c r="J322" s="231">
        <f>ROUND(I322*H322,2)</f>
        <v>0</v>
      </c>
      <c r="K322" s="232"/>
      <c r="L322" s="41"/>
      <c r="M322" s="233" t="s">
        <v>1</v>
      </c>
      <c r="N322" s="234" t="s">
        <v>41</v>
      </c>
      <c r="O322" s="88"/>
      <c r="P322" s="235">
        <f>O322*H322</f>
        <v>0</v>
      </c>
      <c r="Q322" s="235">
        <v>0</v>
      </c>
      <c r="R322" s="235">
        <f>Q322*H322</f>
        <v>0</v>
      </c>
      <c r="S322" s="235">
        <v>0</v>
      </c>
      <c r="T322" s="236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37" t="s">
        <v>267</v>
      </c>
      <c r="AT322" s="237" t="s">
        <v>205</v>
      </c>
      <c r="AU322" s="237" t="s">
        <v>85</v>
      </c>
      <c r="AY322" s="14" t="s">
        <v>203</v>
      </c>
      <c r="BE322" s="238">
        <f>IF(N322="základní",J322,0)</f>
        <v>0</v>
      </c>
      <c r="BF322" s="238">
        <f>IF(N322="snížená",J322,0)</f>
        <v>0</v>
      </c>
      <c r="BG322" s="238">
        <f>IF(N322="zákl. přenesená",J322,0)</f>
        <v>0</v>
      </c>
      <c r="BH322" s="238">
        <f>IF(N322="sníž. přenesená",J322,0)</f>
        <v>0</v>
      </c>
      <c r="BI322" s="238">
        <f>IF(N322="nulová",J322,0)</f>
        <v>0</v>
      </c>
      <c r="BJ322" s="14" t="s">
        <v>83</v>
      </c>
      <c r="BK322" s="238">
        <f>ROUND(I322*H322,2)</f>
        <v>0</v>
      </c>
      <c r="BL322" s="14" t="s">
        <v>267</v>
      </c>
      <c r="BM322" s="237" t="s">
        <v>762</v>
      </c>
    </row>
    <row r="323" s="2" customFormat="1">
      <c r="A323" s="35"/>
      <c r="B323" s="36"/>
      <c r="C323" s="37"/>
      <c r="D323" s="239" t="s">
        <v>403</v>
      </c>
      <c r="E323" s="37"/>
      <c r="F323" s="240" t="s">
        <v>723</v>
      </c>
      <c r="G323" s="37"/>
      <c r="H323" s="37"/>
      <c r="I323" s="241"/>
      <c r="J323" s="37"/>
      <c r="K323" s="37"/>
      <c r="L323" s="41"/>
      <c r="M323" s="242"/>
      <c r="N323" s="243"/>
      <c r="O323" s="88"/>
      <c r="P323" s="88"/>
      <c r="Q323" s="88"/>
      <c r="R323" s="88"/>
      <c r="S323" s="88"/>
      <c r="T323" s="89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T323" s="14" t="s">
        <v>403</v>
      </c>
      <c r="AU323" s="14" t="s">
        <v>85</v>
      </c>
    </row>
    <row r="324" s="2" customFormat="1" ht="37.8" customHeight="1">
      <c r="A324" s="35"/>
      <c r="B324" s="36"/>
      <c r="C324" s="225" t="s">
        <v>763</v>
      </c>
      <c r="D324" s="225" t="s">
        <v>205</v>
      </c>
      <c r="E324" s="226" t="s">
        <v>764</v>
      </c>
      <c r="F324" s="227" t="s">
        <v>765</v>
      </c>
      <c r="G324" s="228" t="s">
        <v>721</v>
      </c>
      <c r="H324" s="229">
        <v>4</v>
      </c>
      <c r="I324" s="230"/>
      <c r="J324" s="231">
        <f>ROUND(I324*H324,2)</f>
        <v>0</v>
      </c>
      <c r="K324" s="232"/>
      <c r="L324" s="41"/>
      <c r="M324" s="233" t="s">
        <v>1</v>
      </c>
      <c r="N324" s="234" t="s">
        <v>41</v>
      </c>
      <c r="O324" s="88"/>
      <c r="P324" s="235">
        <f>O324*H324</f>
        <v>0</v>
      </c>
      <c r="Q324" s="235">
        <v>0</v>
      </c>
      <c r="R324" s="235">
        <f>Q324*H324</f>
        <v>0</v>
      </c>
      <c r="S324" s="235">
        <v>0</v>
      </c>
      <c r="T324" s="236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37" t="s">
        <v>267</v>
      </c>
      <c r="AT324" s="237" t="s">
        <v>205</v>
      </c>
      <c r="AU324" s="237" t="s">
        <v>85</v>
      </c>
      <c r="AY324" s="14" t="s">
        <v>203</v>
      </c>
      <c r="BE324" s="238">
        <f>IF(N324="základní",J324,0)</f>
        <v>0</v>
      </c>
      <c r="BF324" s="238">
        <f>IF(N324="snížená",J324,0)</f>
        <v>0</v>
      </c>
      <c r="BG324" s="238">
        <f>IF(N324="zákl. přenesená",J324,0)</f>
        <v>0</v>
      </c>
      <c r="BH324" s="238">
        <f>IF(N324="sníž. přenesená",J324,0)</f>
        <v>0</v>
      </c>
      <c r="BI324" s="238">
        <f>IF(N324="nulová",J324,0)</f>
        <v>0</v>
      </c>
      <c r="BJ324" s="14" t="s">
        <v>83</v>
      </c>
      <c r="BK324" s="238">
        <f>ROUND(I324*H324,2)</f>
        <v>0</v>
      </c>
      <c r="BL324" s="14" t="s">
        <v>267</v>
      </c>
      <c r="BM324" s="237" t="s">
        <v>766</v>
      </c>
    </row>
    <row r="325" s="2" customFormat="1">
      <c r="A325" s="35"/>
      <c r="B325" s="36"/>
      <c r="C325" s="37"/>
      <c r="D325" s="239" t="s">
        <v>403</v>
      </c>
      <c r="E325" s="37"/>
      <c r="F325" s="240" t="s">
        <v>723</v>
      </c>
      <c r="G325" s="37"/>
      <c r="H325" s="37"/>
      <c r="I325" s="241"/>
      <c r="J325" s="37"/>
      <c r="K325" s="37"/>
      <c r="L325" s="41"/>
      <c r="M325" s="242"/>
      <c r="N325" s="243"/>
      <c r="O325" s="88"/>
      <c r="P325" s="88"/>
      <c r="Q325" s="88"/>
      <c r="R325" s="88"/>
      <c r="S325" s="88"/>
      <c r="T325" s="89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T325" s="14" t="s">
        <v>403</v>
      </c>
      <c r="AU325" s="14" t="s">
        <v>85</v>
      </c>
    </row>
    <row r="326" s="2" customFormat="1" ht="33" customHeight="1">
      <c r="A326" s="35"/>
      <c r="B326" s="36"/>
      <c r="C326" s="225" t="s">
        <v>767</v>
      </c>
      <c r="D326" s="225" t="s">
        <v>205</v>
      </c>
      <c r="E326" s="226" t="s">
        <v>768</v>
      </c>
      <c r="F326" s="227" t="s">
        <v>769</v>
      </c>
      <c r="G326" s="228" t="s">
        <v>721</v>
      </c>
      <c r="H326" s="229">
        <v>1</v>
      </c>
      <c r="I326" s="230"/>
      <c r="J326" s="231">
        <f>ROUND(I326*H326,2)</f>
        <v>0</v>
      </c>
      <c r="K326" s="232"/>
      <c r="L326" s="41"/>
      <c r="M326" s="233" t="s">
        <v>1</v>
      </c>
      <c r="N326" s="234" t="s">
        <v>41</v>
      </c>
      <c r="O326" s="88"/>
      <c r="P326" s="235">
        <f>O326*H326</f>
        <v>0</v>
      </c>
      <c r="Q326" s="235">
        <v>0</v>
      </c>
      <c r="R326" s="235">
        <f>Q326*H326</f>
        <v>0</v>
      </c>
      <c r="S326" s="235">
        <v>0</v>
      </c>
      <c r="T326" s="236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37" t="s">
        <v>267</v>
      </c>
      <c r="AT326" s="237" t="s">
        <v>205</v>
      </c>
      <c r="AU326" s="237" t="s">
        <v>85</v>
      </c>
      <c r="AY326" s="14" t="s">
        <v>203</v>
      </c>
      <c r="BE326" s="238">
        <f>IF(N326="základní",J326,0)</f>
        <v>0</v>
      </c>
      <c r="BF326" s="238">
        <f>IF(N326="snížená",J326,0)</f>
        <v>0</v>
      </c>
      <c r="BG326" s="238">
        <f>IF(N326="zákl. přenesená",J326,0)</f>
        <v>0</v>
      </c>
      <c r="BH326" s="238">
        <f>IF(N326="sníž. přenesená",J326,0)</f>
        <v>0</v>
      </c>
      <c r="BI326" s="238">
        <f>IF(N326="nulová",J326,0)</f>
        <v>0</v>
      </c>
      <c r="BJ326" s="14" t="s">
        <v>83</v>
      </c>
      <c r="BK326" s="238">
        <f>ROUND(I326*H326,2)</f>
        <v>0</v>
      </c>
      <c r="BL326" s="14" t="s">
        <v>267</v>
      </c>
      <c r="BM326" s="237" t="s">
        <v>770</v>
      </c>
    </row>
    <row r="327" s="2" customFormat="1">
      <c r="A327" s="35"/>
      <c r="B327" s="36"/>
      <c r="C327" s="37"/>
      <c r="D327" s="239" t="s">
        <v>403</v>
      </c>
      <c r="E327" s="37"/>
      <c r="F327" s="240" t="s">
        <v>771</v>
      </c>
      <c r="G327" s="37"/>
      <c r="H327" s="37"/>
      <c r="I327" s="241"/>
      <c r="J327" s="37"/>
      <c r="K327" s="37"/>
      <c r="L327" s="41"/>
      <c r="M327" s="242"/>
      <c r="N327" s="243"/>
      <c r="O327" s="88"/>
      <c r="P327" s="88"/>
      <c r="Q327" s="88"/>
      <c r="R327" s="88"/>
      <c r="S327" s="88"/>
      <c r="T327" s="89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T327" s="14" t="s">
        <v>403</v>
      </c>
      <c r="AU327" s="14" t="s">
        <v>85</v>
      </c>
    </row>
    <row r="328" s="2" customFormat="1" ht="37.8" customHeight="1">
      <c r="A328" s="35"/>
      <c r="B328" s="36"/>
      <c r="C328" s="225" t="s">
        <v>772</v>
      </c>
      <c r="D328" s="225" t="s">
        <v>205</v>
      </c>
      <c r="E328" s="226" t="s">
        <v>773</v>
      </c>
      <c r="F328" s="227" t="s">
        <v>774</v>
      </c>
      <c r="G328" s="228" t="s">
        <v>721</v>
      </c>
      <c r="H328" s="229">
        <v>1</v>
      </c>
      <c r="I328" s="230"/>
      <c r="J328" s="231">
        <f>ROUND(I328*H328,2)</f>
        <v>0</v>
      </c>
      <c r="K328" s="232"/>
      <c r="L328" s="41"/>
      <c r="M328" s="233" t="s">
        <v>1</v>
      </c>
      <c r="N328" s="234" t="s">
        <v>41</v>
      </c>
      <c r="O328" s="88"/>
      <c r="P328" s="235">
        <f>O328*H328</f>
        <v>0</v>
      </c>
      <c r="Q328" s="235">
        <v>0</v>
      </c>
      <c r="R328" s="235">
        <f>Q328*H328</f>
        <v>0</v>
      </c>
      <c r="S328" s="235">
        <v>0</v>
      </c>
      <c r="T328" s="236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37" t="s">
        <v>267</v>
      </c>
      <c r="AT328" s="237" t="s">
        <v>205</v>
      </c>
      <c r="AU328" s="237" t="s">
        <v>85</v>
      </c>
      <c r="AY328" s="14" t="s">
        <v>203</v>
      </c>
      <c r="BE328" s="238">
        <f>IF(N328="základní",J328,0)</f>
        <v>0</v>
      </c>
      <c r="BF328" s="238">
        <f>IF(N328="snížená",J328,0)</f>
        <v>0</v>
      </c>
      <c r="BG328" s="238">
        <f>IF(N328="zákl. přenesená",J328,0)</f>
        <v>0</v>
      </c>
      <c r="BH328" s="238">
        <f>IF(N328="sníž. přenesená",J328,0)</f>
        <v>0</v>
      </c>
      <c r="BI328" s="238">
        <f>IF(N328="nulová",J328,0)</f>
        <v>0</v>
      </c>
      <c r="BJ328" s="14" t="s">
        <v>83</v>
      </c>
      <c r="BK328" s="238">
        <f>ROUND(I328*H328,2)</f>
        <v>0</v>
      </c>
      <c r="BL328" s="14" t="s">
        <v>267</v>
      </c>
      <c r="BM328" s="237" t="s">
        <v>775</v>
      </c>
    </row>
    <row r="329" s="2" customFormat="1">
      <c r="A329" s="35"/>
      <c r="B329" s="36"/>
      <c r="C329" s="37"/>
      <c r="D329" s="239" t="s">
        <v>403</v>
      </c>
      <c r="E329" s="37"/>
      <c r="F329" s="240" t="s">
        <v>771</v>
      </c>
      <c r="G329" s="37"/>
      <c r="H329" s="37"/>
      <c r="I329" s="241"/>
      <c r="J329" s="37"/>
      <c r="K329" s="37"/>
      <c r="L329" s="41"/>
      <c r="M329" s="242"/>
      <c r="N329" s="243"/>
      <c r="O329" s="88"/>
      <c r="P329" s="88"/>
      <c r="Q329" s="88"/>
      <c r="R329" s="88"/>
      <c r="S329" s="88"/>
      <c r="T329" s="89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T329" s="14" t="s">
        <v>403</v>
      </c>
      <c r="AU329" s="14" t="s">
        <v>85</v>
      </c>
    </row>
    <row r="330" s="2" customFormat="1" ht="37.8" customHeight="1">
      <c r="A330" s="35"/>
      <c r="B330" s="36"/>
      <c r="C330" s="225" t="s">
        <v>776</v>
      </c>
      <c r="D330" s="225" t="s">
        <v>205</v>
      </c>
      <c r="E330" s="226" t="s">
        <v>777</v>
      </c>
      <c r="F330" s="227" t="s">
        <v>778</v>
      </c>
      <c r="G330" s="228" t="s">
        <v>721</v>
      </c>
      <c r="H330" s="229">
        <v>1</v>
      </c>
      <c r="I330" s="230"/>
      <c r="J330" s="231">
        <f>ROUND(I330*H330,2)</f>
        <v>0</v>
      </c>
      <c r="K330" s="232"/>
      <c r="L330" s="41"/>
      <c r="M330" s="233" t="s">
        <v>1</v>
      </c>
      <c r="N330" s="234" t="s">
        <v>41</v>
      </c>
      <c r="O330" s="88"/>
      <c r="P330" s="235">
        <f>O330*H330</f>
        <v>0</v>
      </c>
      <c r="Q330" s="235">
        <v>0</v>
      </c>
      <c r="R330" s="235">
        <f>Q330*H330</f>
        <v>0</v>
      </c>
      <c r="S330" s="235">
        <v>0</v>
      </c>
      <c r="T330" s="236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37" t="s">
        <v>267</v>
      </c>
      <c r="AT330" s="237" t="s">
        <v>205</v>
      </c>
      <c r="AU330" s="237" t="s">
        <v>85</v>
      </c>
      <c r="AY330" s="14" t="s">
        <v>203</v>
      </c>
      <c r="BE330" s="238">
        <f>IF(N330="základní",J330,0)</f>
        <v>0</v>
      </c>
      <c r="BF330" s="238">
        <f>IF(N330="snížená",J330,0)</f>
        <v>0</v>
      </c>
      <c r="BG330" s="238">
        <f>IF(N330="zákl. přenesená",J330,0)</f>
        <v>0</v>
      </c>
      <c r="BH330" s="238">
        <f>IF(N330="sníž. přenesená",J330,0)</f>
        <v>0</v>
      </c>
      <c r="BI330" s="238">
        <f>IF(N330="nulová",J330,0)</f>
        <v>0</v>
      </c>
      <c r="BJ330" s="14" t="s">
        <v>83</v>
      </c>
      <c r="BK330" s="238">
        <f>ROUND(I330*H330,2)</f>
        <v>0</v>
      </c>
      <c r="BL330" s="14" t="s">
        <v>267</v>
      </c>
      <c r="BM330" s="237" t="s">
        <v>779</v>
      </c>
    </row>
    <row r="331" s="2" customFormat="1">
      <c r="A331" s="35"/>
      <c r="B331" s="36"/>
      <c r="C331" s="37"/>
      <c r="D331" s="239" t="s">
        <v>403</v>
      </c>
      <c r="E331" s="37"/>
      <c r="F331" s="240" t="s">
        <v>771</v>
      </c>
      <c r="G331" s="37"/>
      <c r="H331" s="37"/>
      <c r="I331" s="241"/>
      <c r="J331" s="37"/>
      <c r="K331" s="37"/>
      <c r="L331" s="41"/>
      <c r="M331" s="242"/>
      <c r="N331" s="243"/>
      <c r="O331" s="88"/>
      <c r="P331" s="88"/>
      <c r="Q331" s="88"/>
      <c r="R331" s="88"/>
      <c r="S331" s="88"/>
      <c r="T331" s="89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T331" s="14" t="s">
        <v>403</v>
      </c>
      <c r="AU331" s="14" t="s">
        <v>85</v>
      </c>
    </row>
    <row r="332" s="2" customFormat="1" ht="37.8" customHeight="1">
      <c r="A332" s="35"/>
      <c r="B332" s="36"/>
      <c r="C332" s="225" t="s">
        <v>780</v>
      </c>
      <c r="D332" s="225" t="s">
        <v>205</v>
      </c>
      <c r="E332" s="226" t="s">
        <v>781</v>
      </c>
      <c r="F332" s="227" t="s">
        <v>782</v>
      </c>
      <c r="G332" s="228" t="s">
        <v>721</v>
      </c>
      <c r="H332" s="229">
        <v>1</v>
      </c>
      <c r="I332" s="230"/>
      <c r="J332" s="231">
        <f>ROUND(I332*H332,2)</f>
        <v>0</v>
      </c>
      <c r="K332" s="232"/>
      <c r="L332" s="41"/>
      <c r="M332" s="233" t="s">
        <v>1</v>
      </c>
      <c r="N332" s="234" t="s">
        <v>41</v>
      </c>
      <c r="O332" s="88"/>
      <c r="P332" s="235">
        <f>O332*H332</f>
        <v>0</v>
      </c>
      <c r="Q332" s="235">
        <v>0</v>
      </c>
      <c r="R332" s="235">
        <f>Q332*H332</f>
        <v>0</v>
      </c>
      <c r="S332" s="235">
        <v>0</v>
      </c>
      <c r="T332" s="236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37" t="s">
        <v>267</v>
      </c>
      <c r="AT332" s="237" t="s">
        <v>205</v>
      </c>
      <c r="AU332" s="237" t="s">
        <v>85</v>
      </c>
      <c r="AY332" s="14" t="s">
        <v>203</v>
      </c>
      <c r="BE332" s="238">
        <f>IF(N332="základní",J332,0)</f>
        <v>0</v>
      </c>
      <c r="BF332" s="238">
        <f>IF(N332="snížená",J332,0)</f>
        <v>0</v>
      </c>
      <c r="BG332" s="238">
        <f>IF(N332="zákl. přenesená",J332,0)</f>
        <v>0</v>
      </c>
      <c r="BH332" s="238">
        <f>IF(N332="sníž. přenesená",J332,0)</f>
        <v>0</v>
      </c>
      <c r="BI332" s="238">
        <f>IF(N332="nulová",J332,0)</f>
        <v>0</v>
      </c>
      <c r="BJ332" s="14" t="s">
        <v>83</v>
      </c>
      <c r="BK332" s="238">
        <f>ROUND(I332*H332,2)</f>
        <v>0</v>
      </c>
      <c r="BL332" s="14" t="s">
        <v>267</v>
      </c>
      <c r="BM332" s="237" t="s">
        <v>783</v>
      </c>
    </row>
    <row r="333" s="2" customFormat="1">
      <c r="A333" s="35"/>
      <c r="B333" s="36"/>
      <c r="C333" s="37"/>
      <c r="D333" s="239" t="s">
        <v>403</v>
      </c>
      <c r="E333" s="37"/>
      <c r="F333" s="240" t="s">
        <v>771</v>
      </c>
      <c r="G333" s="37"/>
      <c r="H333" s="37"/>
      <c r="I333" s="241"/>
      <c r="J333" s="37"/>
      <c r="K333" s="37"/>
      <c r="L333" s="41"/>
      <c r="M333" s="242"/>
      <c r="N333" s="243"/>
      <c r="O333" s="88"/>
      <c r="P333" s="88"/>
      <c r="Q333" s="88"/>
      <c r="R333" s="88"/>
      <c r="S333" s="88"/>
      <c r="T333" s="89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T333" s="14" t="s">
        <v>403</v>
      </c>
      <c r="AU333" s="14" t="s">
        <v>85</v>
      </c>
    </row>
    <row r="334" s="2" customFormat="1" ht="33" customHeight="1">
      <c r="A334" s="35"/>
      <c r="B334" s="36"/>
      <c r="C334" s="225" t="s">
        <v>784</v>
      </c>
      <c r="D334" s="225" t="s">
        <v>205</v>
      </c>
      <c r="E334" s="226" t="s">
        <v>785</v>
      </c>
      <c r="F334" s="227" t="s">
        <v>786</v>
      </c>
      <c r="G334" s="228" t="s">
        <v>721</v>
      </c>
      <c r="H334" s="229">
        <v>2</v>
      </c>
      <c r="I334" s="230"/>
      <c r="J334" s="231">
        <f>ROUND(I334*H334,2)</f>
        <v>0</v>
      </c>
      <c r="K334" s="232"/>
      <c r="L334" s="41"/>
      <c r="M334" s="233" t="s">
        <v>1</v>
      </c>
      <c r="N334" s="234" t="s">
        <v>41</v>
      </c>
      <c r="O334" s="88"/>
      <c r="P334" s="235">
        <f>O334*H334</f>
        <v>0</v>
      </c>
      <c r="Q334" s="235">
        <v>0</v>
      </c>
      <c r="R334" s="235">
        <f>Q334*H334</f>
        <v>0</v>
      </c>
      <c r="S334" s="235">
        <v>0</v>
      </c>
      <c r="T334" s="236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37" t="s">
        <v>267</v>
      </c>
      <c r="AT334" s="237" t="s">
        <v>205</v>
      </c>
      <c r="AU334" s="237" t="s">
        <v>85</v>
      </c>
      <c r="AY334" s="14" t="s">
        <v>203</v>
      </c>
      <c r="BE334" s="238">
        <f>IF(N334="základní",J334,0)</f>
        <v>0</v>
      </c>
      <c r="BF334" s="238">
        <f>IF(N334="snížená",J334,0)</f>
        <v>0</v>
      </c>
      <c r="BG334" s="238">
        <f>IF(N334="zákl. přenesená",J334,0)</f>
        <v>0</v>
      </c>
      <c r="BH334" s="238">
        <f>IF(N334="sníž. přenesená",J334,0)</f>
        <v>0</v>
      </c>
      <c r="BI334" s="238">
        <f>IF(N334="nulová",J334,0)</f>
        <v>0</v>
      </c>
      <c r="BJ334" s="14" t="s">
        <v>83</v>
      </c>
      <c r="BK334" s="238">
        <f>ROUND(I334*H334,2)</f>
        <v>0</v>
      </c>
      <c r="BL334" s="14" t="s">
        <v>267</v>
      </c>
      <c r="BM334" s="237" t="s">
        <v>787</v>
      </c>
    </row>
    <row r="335" s="2" customFormat="1">
      <c r="A335" s="35"/>
      <c r="B335" s="36"/>
      <c r="C335" s="37"/>
      <c r="D335" s="239" t="s">
        <v>403</v>
      </c>
      <c r="E335" s="37"/>
      <c r="F335" s="240" t="s">
        <v>771</v>
      </c>
      <c r="G335" s="37"/>
      <c r="H335" s="37"/>
      <c r="I335" s="241"/>
      <c r="J335" s="37"/>
      <c r="K335" s="37"/>
      <c r="L335" s="41"/>
      <c r="M335" s="242"/>
      <c r="N335" s="243"/>
      <c r="O335" s="88"/>
      <c r="P335" s="88"/>
      <c r="Q335" s="88"/>
      <c r="R335" s="88"/>
      <c r="S335" s="88"/>
      <c r="T335" s="89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T335" s="14" t="s">
        <v>403</v>
      </c>
      <c r="AU335" s="14" t="s">
        <v>85</v>
      </c>
    </row>
    <row r="336" s="2" customFormat="1" ht="37.8" customHeight="1">
      <c r="A336" s="35"/>
      <c r="B336" s="36"/>
      <c r="C336" s="225" t="s">
        <v>788</v>
      </c>
      <c r="D336" s="225" t="s">
        <v>205</v>
      </c>
      <c r="E336" s="226" t="s">
        <v>789</v>
      </c>
      <c r="F336" s="227" t="s">
        <v>790</v>
      </c>
      <c r="G336" s="228" t="s">
        <v>721</v>
      </c>
      <c r="H336" s="229">
        <v>1</v>
      </c>
      <c r="I336" s="230"/>
      <c r="J336" s="231">
        <f>ROUND(I336*H336,2)</f>
        <v>0</v>
      </c>
      <c r="K336" s="232"/>
      <c r="L336" s="41"/>
      <c r="M336" s="233" t="s">
        <v>1</v>
      </c>
      <c r="N336" s="234" t="s">
        <v>41</v>
      </c>
      <c r="O336" s="88"/>
      <c r="P336" s="235">
        <f>O336*H336</f>
        <v>0</v>
      </c>
      <c r="Q336" s="235">
        <v>0</v>
      </c>
      <c r="R336" s="235">
        <f>Q336*H336</f>
        <v>0</v>
      </c>
      <c r="S336" s="235">
        <v>0</v>
      </c>
      <c r="T336" s="236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37" t="s">
        <v>267</v>
      </c>
      <c r="AT336" s="237" t="s">
        <v>205</v>
      </c>
      <c r="AU336" s="237" t="s">
        <v>85</v>
      </c>
      <c r="AY336" s="14" t="s">
        <v>203</v>
      </c>
      <c r="BE336" s="238">
        <f>IF(N336="základní",J336,0)</f>
        <v>0</v>
      </c>
      <c r="BF336" s="238">
        <f>IF(N336="snížená",J336,0)</f>
        <v>0</v>
      </c>
      <c r="BG336" s="238">
        <f>IF(N336="zákl. přenesená",J336,0)</f>
        <v>0</v>
      </c>
      <c r="BH336" s="238">
        <f>IF(N336="sníž. přenesená",J336,0)</f>
        <v>0</v>
      </c>
      <c r="BI336" s="238">
        <f>IF(N336="nulová",J336,0)</f>
        <v>0</v>
      </c>
      <c r="BJ336" s="14" t="s">
        <v>83</v>
      </c>
      <c r="BK336" s="238">
        <f>ROUND(I336*H336,2)</f>
        <v>0</v>
      </c>
      <c r="BL336" s="14" t="s">
        <v>267</v>
      </c>
      <c r="BM336" s="237" t="s">
        <v>791</v>
      </c>
    </row>
    <row r="337" s="2" customFormat="1">
      <c r="A337" s="35"/>
      <c r="B337" s="36"/>
      <c r="C337" s="37"/>
      <c r="D337" s="239" t="s">
        <v>403</v>
      </c>
      <c r="E337" s="37"/>
      <c r="F337" s="240" t="s">
        <v>771</v>
      </c>
      <c r="G337" s="37"/>
      <c r="H337" s="37"/>
      <c r="I337" s="241"/>
      <c r="J337" s="37"/>
      <c r="K337" s="37"/>
      <c r="L337" s="41"/>
      <c r="M337" s="242"/>
      <c r="N337" s="243"/>
      <c r="O337" s="88"/>
      <c r="P337" s="88"/>
      <c r="Q337" s="88"/>
      <c r="R337" s="88"/>
      <c r="S337" s="88"/>
      <c r="T337" s="89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T337" s="14" t="s">
        <v>403</v>
      </c>
      <c r="AU337" s="14" t="s">
        <v>85</v>
      </c>
    </row>
    <row r="338" s="2" customFormat="1" ht="37.8" customHeight="1">
      <c r="A338" s="35"/>
      <c r="B338" s="36"/>
      <c r="C338" s="225" t="s">
        <v>792</v>
      </c>
      <c r="D338" s="225" t="s">
        <v>205</v>
      </c>
      <c r="E338" s="226" t="s">
        <v>793</v>
      </c>
      <c r="F338" s="227" t="s">
        <v>794</v>
      </c>
      <c r="G338" s="228" t="s">
        <v>721</v>
      </c>
      <c r="H338" s="229">
        <v>1</v>
      </c>
      <c r="I338" s="230"/>
      <c r="J338" s="231">
        <f>ROUND(I338*H338,2)</f>
        <v>0</v>
      </c>
      <c r="K338" s="232"/>
      <c r="L338" s="41"/>
      <c r="M338" s="233" t="s">
        <v>1</v>
      </c>
      <c r="N338" s="234" t="s">
        <v>41</v>
      </c>
      <c r="O338" s="88"/>
      <c r="P338" s="235">
        <f>O338*H338</f>
        <v>0</v>
      </c>
      <c r="Q338" s="235">
        <v>0</v>
      </c>
      <c r="R338" s="235">
        <f>Q338*H338</f>
        <v>0</v>
      </c>
      <c r="S338" s="235">
        <v>0</v>
      </c>
      <c r="T338" s="236">
        <f>S338*H338</f>
        <v>0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37" t="s">
        <v>267</v>
      </c>
      <c r="AT338" s="237" t="s">
        <v>205</v>
      </c>
      <c r="AU338" s="237" t="s">
        <v>85</v>
      </c>
      <c r="AY338" s="14" t="s">
        <v>203</v>
      </c>
      <c r="BE338" s="238">
        <f>IF(N338="základní",J338,0)</f>
        <v>0</v>
      </c>
      <c r="BF338" s="238">
        <f>IF(N338="snížená",J338,0)</f>
        <v>0</v>
      </c>
      <c r="BG338" s="238">
        <f>IF(N338="zákl. přenesená",J338,0)</f>
        <v>0</v>
      </c>
      <c r="BH338" s="238">
        <f>IF(N338="sníž. přenesená",J338,0)</f>
        <v>0</v>
      </c>
      <c r="BI338" s="238">
        <f>IF(N338="nulová",J338,0)</f>
        <v>0</v>
      </c>
      <c r="BJ338" s="14" t="s">
        <v>83</v>
      </c>
      <c r="BK338" s="238">
        <f>ROUND(I338*H338,2)</f>
        <v>0</v>
      </c>
      <c r="BL338" s="14" t="s">
        <v>267</v>
      </c>
      <c r="BM338" s="237" t="s">
        <v>795</v>
      </c>
    </row>
    <row r="339" s="2" customFormat="1">
      <c r="A339" s="35"/>
      <c r="B339" s="36"/>
      <c r="C339" s="37"/>
      <c r="D339" s="239" t="s">
        <v>403</v>
      </c>
      <c r="E339" s="37"/>
      <c r="F339" s="240" t="s">
        <v>771</v>
      </c>
      <c r="G339" s="37"/>
      <c r="H339" s="37"/>
      <c r="I339" s="241"/>
      <c r="J339" s="37"/>
      <c r="K339" s="37"/>
      <c r="L339" s="41"/>
      <c r="M339" s="242"/>
      <c r="N339" s="243"/>
      <c r="O339" s="88"/>
      <c r="P339" s="88"/>
      <c r="Q339" s="88"/>
      <c r="R339" s="88"/>
      <c r="S339" s="88"/>
      <c r="T339" s="89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T339" s="14" t="s">
        <v>403</v>
      </c>
      <c r="AU339" s="14" t="s">
        <v>85</v>
      </c>
    </row>
    <row r="340" s="2" customFormat="1" ht="33" customHeight="1">
      <c r="A340" s="35"/>
      <c r="B340" s="36"/>
      <c r="C340" s="225" t="s">
        <v>796</v>
      </c>
      <c r="D340" s="225" t="s">
        <v>205</v>
      </c>
      <c r="E340" s="226" t="s">
        <v>797</v>
      </c>
      <c r="F340" s="227" t="s">
        <v>798</v>
      </c>
      <c r="G340" s="228" t="s">
        <v>721</v>
      </c>
      <c r="H340" s="229">
        <v>4</v>
      </c>
      <c r="I340" s="230"/>
      <c r="J340" s="231">
        <f>ROUND(I340*H340,2)</f>
        <v>0</v>
      </c>
      <c r="K340" s="232"/>
      <c r="L340" s="41"/>
      <c r="M340" s="233" t="s">
        <v>1</v>
      </c>
      <c r="N340" s="234" t="s">
        <v>41</v>
      </c>
      <c r="O340" s="88"/>
      <c r="P340" s="235">
        <f>O340*H340</f>
        <v>0</v>
      </c>
      <c r="Q340" s="235">
        <v>0</v>
      </c>
      <c r="R340" s="235">
        <f>Q340*H340</f>
        <v>0</v>
      </c>
      <c r="S340" s="235">
        <v>0</v>
      </c>
      <c r="T340" s="236">
        <f>S340*H340</f>
        <v>0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37" t="s">
        <v>267</v>
      </c>
      <c r="AT340" s="237" t="s">
        <v>205</v>
      </c>
      <c r="AU340" s="237" t="s">
        <v>85</v>
      </c>
      <c r="AY340" s="14" t="s">
        <v>203</v>
      </c>
      <c r="BE340" s="238">
        <f>IF(N340="základní",J340,0)</f>
        <v>0</v>
      </c>
      <c r="BF340" s="238">
        <f>IF(N340="snížená",J340,0)</f>
        <v>0</v>
      </c>
      <c r="BG340" s="238">
        <f>IF(N340="zákl. přenesená",J340,0)</f>
        <v>0</v>
      </c>
      <c r="BH340" s="238">
        <f>IF(N340="sníž. přenesená",J340,0)</f>
        <v>0</v>
      </c>
      <c r="BI340" s="238">
        <f>IF(N340="nulová",J340,0)</f>
        <v>0</v>
      </c>
      <c r="BJ340" s="14" t="s">
        <v>83</v>
      </c>
      <c r="BK340" s="238">
        <f>ROUND(I340*H340,2)</f>
        <v>0</v>
      </c>
      <c r="BL340" s="14" t="s">
        <v>267</v>
      </c>
      <c r="BM340" s="237" t="s">
        <v>799</v>
      </c>
    </row>
    <row r="341" s="2" customFormat="1">
      <c r="A341" s="35"/>
      <c r="B341" s="36"/>
      <c r="C341" s="37"/>
      <c r="D341" s="239" t="s">
        <v>403</v>
      </c>
      <c r="E341" s="37"/>
      <c r="F341" s="240" t="s">
        <v>771</v>
      </c>
      <c r="G341" s="37"/>
      <c r="H341" s="37"/>
      <c r="I341" s="241"/>
      <c r="J341" s="37"/>
      <c r="K341" s="37"/>
      <c r="L341" s="41"/>
      <c r="M341" s="242"/>
      <c r="N341" s="243"/>
      <c r="O341" s="88"/>
      <c r="P341" s="88"/>
      <c r="Q341" s="88"/>
      <c r="R341" s="88"/>
      <c r="S341" s="88"/>
      <c r="T341" s="89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T341" s="14" t="s">
        <v>403</v>
      </c>
      <c r="AU341" s="14" t="s">
        <v>85</v>
      </c>
    </row>
    <row r="342" s="2" customFormat="1" ht="33" customHeight="1">
      <c r="A342" s="35"/>
      <c r="B342" s="36"/>
      <c r="C342" s="225" t="s">
        <v>800</v>
      </c>
      <c r="D342" s="225" t="s">
        <v>205</v>
      </c>
      <c r="E342" s="226" t="s">
        <v>801</v>
      </c>
      <c r="F342" s="227" t="s">
        <v>802</v>
      </c>
      <c r="G342" s="228" t="s">
        <v>721</v>
      </c>
      <c r="H342" s="229">
        <v>1</v>
      </c>
      <c r="I342" s="230"/>
      <c r="J342" s="231">
        <f>ROUND(I342*H342,2)</f>
        <v>0</v>
      </c>
      <c r="K342" s="232"/>
      <c r="L342" s="41"/>
      <c r="M342" s="233" t="s">
        <v>1</v>
      </c>
      <c r="N342" s="234" t="s">
        <v>41</v>
      </c>
      <c r="O342" s="88"/>
      <c r="P342" s="235">
        <f>O342*H342</f>
        <v>0</v>
      </c>
      <c r="Q342" s="235">
        <v>0</v>
      </c>
      <c r="R342" s="235">
        <f>Q342*H342</f>
        <v>0</v>
      </c>
      <c r="S342" s="235">
        <v>0</v>
      </c>
      <c r="T342" s="236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37" t="s">
        <v>267</v>
      </c>
      <c r="AT342" s="237" t="s">
        <v>205</v>
      </c>
      <c r="AU342" s="237" t="s">
        <v>85</v>
      </c>
      <c r="AY342" s="14" t="s">
        <v>203</v>
      </c>
      <c r="BE342" s="238">
        <f>IF(N342="základní",J342,0)</f>
        <v>0</v>
      </c>
      <c r="BF342" s="238">
        <f>IF(N342="snížená",J342,0)</f>
        <v>0</v>
      </c>
      <c r="BG342" s="238">
        <f>IF(N342="zákl. přenesená",J342,0)</f>
        <v>0</v>
      </c>
      <c r="BH342" s="238">
        <f>IF(N342="sníž. přenesená",J342,0)</f>
        <v>0</v>
      </c>
      <c r="BI342" s="238">
        <f>IF(N342="nulová",J342,0)</f>
        <v>0</v>
      </c>
      <c r="BJ342" s="14" t="s">
        <v>83</v>
      </c>
      <c r="BK342" s="238">
        <f>ROUND(I342*H342,2)</f>
        <v>0</v>
      </c>
      <c r="BL342" s="14" t="s">
        <v>267</v>
      </c>
      <c r="BM342" s="237" t="s">
        <v>803</v>
      </c>
    </row>
    <row r="343" s="2" customFormat="1">
      <c r="A343" s="35"/>
      <c r="B343" s="36"/>
      <c r="C343" s="37"/>
      <c r="D343" s="239" t="s">
        <v>403</v>
      </c>
      <c r="E343" s="37"/>
      <c r="F343" s="240" t="s">
        <v>771</v>
      </c>
      <c r="G343" s="37"/>
      <c r="H343" s="37"/>
      <c r="I343" s="241"/>
      <c r="J343" s="37"/>
      <c r="K343" s="37"/>
      <c r="L343" s="41"/>
      <c r="M343" s="242"/>
      <c r="N343" s="243"/>
      <c r="O343" s="88"/>
      <c r="P343" s="88"/>
      <c r="Q343" s="88"/>
      <c r="R343" s="88"/>
      <c r="S343" s="88"/>
      <c r="T343" s="89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T343" s="14" t="s">
        <v>403</v>
      </c>
      <c r="AU343" s="14" t="s">
        <v>85</v>
      </c>
    </row>
    <row r="344" s="2" customFormat="1" ht="37.8" customHeight="1">
      <c r="A344" s="35"/>
      <c r="B344" s="36"/>
      <c r="C344" s="225" t="s">
        <v>804</v>
      </c>
      <c r="D344" s="225" t="s">
        <v>205</v>
      </c>
      <c r="E344" s="226" t="s">
        <v>805</v>
      </c>
      <c r="F344" s="227" t="s">
        <v>806</v>
      </c>
      <c r="G344" s="228" t="s">
        <v>721</v>
      </c>
      <c r="H344" s="229">
        <v>1</v>
      </c>
      <c r="I344" s="230"/>
      <c r="J344" s="231">
        <f>ROUND(I344*H344,2)</f>
        <v>0</v>
      </c>
      <c r="K344" s="232"/>
      <c r="L344" s="41"/>
      <c r="M344" s="233" t="s">
        <v>1</v>
      </c>
      <c r="N344" s="234" t="s">
        <v>41</v>
      </c>
      <c r="O344" s="88"/>
      <c r="P344" s="235">
        <f>O344*H344</f>
        <v>0</v>
      </c>
      <c r="Q344" s="235">
        <v>0</v>
      </c>
      <c r="R344" s="235">
        <f>Q344*H344</f>
        <v>0</v>
      </c>
      <c r="S344" s="235">
        <v>0</v>
      </c>
      <c r="T344" s="236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37" t="s">
        <v>267</v>
      </c>
      <c r="AT344" s="237" t="s">
        <v>205</v>
      </c>
      <c r="AU344" s="237" t="s">
        <v>85</v>
      </c>
      <c r="AY344" s="14" t="s">
        <v>203</v>
      </c>
      <c r="BE344" s="238">
        <f>IF(N344="základní",J344,0)</f>
        <v>0</v>
      </c>
      <c r="BF344" s="238">
        <f>IF(N344="snížená",J344,0)</f>
        <v>0</v>
      </c>
      <c r="BG344" s="238">
        <f>IF(N344="zákl. přenesená",J344,0)</f>
        <v>0</v>
      </c>
      <c r="BH344" s="238">
        <f>IF(N344="sníž. přenesená",J344,0)</f>
        <v>0</v>
      </c>
      <c r="BI344" s="238">
        <f>IF(N344="nulová",J344,0)</f>
        <v>0</v>
      </c>
      <c r="BJ344" s="14" t="s">
        <v>83</v>
      </c>
      <c r="BK344" s="238">
        <f>ROUND(I344*H344,2)</f>
        <v>0</v>
      </c>
      <c r="BL344" s="14" t="s">
        <v>267</v>
      </c>
      <c r="BM344" s="237" t="s">
        <v>807</v>
      </c>
    </row>
    <row r="345" s="2" customFormat="1">
      <c r="A345" s="35"/>
      <c r="B345" s="36"/>
      <c r="C345" s="37"/>
      <c r="D345" s="239" t="s">
        <v>403</v>
      </c>
      <c r="E345" s="37"/>
      <c r="F345" s="240" t="s">
        <v>771</v>
      </c>
      <c r="G345" s="37"/>
      <c r="H345" s="37"/>
      <c r="I345" s="241"/>
      <c r="J345" s="37"/>
      <c r="K345" s="37"/>
      <c r="L345" s="41"/>
      <c r="M345" s="242"/>
      <c r="N345" s="243"/>
      <c r="O345" s="88"/>
      <c r="P345" s="88"/>
      <c r="Q345" s="88"/>
      <c r="R345" s="88"/>
      <c r="S345" s="88"/>
      <c r="T345" s="89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T345" s="14" t="s">
        <v>403</v>
      </c>
      <c r="AU345" s="14" t="s">
        <v>85</v>
      </c>
    </row>
    <row r="346" s="2" customFormat="1" ht="37.8" customHeight="1">
      <c r="A346" s="35"/>
      <c r="B346" s="36"/>
      <c r="C346" s="225" t="s">
        <v>808</v>
      </c>
      <c r="D346" s="225" t="s">
        <v>205</v>
      </c>
      <c r="E346" s="226" t="s">
        <v>809</v>
      </c>
      <c r="F346" s="227" t="s">
        <v>810</v>
      </c>
      <c r="G346" s="228" t="s">
        <v>721</v>
      </c>
      <c r="H346" s="229">
        <v>2</v>
      </c>
      <c r="I346" s="230"/>
      <c r="J346" s="231">
        <f>ROUND(I346*H346,2)</f>
        <v>0</v>
      </c>
      <c r="K346" s="232"/>
      <c r="L346" s="41"/>
      <c r="M346" s="233" t="s">
        <v>1</v>
      </c>
      <c r="N346" s="234" t="s">
        <v>41</v>
      </c>
      <c r="O346" s="88"/>
      <c r="P346" s="235">
        <f>O346*H346</f>
        <v>0</v>
      </c>
      <c r="Q346" s="235">
        <v>0</v>
      </c>
      <c r="R346" s="235">
        <f>Q346*H346</f>
        <v>0</v>
      </c>
      <c r="S346" s="235">
        <v>0</v>
      </c>
      <c r="T346" s="236">
        <f>S346*H346</f>
        <v>0</v>
      </c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R346" s="237" t="s">
        <v>267</v>
      </c>
      <c r="AT346" s="237" t="s">
        <v>205</v>
      </c>
      <c r="AU346" s="237" t="s">
        <v>85</v>
      </c>
      <c r="AY346" s="14" t="s">
        <v>203</v>
      </c>
      <c r="BE346" s="238">
        <f>IF(N346="základní",J346,0)</f>
        <v>0</v>
      </c>
      <c r="BF346" s="238">
        <f>IF(N346="snížená",J346,0)</f>
        <v>0</v>
      </c>
      <c r="BG346" s="238">
        <f>IF(N346="zákl. přenesená",J346,0)</f>
        <v>0</v>
      </c>
      <c r="BH346" s="238">
        <f>IF(N346="sníž. přenesená",J346,0)</f>
        <v>0</v>
      </c>
      <c r="BI346" s="238">
        <f>IF(N346="nulová",J346,0)</f>
        <v>0</v>
      </c>
      <c r="BJ346" s="14" t="s">
        <v>83</v>
      </c>
      <c r="BK346" s="238">
        <f>ROUND(I346*H346,2)</f>
        <v>0</v>
      </c>
      <c r="BL346" s="14" t="s">
        <v>267</v>
      </c>
      <c r="BM346" s="237" t="s">
        <v>811</v>
      </c>
    </row>
    <row r="347" s="2" customFormat="1">
      <c r="A347" s="35"/>
      <c r="B347" s="36"/>
      <c r="C347" s="37"/>
      <c r="D347" s="239" t="s">
        <v>403</v>
      </c>
      <c r="E347" s="37"/>
      <c r="F347" s="240" t="s">
        <v>771</v>
      </c>
      <c r="G347" s="37"/>
      <c r="H347" s="37"/>
      <c r="I347" s="241"/>
      <c r="J347" s="37"/>
      <c r="K347" s="37"/>
      <c r="L347" s="41"/>
      <c r="M347" s="242"/>
      <c r="N347" s="243"/>
      <c r="O347" s="88"/>
      <c r="P347" s="88"/>
      <c r="Q347" s="88"/>
      <c r="R347" s="88"/>
      <c r="S347" s="88"/>
      <c r="T347" s="89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T347" s="14" t="s">
        <v>403</v>
      </c>
      <c r="AU347" s="14" t="s">
        <v>85</v>
      </c>
    </row>
    <row r="348" s="2" customFormat="1" ht="37.8" customHeight="1">
      <c r="A348" s="35"/>
      <c r="B348" s="36"/>
      <c r="C348" s="225" t="s">
        <v>812</v>
      </c>
      <c r="D348" s="225" t="s">
        <v>205</v>
      </c>
      <c r="E348" s="226" t="s">
        <v>813</v>
      </c>
      <c r="F348" s="227" t="s">
        <v>814</v>
      </c>
      <c r="G348" s="228" t="s">
        <v>721</v>
      </c>
      <c r="H348" s="229">
        <v>1</v>
      </c>
      <c r="I348" s="230"/>
      <c r="J348" s="231">
        <f>ROUND(I348*H348,2)</f>
        <v>0</v>
      </c>
      <c r="K348" s="232"/>
      <c r="L348" s="41"/>
      <c r="M348" s="233" t="s">
        <v>1</v>
      </c>
      <c r="N348" s="234" t="s">
        <v>41</v>
      </c>
      <c r="O348" s="88"/>
      <c r="P348" s="235">
        <f>O348*H348</f>
        <v>0</v>
      </c>
      <c r="Q348" s="235">
        <v>0</v>
      </c>
      <c r="R348" s="235">
        <f>Q348*H348</f>
        <v>0</v>
      </c>
      <c r="S348" s="235">
        <v>0</v>
      </c>
      <c r="T348" s="236">
        <f>S348*H348</f>
        <v>0</v>
      </c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R348" s="237" t="s">
        <v>267</v>
      </c>
      <c r="AT348" s="237" t="s">
        <v>205</v>
      </c>
      <c r="AU348" s="237" t="s">
        <v>85</v>
      </c>
      <c r="AY348" s="14" t="s">
        <v>203</v>
      </c>
      <c r="BE348" s="238">
        <f>IF(N348="základní",J348,0)</f>
        <v>0</v>
      </c>
      <c r="BF348" s="238">
        <f>IF(N348="snížená",J348,0)</f>
        <v>0</v>
      </c>
      <c r="BG348" s="238">
        <f>IF(N348="zákl. přenesená",J348,0)</f>
        <v>0</v>
      </c>
      <c r="BH348" s="238">
        <f>IF(N348="sníž. přenesená",J348,0)</f>
        <v>0</v>
      </c>
      <c r="BI348" s="238">
        <f>IF(N348="nulová",J348,0)</f>
        <v>0</v>
      </c>
      <c r="BJ348" s="14" t="s">
        <v>83</v>
      </c>
      <c r="BK348" s="238">
        <f>ROUND(I348*H348,2)</f>
        <v>0</v>
      </c>
      <c r="BL348" s="14" t="s">
        <v>267</v>
      </c>
      <c r="BM348" s="237" t="s">
        <v>815</v>
      </c>
    </row>
    <row r="349" s="2" customFormat="1">
      <c r="A349" s="35"/>
      <c r="B349" s="36"/>
      <c r="C349" s="37"/>
      <c r="D349" s="239" t="s">
        <v>403</v>
      </c>
      <c r="E349" s="37"/>
      <c r="F349" s="240" t="s">
        <v>771</v>
      </c>
      <c r="G349" s="37"/>
      <c r="H349" s="37"/>
      <c r="I349" s="241"/>
      <c r="J349" s="37"/>
      <c r="K349" s="37"/>
      <c r="L349" s="41"/>
      <c r="M349" s="242"/>
      <c r="N349" s="243"/>
      <c r="O349" s="88"/>
      <c r="P349" s="88"/>
      <c r="Q349" s="88"/>
      <c r="R349" s="88"/>
      <c r="S349" s="88"/>
      <c r="T349" s="89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T349" s="14" t="s">
        <v>403</v>
      </c>
      <c r="AU349" s="14" t="s">
        <v>85</v>
      </c>
    </row>
    <row r="350" s="2" customFormat="1" ht="37.8" customHeight="1">
      <c r="A350" s="35"/>
      <c r="B350" s="36"/>
      <c r="C350" s="225" t="s">
        <v>816</v>
      </c>
      <c r="D350" s="225" t="s">
        <v>205</v>
      </c>
      <c r="E350" s="226" t="s">
        <v>817</v>
      </c>
      <c r="F350" s="227" t="s">
        <v>818</v>
      </c>
      <c r="G350" s="228" t="s">
        <v>721</v>
      </c>
      <c r="H350" s="229">
        <v>1</v>
      </c>
      <c r="I350" s="230"/>
      <c r="J350" s="231">
        <f>ROUND(I350*H350,2)</f>
        <v>0</v>
      </c>
      <c r="K350" s="232"/>
      <c r="L350" s="41"/>
      <c r="M350" s="233" t="s">
        <v>1</v>
      </c>
      <c r="N350" s="234" t="s">
        <v>41</v>
      </c>
      <c r="O350" s="88"/>
      <c r="P350" s="235">
        <f>O350*H350</f>
        <v>0</v>
      </c>
      <c r="Q350" s="235">
        <v>0</v>
      </c>
      <c r="R350" s="235">
        <f>Q350*H350</f>
        <v>0</v>
      </c>
      <c r="S350" s="235">
        <v>0</v>
      </c>
      <c r="T350" s="236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37" t="s">
        <v>267</v>
      </c>
      <c r="AT350" s="237" t="s">
        <v>205</v>
      </c>
      <c r="AU350" s="237" t="s">
        <v>85</v>
      </c>
      <c r="AY350" s="14" t="s">
        <v>203</v>
      </c>
      <c r="BE350" s="238">
        <f>IF(N350="základní",J350,0)</f>
        <v>0</v>
      </c>
      <c r="BF350" s="238">
        <f>IF(N350="snížená",J350,0)</f>
        <v>0</v>
      </c>
      <c r="BG350" s="238">
        <f>IF(N350="zákl. přenesená",J350,0)</f>
        <v>0</v>
      </c>
      <c r="BH350" s="238">
        <f>IF(N350="sníž. přenesená",J350,0)</f>
        <v>0</v>
      </c>
      <c r="BI350" s="238">
        <f>IF(N350="nulová",J350,0)</f>
        <v>0</v>
      </c>
      <c r="BJ350" s="14" t="s">
        <v>83</v>
      </c>
      <c r="BK350" s="238">
        <f>ROUND(I350*H350,2)</f>
        <v>0</v>
      </c>
      <c r="BL350" s="14" t="s">
        <v>267</v>
      </c>
      <c r="BM350" s="237" t="s">
        <v>819</v>
      </c>
    </row>
    <row r="351" s="2" customFormat="1">
      <c r="A351" s="35"/>
      <c r="B351" s="36"/>
      <c r="C351" s="37"/>
      <c r="D351" s="239" t="s">
        <v>403</v>
      </c>
      <c r="E351" s="37"/>
      <c r="F351" s="240" t="s">
        <v>771</v>
      </c>
      <c r="G351" s="37"/>
      <c r="H351" s="37"/>
      <c r="I351" s="241"/>
      <c r="J351" s="37"/>
      <c r="K351" s="37"/>
      <c r="L351" s="41"/>
      <c r="M351" s="242"/>
      <c r="N351" s="243"/>
      <c r="O351" s="88"/>
      <c r="P351" s="88"/>
      <c r="Q351" s="88"/>
      <c r="R351" s="88"/>
      <c r="S351" s="88"/>
      <c r="T351" s="89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T351" s="14" t="s">
        <v>403</v>
      </c>
      <c r="AU351" s="14" t="s">
        <v>85</v>
      </c>
    </row>
    <row r="352" s="2" customFormat="1" ht="37.8" customHeight="1">
      <c r="A352" s="35"/>
      <c r="B352" s="36"/>
      <c r="C352" s="225" t="s">
        <v>820</v>
      </c>
      <c r="D352" s="225" t="s">
        <v>205</v>
      </c>
      <c r="E352" s="226" t="s">
        <v>821</v>
      </c>
      <c r="F352" s="227" t="s">
        <v>822</v>
      </c>
      <c r="G352" s="228" t="s">
        <v>721</v>
      </c>
      <c r="H352" s="229">
        <v>1</v>
      </c>
      <c r="I352" s="230"/>
      <c r="J352" s="231">
        <f>ROUND(I352*H352,2)</f>
        <v>0</v>
      </c>
      <c r="K352" s="232"/>
      <c r="L352" s="41"/>
      <c r="M352" s="233" t="s">
        <v>1</v>
      </c>
      <c r="N352" s="234" t="s">
        <v>41</v>
      </c>
      <c r="O352" s="88"/>
      <c r="P352" s="235">
        <f>O352*H352</f>
        <v>0</v>
      </c>
      <c r="Q352" s="235">
        <v>0</v>
      </c>
      <c r="R352" s="235">
        <f>Q352*H352</f>
        <v>0</v>
      </c>
      <c r="S352" s="235">
        <v>0</v>
      </c>
      <c r="T352" s="236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37" t="s">
        <v>267</v>
      </c>
      <c r="AT352" s="237" t="s">
        <v>205</v>
      </c>
      <c r="AU352" s="237" t="s">
        <v>85</v>
      </c>
      <c r="AY352" s="14" t="s">
        <v>203</v>
      </c>
      <c r="BE352" s="238">
        <f>IF(N352="základní",J352,0)</f>
        <v>0</v>
      </c>
      <c r="BF352" s="238">
        <f>IF(N352="snížená",J352,0)</f>
        <v>0</v>
      </c>
      <c r="BG352" s="238">
        <f>IF(N352="zákl. přenesená",J352,0)</f>
        <v>0</v>
      </c>
      <c r="BH352" s="238">
        <f>IF(N352="sníž. přenesená",J352,0)</f>
        <v>0</v>
      </c>
      <c r="BI352" s="238">
        <f>IF(N352="nulová",J352,0)</f>
        <v>0</v>
      </c>
      <c r="BJ352" s="14" t="s">
        <v>83</v>
      </c>
      <c r="BK352" s="238">
        <f>ROUND(I352*H352,2)</f>
        <v>0</v>
      </c>
      <c r="BL352" s="14" t="s">
        <v>267</v>
      </c>
      <c r="BM352" s="237" t="s">
        <v>823</v>
      </c>
    </row>
    <row r="353" s="2" customFormat="1">
      <c r="A353" s="35"/>
      <c r="B353" s="36"/>
      <c r="C353" s="37"/>
      <c r="D353" s="239" t="s">
        <v>403</v>
      </c>
      <c r="E353" s="37"/>
      <c r="F353" s="240" t="s">
        <v>771</v>
      </c>
      <c r="G353" s="37"/>
      <c r="H353" s="37"/>
      <c r="I353" s="241"/>
      <c r="J353" s="37"/>
      <c r="K353" s="37"/>
      <c r="L353" s="41"/>
      <c r="M353" s="242"/>
      <c r="N353" s="243"/>
      <c r="O353" s="88"/>
      <c r="P353" s="88"/>
      <c r="Q353" s="88"/>
      <c r="R353" s="88"/>
      <c r="S353" s="88"/>
      <c r="T353" s="89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T353" s="14" t="s">
        <v>403</v>
      </c>
      <c r="AU353" s="14" t="s">
        <v>85</v>
      </c>
    </row>
    <row r="354" s="2" customFormat="1" ht="37.8" customHeight="1">
      <c r="A354" s="35"/>
      <c r="B354" s="36"/>
      <c r="C354" s="225" t="s">
        <v>824</v>
      </c>
      <c r="D354" s="225" t="s">
        <v>205</v>
      </c>
      <c r="E354" s="226" t="s">
        <v>825</v>
      </c>
      <c r="F354" s="227" t="s">
        <v>826</v>
      </c>
      <c r="G354" s="228" t="s">
        <v>721</v>
      </c>
      <c r="H354" s="229">
        <v>3</v>
      </c>
      <c r="I354" s="230"/>
      <c r="J354" s="231">
        <f>ROUND(I354*H354,2)</f>
        <v>0</v>
      </c>
      <c r="K354" s="232"/>
      <c r="L354" s="41"/>
      <c r="M354" s="233" t="s">
        <v>1</v>
      </c>
      <c r="N354" s="234" t="s">
        <v>41</v>
      </c>
      <c r="O354" s="88"/>
      <c r="P354" s="235">
        <f>O354*H354</f>
        <v>0</v>
      </c>
      <c r="Q354" s="235">
        <v>0</v>
      </c>
      <c r="R354" s="235">
        <f>Q354*H354</f>
        <v>0</v>
      </c>
      <c r="S354" s="235">
        <v>0</v>
      </c>
      <c r="T354" s="236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37" t="s">
        <v>267</v>
      </c>
      <c r="AT354" s="237" t="s">
        <v>205</v>
      </c>
      <c r="AU354" s="237" t="s">
        <v>85</v>
      </c>
      <c r="AY354" s="14" t="s">
        <v>203</v>
      </c>
      <c r="BE354" s="238">
        <f>IF(N354="základní",J354,0)</f>
        <v>0</v>
      </c>
      <c r="BF354" s="238">
        <f>IF(N354="snížená",J354,0)</f>
        <v>0</v>
      </c>
      <c r="BG354" s="238">
        <f>IF(N354="zákl. přenesená",J354,0)</f>
        <v>0</v>
      </c>
      <c r="BH354" s="238">
        <f>IF(N354="sníž. přenesená",J354,0)</f>
        <v>0</v>
      </c>
      <c r="BI354" s="238">
        <f>IF(N354="nulová",J354,0)</f>
        <v>0</v>
      </c>
      <c r="BJ354" s="14" t="s">
        <v>83</v>
      </c>
      <c r="BK354" s="238">
        <f>ROUND(I354*H354,2)</f>
        <v>0</v>
      </c>
      <c r="BL354" s="14" t="s">
        <v>267</v>
      </c>
      <c r="BM354" s="237" t="s">
        <v>827</v>
      </c>
    </row>
    <row r="355" s="2" customFormat="1">
      <c r="A355" s="35"/>
      <c r="B355" s="36"/>
      <c r="C355" s="37"/>
      <c r="D355" s="239" t="s">
        <v>403</v>
      </c>
      <c r="E355" s="37"/>
      <c r="F355" s="240" t="s">
        <v>771</v>
      </c>
      <c r="G355" s="37"/>
      <c r="H355" s="37"/>
      <c r="I355" s="241"/>
      <c r="J355" s="37"/>
      <c r="K355" s="37"/>
      <c r="L355" s="41"/>
      <c r="M355" s="242"/>
      <c r="N355" s="243"/>
      <c r="O355" s="88"/>
      <c r="P355" s="88"/>
      <c r="Q355" s="88"/>
      <c r="R355" s="88"/>
      <c r="S355" s="88"/>
      <c r="T355" s="89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T355" s="14" t="s">
        <v>403</v>
      </c>
      <c r="AU355" s="14" t="s">
        <v>85</v>
      </c>
    </row>
    <row r="356" s="2" customFormat="1" ht="37.8" customHeight="1">
      <c r="A356" s="35"/>
      <c r="B356" s="36"/>
      <c r="C356" s="225" t="s">
        <v>828</v>
      </c>
      <c r="D356" s="225" t="s">
        <v>205</v>
      </c>
      <c r="E356" s="226" t="s">
        <v>829</v>
      </c>
      <c r="F356" s="227" t="s">
        <v>830</v>
      </c>
      <c r="G356" s="228" t="s">
        <v>721</v>
      </c>
      <c r="H356" s="229">
        <v>1</v>
      </c>
      <c r="I356" s="230"/>
      <c r="J356" s="231">
        <f>ROUND(I356*H356,2)</f>
        <v>0</v>
      </c>
      <c r="K356" s="232"/>
      <c r="L356" s="41"/>
      <c r="M356" s="233" t="s">
        <v>1</v>
      </c>
      <c r="N356" s="234" t="s">
        <v>41</v>
      </c>
      <c r="O356" s="88"/>
      <c r="P356" s="235">
        <f>O356*H356</f>
        <v>0</v>
      </c>
      <c r="Q356" s="235">
        <v>0</v>
      </c>
      <c r="R356" s="235">
        <f>Q356*H356</f>
        <v>0</v>
      </c>
      <c r="S356" s="235">
        <v>0</v>
      </c>
      <c r="T356" s="236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37" t="s">
        <v>267</v>
      </c>
      <c r="AT356" s="237" t="s">
        <v>205</v>
      </c>
      <c r="AU356" s="237" t="s">
        <v>85</v>
      </c>
      <c r="AY356" s="14" t="s">
        <v>203</v>
      </c>
      <c r="BE356" s="238">
        <f>IF(N356="základní",J356,0)</f>
        <v>0</v>
      </c>
      <c r="BF356" s="238">
        <f>IF(N356="snížená",J356,0)</f>
        <v>0</v>
      </c>
      <c r="BG356" s="238">
        <f>IF(N356="zákl. přenesená",J356,0)</f>
        <v>0</v>
      </c>
      <c r="BH356" s="238">
        <f>IF(N356="sníž. přenesená",J356,0)</f>
        <v>0</v>
      </c>
      <c r="BI356" s="238">
        <f>IF(N356="nulová",J356,0)</f>
        <v>0</v>
      </c>
      <c r="BJ356" s="14" t="s">
        <v>83</v>
      </c>
      <c r="BK356" s="238">
        <f>ROUND(I356*H356,2)</f>
        <v>0</v>
      </c>
      <c r="BL356" s="14" t="s">
        <v>267</v>
      </c>
      <c r="BM356" s="237" t="s">
        <v>831</v>
      </c>
    </row>
    <row r="357" s="2" customFormat="1">
      <c r="A357" s="35"/>
      <c r="B357" s="36"/>
      <c r="C357" s="37"/>
      <c r="D357" s="239" t="s">
        <v>403</v>
      </c>
      <c r="E357" s="37"/>
      <c r="F357" s="240" t="s">
        <v>771</v>
      </c>
      <c r="G357" s="37"/>
      <c r="H357" s="37"/>
      <c r="I357" s="241"/>
      <c r="J357" s="37"/>
      <c r="K357" s="37"/>
      <c r="L357" s="41"/>
      <c r="M357" s="242"/>
      <c r="N357" s="243"/>
      <c r="O357" s="88"/>
      <c r="P357" s="88"/>
      <c r="Q357" s="88"/>
      <c r="R357" s="88"/>
      <c r="S357" s="88"/>
      <c r="T357" s="89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T357" s="14" t="s">
        <v>403</v>
      </c>
      <c r="AU357" s="14" t="s">
        <v>85</v>
      </c>
    </row>
    <row r="358" s="2" customFormat="1" ht="37.8" customHeight="1">
      <c r="A358" s="35"/>
      <c r="B358" s="36"/>
      <c r="C358" s="225" t="s">
        <v>832</v>
      </c>
      <c r="D358" s="225" t="s">
        <v>205</v>
      </c>
      <c r="E358" s="226" t="s">
        <v>833</v>
      </c>
      <c r="F358" s="227" t="s">
        <v>834</v>
      </c>
      <c r="G358" s="228" t="s">
        <v>721</v>
      </c>
      <c r="H358" s="229">
        <v>1</v>
      </c>
      <c r="I358" s="230"/>
      <c r="J358" s="231">
        <f>ROUND(I358*H358,2)</f>
        <v>0</v>
      </c>
      <c r="K358" s="232"/>
      <c r="L358" s="41"/>
      <c r="M358" s="233" t="s">
        <v>1</v>
      </c>
      <c r="N358" s="234" t="s">
        <v>41</v>
      </c>
      <c r="O358" s="88"/>
      <c r="P358" s="235">
        <f>O358*H358</f>
        <v>0</v>
      </c>
      <c r="Q358" s="235">
        <v>0</v>
      </c>
      <c r="R358" s="235">
        <f>Q358*H358</f>
        <v>0</v>
      </c>
      <c r="S358" s="235">
        <v>0</v>
      </c>
      <c r="T358" s="236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37" t="s">
        <v>267</v>
      </c>
      <c r="AT358" s="237" t="s">
        <v>205</v>
      </c>
      <c r="AU358" s="237" t="s">
        <v>85</v>
      </c>
      <c r="AY358" s="14" t="s">
        <v>203</v>
      </c>
      <c r="BE358" s="238">
        <f>IF(N358="základní",J358,0)</f>
        <v>0</v>
      </c>
      <c r="BF358" s="238">
        <f>IF(N358="snížená",J358,0)</f>
        <v>0</v>
      </c>
      <c r="BG358" s="238">
        <f>IF(N358="zákl. přenesená",J358,0)</f>
        <v>0</v>
      </c>
      <c r="BH358" s="238">
        <f>IF(N358="sníž. přenesená",J358,0)</f>
        <v>0</v>
      </c>
      <c r="BI358" s="238">
        <f>IF(N358="nulová",J358,0)</f>
        <v>0</v>
      </c>
      <c r="BJ358" s="14" t="s">
        <v>83</v>
      </c>
      <c r="BK358" s="238">
        <f>ROUND(I358*H358,2)</f>
        <v>0</v>
      </c>
      <c r="BL358" s="14" t="s">
        <v>267</v>
      </c>
      <c r="BM358" s="237" t="s">
        <v>835</v>
      </c>
    </row>
    <row r="359" s="2" customFormat="1">
      <c r="A359" s="35"/>
      <c r="B359" s="36"/>
      <c r="C359" s="37"/>
      <c r="D359" s="239" t="s">
        <v>403</v>
      </c>
      <c r="E359" s="37"/>
      <c r="F359" s="240" t="s">
        <v>771</v>
      </c>
      <c r="G359" s="37"/>
      <c r="H359" s="37"/>
      <c r="I359" s="241"/>
      <c r="J359" s="37"/>
      <c r="K359" s="37"/>
      <c r="L359" s="41"/>
      <c r="M359" s="242"/>
      <c r="N359" s="243"/>
      <c r="O359" s="88"/>
      <c r="P359" s="88"/>
      <c r="Q359" s="88"/>
      <c r="R359" s="88"/>
      <c r="S359" s="88"/>
      <c r="T359" s="89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T359" s="14" t="s">
        <v>403</v>
      </c>
      <c r="AU359" s="14" t="s">
        <v>85</v>
      </c>
    </row>
    <row r="360" s="2" customFormat="1" ht="37.8" customHeight="1">
      <c r="A360" s="35"/>
      <c r="B360" s="36"/>
      <c r="C360" s="225" t="s">
        <v>836</v>
      </c>
      <c r="D360" s="225" t="s">
        <v>205</v>
      </c>
      <c r="E360" s="226" t="s">
        <v>837</v>
      </c>
      <c r="F360" s="227" t="s">
        <v>838</v>
      </c>
      <c r="G360" s="228" t="s">
        <v>721</v>
      </c>
      <c r="H360" s="229">
        <v>1</v>
      </c>
      <c r="I360" s="230"/>
      <c r="J360" s="231">
        <f>ROUND(I360*H360,2)</f>
        <v>0</v>
      </c>
      <c r="K360" s="232"/>
      <c r="L360" s="41"/>
      <c r="M360" s="233" t="s">
        <v>1</v>
      </c>
      <c r="N360" s="234" t="s">
        <v>41</v>
      </c>
      <c r="O360" s="88"/>
      <c r="P360" s="235">
        <f>O360*H360</f>
        <v>0</v>
      </c>
      <c r="Q360" s="235">
        <v>0</v>
      </c>
      <c r="R360" s="235">
        <f>Q360*H360</f>
        <v>0</v>
      </c>
      <c r="S360" s="235">
        <v>0</v>
      </c>
      <c r="T360" s="236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37" t="s">
        <v>267</v>
      </c>
      <c r="AT360" s="237" t="s">
        <v>205</v>
      </c>
      <c r="AU360" s="237" t="s">
        <v>85</v>
      </c>
      <c r="AY360" s="14" t="s">
        <v>203</v>
      </c>
      <c r="BE360" s="238">
        <f>IF(N360="základní",J360,0)</f>
        <v>0</v>
      </c>
      <c r="BF360" s="238">
        <f>IF(N360="snížená",J360,0)</f>
        <v>0</v>
      </c>
      <c r="BG360" s="238">
        <f>IF(N360="zákl. přenesená",J360,0)</f>
        <v>0</v>
      </c>
      <c r="BH360" s="238">
        <f>IF(N360="sníž. přenesená",J360,0)</f>
        <v>0</v>
      </c>
      <c r="BI360" s="238">
        <f>IF(N360="nulová",J360,0)</f>
        <v>0</v>
      </c>
      <c r="BJ360" s="14" t="s">
        <v>83</v>
      </c>
      <c r="BK360" s="238">
        <f>ROUND(I360*H360,2)</f>
        <v>0</v>
      </c>
      <c r="BL360" s="14" t="s">
        <v>267</v>
      </c>
      <c r="BM360" s="237" t="s">
        <v>839</v>
      </c>
    </row>
    <row r="361" s="2" customFormat="1">
      <c r="A361" s="35"/>
      <c r="B361" s="36"/>
      <c r="C361" s="37"/>
      <c r="D361" s="239" t="s">
        <v>403</v>
      </c>
      <c r="E361" s="37"/>
      <c r="F361" s="240" t="s">
        <v>771</v>
      </c>
      <c r="G361" s="37"/>
      <c r="H361" s="37"/>
      <c r="I361" s="241"/>
      <c r="J361" s="37"/>
      <c r="K361" s="37"/>
      <c r="L361" s="41"/>
      <c r="M361" s="242"/>
      <c r="N361" s="243"/>
      <c r="O361" s="88"/>
      <c r="P361" s="88"/>
      <c r="Q361" s="88"/>
      <c r="R361" s="88"/>
      <c r="S361" s="88"/>
      <c r="T361" s="89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T361" s="14" t="s">
        <v>403</v>
      </c>
      <c r="AU361" s="14" t="s">
        <v>85</v>
      </c>
    </row>
    <row r="362" s="2" customFormat="1" ht="37.8" customHeight="1">
      <c r="A362" s="35"/>
      <c r="B362" s="36"/>
      <c r="C362" s="225" t="s">
        <v>840</v>
      </c>
      <c r="D362" s="225" t="s">
        <v>205</v>
      </c>
      <c r="E362" s="226" t="s">
        <v>841</v>
      </c>
      <c r="F362" s="227" t="s">
        <v>842</v>
      </c>
      <c r="G362" s="228" t="s">
        <v>721</v>
      </c>
      <c r="H362" s="229">
        <v>2</v>
      </c>
      <c r="I362" s="230"/>
      <c r="J362" s="231">
        <f>ROUND(I362*H362,2)</f>
        <v>0</v>
      </c>
      <c r="K362" s="232"/>
      <c r="L362" s="41"/>
      <c r="M362" s="233" t="s">
        <v>1</v>
      </c>
      <c r="N362" s="234" t="s">
        <v>41</v>
      </c>
      <c r="O362" s="88"/>
      <c r="P362" s="235">
        <f>O362*H362</f>
        <v>0</v>
      </c>
      <c r="Q362" s="235">
        <v>0</v>
      </c>
      <c r="R362" s="235">
        <f>Q362*H362</f>
        <v>0</v>
      </c>
      <c r="S362" s="235">
        <v>0</v>
      </c>
      <c r="T362" s="236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37" t="s">
        <v>267</v>
      </c>
      <c r="AT362" s="237" t="s">
        <v>205</v>
      </c>
      <c r="AU362" s="237" t="s">
        <v>85</v>
      </c>
      <c r="AY362" s="14" t="s">
        <v>203</v>
      </c>
      <c r="BE362" s="238">
        <f>IF(N362="základní",J362,0)</f>
        <v>0</v>
      </c>
      <c r="BF362" s="238">
        <f>IF(N362="snížená",J362,0)</f>
        <v>0</v>
      </c>
      <c r="BG362" s="238">
        <f>IF(N362="zákl. přenesená",J362,0)</f>
        <v>0</v>
      </c>
      <c r="BH362" s="238">
        <f>IF(N362="sníž. přenesená",J362,0)</f>
        <v>0</v>
      </c>
      <c r="BI362" s="238">
        <f>IF(N362="nulová",J362,0)</f>
        <v>0</v>
      </c>
      <c r="BJ362" s="14" t="s">
        <v>83</v>
      </c>
      <c r="BK362" s="238">
        <f>ROUND(I362*H362,2)</f>
        <v>0</v>
      </c>
      <c r="BL362" s="14" t="s">
        <v>267</v>
      </c>
      <c r="BM362" s="237" t="s">
        <v>843</v>
      </c>
    </row>
    <row r="363" s="2" customFormat="1">
      <c r="A363" s="35"/>
      <c r="B363" s="36"/>
      <c r="C363" s="37"/>
      <c r="D363" s="239" t="s">
        <v>403</v>
      </c>
      <c r="E363" s="37"/>
      <c r="F363" s="240" t="s">
        <v>771</v>
      </c>
      <c r="G363" s="37"/>
      <c r="H363" s="37"/>
      <c r="I363" s="241"/>
      <c r="J363" s="37"/>
      <c r="K363" s="37"/>
      <c r="L363" s="41"/>
      <c r="M363" s="242"/>
      <c r="N363" s="243"/>
      <c r="O363" s="88"/>
      <c r="P363" s="88"/>
      <c r="Q363" s="88"/>
      <c r="R363" s="88"/>
      <c r="S363" s="88"/>
      <c r="T363" s="89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T363" s="14" t="s">
        <v>403</v>
      </c>
      <c r="AU363" s="14" t="s">
        <v>85</v>
      </c>
    </row>
    <row r="364" s="2" customFormat="1" ht="37.8" customHeight="1">
      <c r="A364" s="35"/>
      <c r="B364" s="36"/>
      <c r="C364" s="225" t="s">
        <v>844</v>
      </c>
      <c r="D364" s="225" t="s">
        <v>205</v>
      </c>
      <c r="E364" s="226" t="s">
        <v>845</v>
      </c>
      <c r="F364" s="227" t="s">
        <v>846</v>
      </c>
      <c r="G364" s="228" t="s">
        <v>721</v>
      </c>
      <c r="H364" s="229">
        <v>1</v>
      </c>
      <c r="I364" s="230"/>
      <c r="J364" s="231">
        <f>ROUND(I364*H364,2)</f>
        <v>0</v>
      </c>
      <c r="K364" s="232"/>
      <c r="L364" s="41"/>
      <c r="M364" s="233" t="s">
        <v>1</v>
      </c>
      <c r="N364" s="234" t="s">
        <v>41</v>
      </c>
      <c r="O364" s="88"/>
      <c r="P364" s="235">
        <f>O364*H364</f>
        <v>0</v>
      </c>
      <c r="Q364" s="235">
        <v>0</v>
      </c>
      <c r="R364" s="235">
        <f>Q364*H364</f>
        <v>0</v>
      </c>
      <c r="S364" s="235">
        <v>0</v>
      </c>
      <c r="T364" s="236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37" t="s">
        <v>267</v>
      </c>
      <c r="AT364" s="237" t="s">
        <v>205</v>
      </c>
      <c r="AU364" s="237" t="s">
        <v>85</v>
      </c>
      <c r="AY364" s="14" t="s">
        <v>203</v>
      </c>
      <c r="BE364" s="238">
        <f>IF(N364="základní",J364,0)</f>
        <v>0</v>
      </c>
      <c r="BF364" s="238">
        <f>IF(N364="snížená",J364,0)</f>
        <v>0</v>
      </c>
      <c r="BG364" s="238">
        <f>IF(N364="zákl. přenesená",J364,0)</f>
        <v>0</v>
      </c>
      <c r="BH364" s="238">
        <f>IF(N364="sníž. přenesená",J364,0)</f>
        <v>0</v>
      </c>
      <c r="BI364" s="238">
        <f>IF(N364="nulová",J364,0)</f>
        <v>0</v>
      </c>
      <c r="BJ364" s="14" t="s">
        <v>83</v>
      </c>
      <c r="BK364" s="238">
        <f>ROUND(I364*H364,2)</f>
        <v>0</v>
      </c>
      <c r="BL364" s="14" t="s">
        <v>267</v>
      </c>
      <c r="BM364" s="237" t="s">
        <v>847</v>
      </c>
    </row>
    <row r="365" s="2" customFormat="1">
      <c r="A365" s="35"/>
      <c r="B365" s="36"/>
      <c r="C365" s="37"/>
      <c r="D365" s="239" t="s">
        <v>403</v>
      </c>
      <c r="E365" s="37"/>
      <c r="F365" s="240" t="s">
        <v>771</v>
      </c>
      <c r="G365" s="37"/>
      <c r="H365" s="37"/>
      <c r="I365" s="241"/>
      <c r="J365" s="37"/>
      <c r="K365" s="37"/>
      <c r="L365" s="41"/>
      <c r="M365" s="242"/>
      <c r="N365" s="243"/>
      <c r="O365" s="88"/>
      <c r="P365" s="88"/>
      <c r="Q365" s="88"/>
      <c r="R365" s="88"/>
      <c r="S365" s="88"/>
      <c r="T365" s="89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T365" s="14" t="s">
        <v>403</v>
      </c>
      <c r="AU365" s="14" t="s">
        <v>85</v>
      </c>
    </row>
    <row r="366" s="2" customFormat="1" ht="37.8" customHeight="1">
      <c r="A366" s="35"/>
      <c r="B366" s="36"/>
      <c r="C366" s="225" t="s">
        <v>848</v>
      </c>
      <c r="D366" s="225" t="s">
        <v>205</v>
      </c>
      <c r="E366" s="226" t="s">
        <v>849</v>
      </c>
      <c r="F366" s="227" t="s">
        <v>850</v>
      </c>
      <c r="G366" s="228" t="s">
        <v>721</v>
      </c>
      <c r="H366" s="229">
        <v>1</v>
      </c>
      <c r="I366" s="230"/>
      <c r="J366" s="231">
        <f>ROUND(I366*H366,2)</f>
        <v>0</v>
      </c>
      <c r="K366" s="232"/>
      <c r="L366" s="41"/>
      <c r="M366" s="233" t="s">
        <v>1</v>
      </c>
      <c r="N366" s="234" t="s">
        <v>41</v>
      </c>
      <c r="O366" s="88"/>
      <c r="P366" s="235">
        <f>O366*H366</f>
        <v>0</v>
      </c>
      <c r="Q366" s="235">
        <v>0</v>
      </c>
      <c r="R366" s="235">
        <f>Q366*H366</f>
        <v>0</v>
      </c>
      <c r="S366" s="235">
        <v>0</v>
      </c>
      <c r="T366" s="236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37" t="s">
        <v>267</v>
      </c>
      <c r="AT366" s="237" t="s">
        <v>205</v>
      </c>
      <c r="AU366" s="237" t="s">
        <v>85</v>
      </c>
      <c r="AY366" s="14" t="s">
        <v>203</v>
      </c>
      <c r="BE366" s="238">
        <f>IF(N366="základní",J366,0)</f>
        <v>0</v>
      </c>
      <c r="BF366" s="238">
        <f>IF(N366="snížená",J366,0)</f>
        <v>0</v>
      </c>
      <c r="BG366" s="238">
        <f>IF(N366="zákl. přenesená",J366,0)</f>
        <v>0</v>
      </c>
      <c r="BH366" s="238">
        <f>IF(N366="sníž. přenesená",J366,0)</f>
        <v>0</v>
      </c>
      <c r="BI366" s="238">
        <f>IF(N366="nulová",J366,0)</f>
        <v>0</v>
      </c>
      <c r="BJ366" s="14" t="s">
        <v>83</v>
      </c>
      <c r="BK366" s="238">
        <f>ROUND(I366*H366,2)</f>
        <v>0</v>
      </c>
      <c r="BL366" s="14" t="s">
        <v>267</v>
      </c>
      <c r="BM366" s="237" t="s">
        <v>851</v>
      </c>
    </row>
    <row r="367" s="2" customFormat="1">
      <c r="A367" s="35"/>
      <c r="B367" s="36"/>
      <c r="C367" s="37"/>
      <c r="D367" s="239" t="s">
        <v>403</v>
      </c>
      <c r="E367" s="37"/>
      <c r="F367" s="240" t="s">
        <v>852</v>
      </c>
      <c r="G367" s="37"/>
      <c r="H367" s="37"/>
      <c r="I367" s="241"/>
      <c r="J367" s="37"/>
      <c r="K367" s="37"/>
      <c r="L367" s="41"/>
      <c r="M367" s="242"/>
      <c r="N367" s="243"/>
      <c r="O367" s="88"/>
      <c r="P367" s="88"/>
      <c r="Q367" s="88"/>
      <c r="R367" s="88"/>
      <c r="S367" s="88"/>
      <c r="T367" s="89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T367" s="14" t="s">
        <v>403</v>
      </c>
      <c r="AU367" s="14" t="s">
        <v>85</v>
      </c>
    </row>
    <row r="368" s="2" customFormat="1" ht="33" customHeight="1">
      <c r="A368" s="35"/>
      <c r="B368" s="36"/>
      <c r="C368" s="225" t="s">
        <v>853</v>
      </c>
      <c r="D368" s="225" t="s">
        <v>205</v>
      </c>
      <c r="E368" s="226" t="s">
        <v>854</v>
      </c>
      <c r="F368" s="227" t="s">
        <v>855</v>
      </c>
      <c r="G368" s="228" t="s">
        <v>856</v>
      </c>
      <c r="H368" s="229">
        <v>2.0499999999999998</v>
      </c>
      <c r="I368" s="230"/>
      <c r="J368" s="231">
        <f>ROUND(I368*H368,2)</f>
        <v>0</v>
      </c>
      <c r="K368" s="232"/>
      <c r="L368" s="41"/>
      <c r="M368" s="233" t="s">
        <v>1</v>
      </c>
      <c r="N368" s="234" t="s">
        <v>41</v>
      </c>
      <c r="O368" s="88"/>
      <c r="P368" s="235">
        <f>O368*H368</f>
        <v>0</v>
      </c>
      <c r="Q368" s="235">
        <v>0</v>
      </c>
      <c r="R368" s="235">
        <f>Q368*H368</f>
        <v>0</v>
      </c>
      <c r="S368" s="235">
        <v>0</v>
      </c>
      <c r="T368" s="236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37" t="s">
        <v>267</v>
      </c>
      <c r="AT368" s="237" t="s">
        <v>205</v>
      </c>
      <c r="AU368" s="237" t="s">
        <v>85</v>
      </c>
      <c r="AY368" s="14" t="s">
        <v>203</v>
      </c>
      <c r="BE368" s="238">
        <f>IF(N368="základní",J368,0)</f>
        <v>0</v>
      </c>
      <c r="BF368" s="238">
        <f>IF(N368="snížená",J368,0)</f>
        <v>0</v>
      </c>
      <c r="BG368" s="238">
        <f>IF(N368="zákl. přenesená",J368,0)</f>
        <v>0</v>
      </c>
      <c r="BH368" s="238">
        <f>IF(N368="sníž. přenesená",J368,0)</f>
        <v>0</v>
      </c>
      <c r="BI368" s="238">
        <f>IF(N368="nulová",J368,0)</f>
        <v>0</v>
      </c>
      <c r="BJ368" s="14" t="s">
        <v>83</v>
      </c>
      <c r="BK368" s="238">
        <f>ROUND(I368*H368,2)</f>
        <v>0</v>
      </c>
      <c r="BL368" s="14" t="s">
        <v>267</v>
      </c>
      <c r="BM368" s="237" t="s">
        <v>857</v>
      </c>
    </row>
    <row r="369" s="2" customFormat="1">
      <c r="A369" s="35"/>
      <c r="B369" s="36"/>
      <c r="C369" s="37"/>
      <c r="D369" s="239" t="s">
        <v>403</v>
      </c>
      <c r="E369" s="37"/>
      <c r="F369" s="240" t="s">
        <v>852</v>
      </c>
      <c r="G369" s="37"/>
      <c r="H369" s="37"/>
      <c r="I369" s="241"/>
      <c r="J369" s="37"/>
      <c r="K369" s="37"/>
      <c r="L369" s="41"/>
      <c r="M369" s="242"/>
      <c r="N369" s="243"/>
      <c r="O369" s="88"/>
      <c r="P369" s="88"/>
      <c r="Q369" s="88"/>
      <c r="R369" s="88"/>
      <c r="S369" s="88"/>
      <c r="T369" s="89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T369" s="14" t="s">
        <v>403</v>
      </c>
      <c r="AU369" s="14" t="s">
        <v>85</v>
      </c>
    </row>
    <row r="370" s="2" customFormat="1" ht="33" customHeight="1">
      <c r="A370" s="35"/>
      <c r="B370" s="36"/>
      <c r="C370" s="225" t="s">
        <v>858</v>
      </c>
      <c r="D370" s="225" t="s">
        <v>205</v>
      </c>
      <c r="E370" s="226" t="s">
        <v>859</v>
      </c>
      <c r="F370" s="227" t="s">
        <v>860</v>
      </c>
      <c r="G370" s="228" t="s">
        <v>856</v>
      </c>
      <c r="H370" s="229">
        <v>4</v>
      </c>
      <c r="I370" s="230"/>
      <c r="J370" s="231">
        <f>ROUND(I370*H370,2)</f>
        <v>0</v>
      </c>
      <c r="K370" s="232"/>
      <c r="L370" s="41"/>
      <c r="M370" s="233" t="s">
        <v>1</v>
      </c>
      <c r="N370" s="234" t="s">
        <v>41</v>
      </c>
      <c r="O370" s="88"/>
      <c r="P370" s="235">
        <f>O370*H370</f>
        <v>0</v>
      </c>
      <c r="Q370" s="235">
        <v>0</v>
      </c>
      <c r="R370" s="235">
        <f>Q370*H370</f>
        <v>0</v>
      </c>
      <c r="S370" s="235">
        <v>0</v>
      </c>
      <c r="T370" s="236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37" t="s">
        <v>267</v>
      </c>
      <c r="AT370" s="237" t="s">
        <v>205</v>
      </c>
      <c r="AU370" s="237" t="s">
        <v>85</v>
      </c>
      <c r="AY370" s="14" t="s">
        <v>203</v>
      </c>
      <c r="BE370" s="238">
        <f>IF(N370="základní",J370,0)</f>
        <v>0</v>
      </c>
      <c r="BF370" s="238">
        <f>IF(N370="snížená",J370,0)</f>
        <v>0</v>
      </c>
      <c r="BG370" s="238">
        <f>IF(N370="zákl. přenesená",J370,0)</f>
        <v>0</v>
      </c>
      <c r="BH370" s="238">
        <f>IF(N370="sníž. přenesená",J370,0)</f>
        <v>0</v>
      </c>
      <c r="BI370" s="238">
        <f>IF(N370="nulová",J370,0)</f>
        <v>0</v>
      </c>
      <c r="BJ370" s="14" t="s">
        <v>83</v>
      </c>
      <c r="BK370" s="238">
        <f>ROUND(I370*H370,2)</f>
        <v>0</v>
      </c>
      <c r="BL370" s="14" t="s">
        <v>267</v>
      </c>
      <c r="BM370" s="237" t="s">
        <v>861</v>
      </c>
    </row>
    <row r="371" s="2" customFormat="1">
      <c r="A371" s="35"/>
      <c r="B371" s="36"/>
      <c r="C371" s="37"/>
      <c r="D371" s="239" t="s">
        <v>403</v>
      </c>
      <c r="E371" s="37"/>
      <c r="F371" s="240" t="s">
        <v>852</v>
      </c>
      <c r="G371" s="37"/>
      <c r="H371" s="37"/>
      <c r="I371" s="241"/>
      <c r="J371" s="37"/>
      <c r="K371" s="37"/>
      <c r="L371" s="41"/>
      <c r="M371" s="242"/>
      <c r="N371" s="243"/>
      <c r="O371" s="88"/>
      <c r="P371" s="88"/>
      <c r="Q371" s="88"/>
      <c r="R371" s="88"/>
      <c r="S371" s="88"/>
      <c r="T371" s="89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T371" s="14" t="s">
        <v>403</v>
      </c>
      <c r="AU371" s="14" t="s">
        <v>85</v>
      </c>
    </row>
    <row r="372" s="2" customFormat="1" ht="33" customHeight="1">
      <c r="A372" s="35"/>
      <c r="B372" s="36"/>
      <c r="C372" s="225" t="s">
        <v>862</v>
      </c>
      <c r="D372" s="225" t="s">
        <v>205</v>
      </c>
      <c r="E372" s="226" t="s">
        <v>863</v>
      </c>
      <c r="F372" s="227" t="s">
        <v>864</v>
      </c>
      <c r="G372" s="228" t="s">
        <v>856</v>
      </c>
      <c r="H372" s="229">
        <v>12</v>
      </c>
      <c r="I372" s="230"/>
      <c r="J372" s="231">
        <f>ROUND(I372*H372,2)</f>
        <v>0</v>
      </c>
      <c r="K372" s="232"/>
      <c r="L372" s="41"/>
      <c r="M372" s="233" t="s">
        <v>1</v>
      </c>
      <c r="N372" s="234" t="s">
        <v>41</v>
      </c>
      <c r="O372" s="88"/>
      <c r="P372" s="235">
        <f>O372*H372</f>
        <v>0</v>
      </c>
      <c r="Q372" s="235">
        <v>0</v>
      </c>
      <c r="R372" s="235">
        <f>Q372*H372</f>
        <v>0</v>
      </c>
      <c r="S372" s="235">
        <v>0</v>
      </c>
      <c r="T372" s="236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237" t="s">
        <v>267</v>
      </c>
      <c r="AT372" s="237" t="s">
        <v>205</v>
      </c>
      <c r="AU372" s="237" t="s">
        <v>85</v>
      </c>
      <c r="AY372" s="14" t="s">
        <v>203</v>
      </c>
      <c r="BE372" s="238">
        <f>IF(N372="základní",J372,0)</f>
        <v>0</v>
      </c>
      <c r="BF372" s="238">
        <f>IF(N372="snížená",J372,0)</f>
        <v>0</v>
      </c>
      <c r="BG372" s="238">
        <f>IF(N372="zákl. přenesená",J372,0)</f>
        <v>0</v>
      </c>
      <c r="BH372" s="238">
        <f>IF(N372="sníž. přenesená",J372,0)</f>
        <v>0</v>
      </c>
      <c r="BI372" s="238">
        <f>IF(N372="nulová",J372,0)</f>
        <v>0</v>
      </c>
      <c r="BJ372" s="14" t="s">
        <v>83</v>
      </c>
      <c r="BK372" s="238">
        <f>ROUND(I372*H372,2)</f>
        <v>0</v>
      </c>
      <c r="BL372" s="14" t="s">
        <v>267</v>
      </c>
      <c r="BM372" s="237" t="s">
        <v>865</v>
      </c>
    </row>
    <row r="373" s="2" customFormat="1">
      <c r="A373" s="35"/>
      <c r="B373" s="36"/>
      <c r="C373" s="37"/>
      <c r="D373" s="239" t="s">
        <v>403</v>
      </c>
      <c r="E373" s="37"/>
      <c r="F373" s="240" t="s">
        <v>852</v>
      </c>
      <c r="G373" s="37"/>
      <c r="H373" s="37"/>
      <c r="I373" s="241"/>
      <c r="J373" s="37"/>
      <c r="K373" s="37"/>
      <c r="L373" s="41"/>
      <c r="M373" s="242"/>
      <c r="N373" s="243"/>
      <c r="O373" s="88"/>
      <c r="P373" s="88"/>
      <c r="Q373" s="88"/>
      <c r="R373" s="88"/>
      <c r="S373" s="88"/>
      <c r="T373" s="89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T373" s="14" t="s">
        <v>403</v>
      </c>
      <c r="AU373" s="14" t="s">
        <v>85</v>
      </c>
    </row>
    <row r="374" s="2" customFormat="1" ht="33" customHeight="1">
      <c r="A374" s="35"/>
      <c r="B374" s="36"/>
      <c r="C374" s="225" t="s">
        <v>866</v>
      </c>
      <c r="D374" s="225" t="s">
        <v>205</v>
      </c>
      <c r="E374" s="226" t="s">
        <v>867</v>
      </c>
      <c r="F374" s="227" t="s">
        <v>868</v>
      </c>
      <c r="G374" s="228" t="s">
        <v>856</v>
      </c>
      <c r="H374" s="229">
        <v>2.2999999999999998</v>
      </c>
      <c r="I374" s="230"/>
      <c r="J374" s="231">
        <f>ROUND(I374*H374,2)</f>
        <v>0</v>
      </c>
      <c r="K374" s="232"/>
      <c r="L374" s="41"/>
      <c r="M374" s="233" t="s">
        <v>1</v>
      </c>
      <c r="N374" s="234" t="s">
        <v>41</v>
      </c>
      <c r="O374" s="88"/>
      <c r="P374" s="235">
        <f>O374*H374</f>
        <v>0</v>
      </c>
      <c r="Q374" s="235">
        <v>0</v>
      </c>
      <c r="R374" s="235">
        <f>Q374*H374</f>
        <v>0</v>
      </c>
      <c r="S374" s="235">
        <v>0</v>
      </c>
      <c r="T374" s="236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37" t="s">
        <v>267</v>
      </c>
      <c r="AT374" s="237" t="s">
        <v>205</v>
      </c>
      <c r="AU374" s="237" t="s">
        <v>85</v>
      </c>
      <c r="AY374" s="14" t="s">
        <v>203</v>
      </c>
      <c r="BE374" s="238">
        <f>IF(N374="základní",J374,0)</f>
        <v>0</v>
      </c>
      <c r="BF374" s="238">
        <f>IF(N374="snížená",J374,0)</f>
        <v>0</v>
      </c>
      <c r="BG374" s="238">
        <f>IF(N374="zákl. přenesená",J374,0)</f>
        <v>0</v>
      </c>
      <c r="BH374" s="238">
        <f>IF(N374="sníž. přenesená",J374,0)</f>
        <v>0</v>
      </c>
      <c r="BI374" s="238">
        <f>IF(N374="nulová",J374,0)</f>
        <v>0</v>
      </c>
      <c r="BJ374" s="14" t="s">
        <v>83</v>
      </c>
      <c r="BK374" s="238">
        <f>ROUND(I374*H374,2)</f>
        <v>0</v>
      </c>
      <c r="BL374" s="14" t="s">
        <v>267</v>
      </c>
      <c r="BM374" s="237" t="s">
        <v>869</v>
      </c>
    </row>
    <row r="375" s="2" customFormat="1">
      <c r="A375" s="35"/>
      <c r="B375" s="36"/>
      <c r="C375" s="37"/>
      <c r="D375" s="239" t="s">
        <v>403</v>
      </c>
      <c r="E375" s="37"/>
      <c r="F375" s="240" t="s">
        <v>852</v>
      </c>
      <c r="G375" s="37"/>
      <c r="H375" s="37"/>
      <c r="I375" s="241"/>
      <c r="J375" s="37"/>
      <c r="K375" s="37"/>
      <c r="L375" s="41"/>
      <c r="M375" s="242"/>
      <c r="N375" s="243"/>
      <c r="O375" s="88"/>
      <c r="P375" s="88"/>
      <c r="Q375" s="88"/>
      <c r="R375" s="88"/>
      <c r="S375" s="88"/>
      <c r="T375" s="89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T375" s="14" t="s">
        <v>403</v>
      </c>
      <c r="AU375" s="14" t="s">
        <v>85</v>
      </c>
    </row>
    <row r="376" s="2" customFormat="1" ht="33" customHeight="1">
      <c r="A376" s="35"/>
      <c r="B376" s="36"/>
      <c r="C376" s="225" t="s">
        <v>870</v>
      </c>
      <c r="D376" s="225" t="s">
        <v>205</v>
      </c>
      <c r="E376" s="226" t="s">
        <v>871</v>
      </c>
      <c r="F376" s="227" t="s">
        <v>872</v>
      </c>
      <c r="G376" s="228" t="s">
        <v>856</v>
      </c>
      <c r="H376" s="229">
        <v>36.899999999999999</v>
      </c>
      <c r="I376" s="230"/>
      <c r="J376" s="231">
        <f>ROUND(I376*H376,2)</f>
        <v>0</v>
      </c>
      <c r="K376" s="232"/>
      <c r="L376" s="41"/>
      <c r="M376" s="233" t="s">
        <v>1</v>
      </c>
      <c r="N376" s="234" t="s">
        <v>41</v>
      </c>
      <c r="O376" s="88"/>
      <c r="P376" s="235">
        <f>O376*H376</f>
        <v>0</v>
      </c>
      <c r="Q376" s="235">
        <v>0</v>
      </c>
      <c r="R376" s="235">
        <f>Q376*H376</f>
        <v>0</v>
      </c>
      <c r="S376" s="235">
        <v>0</v>
      </c>
      <c r="T376" s="236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37" t="s">
        <v>267</v>
      </c>
      <c r="AT376" s="237" t="s">
        <v>205</v>
      </c>
      <c r="AU376" s="237" t="s">
        <v>85</v>
      </c>
      <c r="AY376" s="14" t="s">
        <v>203</v>
      </c>
      <c r="BE376" s="238">
        <f>IF(N376="základní",J376,0)</f>
        <v>0</v>
      </c>
      <c r="BF376" s="238">
        <f>IF(N376="snížená",J376,0)</f>
        <v>0</v>
      </c>
      <c r="BG376" s="238">
        <f>IF(N376="zákl. přenesená",J376,0)</f>
        <v>0</v>
      </c>
      <c r="BH376" s="238">
        <f>IF(N376="sníž. přenesená",J376,0)</f>
        <v>0</v>
      </c>
      <c r="BI376" s="238">
        <f>IF(N376="nulová",J376,0)</f>
        <v>0</v>
      </c>
      <c r="BJ376" s="14" t="s">
        <v>83</v>
      </c>
      <c r="BK376" s="238">
        <f>ROUND(I376*H376,2)</f>
        <v>0</v>
      </c>
      <c r="BL376" s="14" t="s">
        <v>267</v>
      </c>
      <c r="BM376" s="237" t="s">
        <v>873</v>
      </c>
    </row>
    <row r="377" s="2" customFormat="1">
      <c r="A377" s="35"/>
      <c r="B377" s="36"/>
      <c r="C377" s="37"/>
      <c r="D377" s="239" t="s">
        <v>403</v>
      </c>
      <c r="E377" s="37"/>
      <c r="F377" s="240" t="s">
        <v>852</v>
      </c>
      <c r="G377" s="37"/>
      <c r="H377" s="37"/>
      <c r="I377" s="241"/>
      <c r="J377" s="37"/>
      <c r="K377" s="37"/>
      <c r="L377" s="41"/>
      <c r="M377" s="242"/>
      <c r="N377" s="243"/>
      <c r="O377" s="88"/>
      <c r="P377" s="88"/>
      <c r="Q377" s="88"/>
      <c r="R377" s="88"/>
      <c r="S377" s="88"/>
      <c r="T377" s="89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T377" s="14" t="s">
        <v>403</v>
      </c>
      <c r="AU377" s="14" t="s">
        <v>85</v>
      </c>
    </row>
    <row r="378" s="2" customFormat="1" ht="33" customHeight="1">
      <c r="A378" s="35"/>
      <c r="B378" s="36"/>
      <c r="C378" s="225" t="s">
        <v>874</v>
      </c>
      <c r="D378" s="225" t="s">
        <v>205</v>
      </c>
      <c r="E378" s="226" t="s">
        <v>875</v>
      </c>
      <c r="F378" s="227" t="s">
        <v>876</v>
      </c>
      <c r="G378" s="228" t="s">
        <v>856</v>
      </c>
      <c r="H378" s="229">
        <v>69.700000000000003</v>
      </c>
      <c r="I378" s="230"/>
      <c r="J378" s="231">
        <f>ROUND(I378*H378,2)</f>
        <v>0</v>
      </c>
      <c r="K378" s="232"/>
      <c r="L378" s="41"/>
      <c r="M378" s="233" t="s">
        <v>1</v>
      </c>
      <c r="N378" s="234" t="s">
        <v>41</v>
      </c>
      <c r="O378" s="88"/>
      <c r="P378" s="235">
        <f>O378*H378</f>
        <v>0</v>
      </c>
      <c r="Q378" s="235">
        <v>0</v>
      </c>
      <c r="R378" s="235">
        <f>Q378*H378</f>
        <v>0</v>
      </c>
      <c r="S378" s="235">
        <v>0</v>
      </c>
      <c r="T378" s="236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37" t="s">
        <v>267</v>
      </c>
      <c r="AT378" s="237" t="s">
        <v>205</v>
      </c>
      <c r="AU378" s="237" t="s">
        <v>85</v>
      </c>
      <c r="AY378" s="14" t="s">
        <v>203</v>
      </c>
      <c r="BE378" s="238">
        <f>IF(N378="základní",J378,0)</f>
        <v>0</v>
      </c>
      <c r="BF378" s="238">
        <f>IF(N378="snížená",J378,0)</f>
        <v>0</v>
      </c>
      <c r="BG378" s="238">
        <f>IF(N378="zákl. přenesená",J378,0)</f>
        <v>0</v>
      </c>
      <c r="BH378" s="238">
        <f>IF(N378="sníž. přenesená",J378,0)</f>
        <v>0</v>
      </c>
      <c r="BI378" s="238">
        <f>IF(N378="nulová",J378,0)</f>
        <v>0</v>
      </c>
      <c r="BJ378" s="14" t="s">
        <v>83</v>
      </c>
      <c r="BK378" s="238">
        <f>ROUND(I378*H378,2)</f>
        <v>0</v>
      </c>
      <c r="BL378" s="14" t="s">
        <v>267</v>
      </c>
      <c r="BM378" s="237" t="s">
        <v>877</v>
      </c>
    </row>
    <row r="379" s="2" customFormat="1">
      <c r="A379" s="35"/>
      <c r="B379" s="36"/>
      <c r="C379" s="37"/>
      <c r="D379" s="239" t="s">
        <v>403</v>
      </c>
      <c r="E379" s="37"/>
      <c r="F379" s="240" t="s">
        <v>852</v>
      </c>
      <c r="G379" s="37"/>
      <c r="H379" s="37"/>
      <c r="I379" s="241"/>
      <c r="J379" s="37"/>
      <c r="K379" s="37"/>
      <c r="L379" s="41"/>
      <c r="M379" s="242"/>
      <c r="N379" s="243"/>
      <c r="O379" s="88"/>
      <c r="P379" s="88"/>
      <c r="Q379" s="88"/>
      <c r="R379" s="88"/>
      <c r="S379" s="88"/>
      <c r="T379" s="89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T379" s="14" t="s">
        <v>403</v>
      </c>
      <c r="AU379" s="14" t="s">
        <v>85</v>
      </c>
    </row>
    <row r="380" s="2" customFormat="1" ht="24.15" customHeight="1">
      <c r="A380" s="35"/>
      <c r="B380" s="36"/>
      <c r="C380" s="225" t="s">
        <v>878</v>
      </c>
      <c r="D380" s="225" t="s">
        <v>205</v>
      </c>
      <c r="E380" s="226" t="s">
        <v>879</v>
      </c>
      <c r="F380" s="227" t="s">
        <v>880</v>
      </c>
      <c r="G380" s="228" t="s">
        <v>523</v>
      </c>
      <c r="H380" s="244"/>
      <c r="I380" s="230"/>
      <c r="J380" s="231">
        <f>ROUND(I380*H380,2)</f>
        <v>0</v>
      </c>
      <c r="K380" s="232"/>
      <c r="L380" s="41"/>
      <c r="M380" s="233" t="s">
        <v>1</v>
      </c>
      <c r="N380" s="234" t="s">
        <v>41</v>
      </c>
      <c r="O380" s="88"/>
      <c r="P380" s="235">
        <f>O380*H380</f>
        <v>0</v>
      </c>
      <c r="Q380" s="235">
        <v>0</v>
      </c>
      <c r="R380" s="235">
        <f>Q380*H380</f>
        <v>0</v>
      </c>
      <c r="S380" s="235">
        <v>0</v>
      </c>
      <c r="T380" s="236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37" t="s">
        <v>267</v>
      </c>
      <c r="AT380" s="237" t="s">
        <v>205</v>
      </c>
      <c r="AU380" s="237" t="s">
        <v>85</v>
      </c>
      <c r="AY380" s="14" t="s">
        <v>203</v>
      </c>
      <c r="BE380" s="238">
        <f>IF(N380="základní",J380,0)</f>
        <v>0</v>
      </c>
      <c r="BF380" s="238">
        <f>IF(N380="snížená",J380,0)</f>
        <v>0</v>
      </c>
      <c r="BG380" s="238">
        <f>IF(N380="zákl. přenesená",J380,0)</f>
        <v>0</v>
      </c>
      <c r="BH380" s="238">
        <f>IF(N380="sníž. přenesená",J380,0)</f>
        <v>0</v>
      </c>
      <c r="BI380" s="238">
        <f>IF(N380="nulová",J380,0)</f>
        <v>0</v>
      </c>
      <c r="BJ380" s="14" t="s">
        <v>83</v>
      </c>
      <c r="BK380" s="238">
        <f>ROUND(I380*H380,2)</f>
        <v>0</v>
      </c>
      <c r="BL380" s="14" t="s">
        <v>267</v>
      </c>
      <c r="BM380" s="237" t="s">
        <v>881</v>
      </c>
    </row>
    <row r="381" s="12" customFormat="1" ht="22.8" customHeight="1">
      <c r="A381" s="12"/>
      <c r="B381" s="209"/>
      <c r="C381" s="210"/>
      <c r="D381" s="211" t="s">
        <v>75</v>
      </c>
      <c r="E381" s="223" t="s">
        <v>882</v>
      </c>
      <c r="F381" s="223" t="s">
        <v>883</v>
      </c>
      <c r="G381" s="210"/>
      <c r="H381" s="210"/>
      <c r="I381" s="213"/>
      <c r="J381" s="224">
        <f>BK381</f>
        <v>0</v>
      </c>
      <c r="K381" s="210"/>
      <c r="L381" s="215"/>
      <c r="M381" s="216"/>
      <c r="N381" s="217"/>
      <c r="O381" s="217"/>
      <c r="P381" s="218">
        <f>SUM(P382:P443)</f>
        <v>0</v>
      </c>
      <c r="Q381" s="217"/>
      <c r="R381" s="218">
        <f>SUM(R382:R443)</f>
        <v>0</v>
      </c>
      <c r="S381" s="217"/>
      <c r="T381" s="219">
        <f>SUM(T382:T443)</f>
        <v>2.1219999999999999</v>
      </c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R381" s="220" t="s">
        <v>85</v>
      </c>
      <c r="AT381" s="221" t="s">
        <v>75</v>
      </c>
      <c r="AU381" s="221" t="s">
        <v>83</v>
      </c>
      <c r="AY381" s="220" t="s">
        <v>203</v>
      </c>
      <c r="BK381" s="222">
        <f>SUM(BK382:BK443)</f>
        <v>0</v>
      </c>
    </row>
    <row r="382" s="2" customFormat="1" ht="21.75" customHeight="1">
      <c r="A382" s="35"/>
      <c r="B382" s="36"/>
      <c r="C382" s="225" t="s">
        <v>884</v>
      </c>
      <c r="D382" s="225" t="s">
        <v>205</v>
      </c>
      <c r="E382" s="226" t="s">
        <v>885</v>
      </c>
      <c r="F382" s="227" t="s">
        <v>886</v>
      </c>
      <c r="G382" s="228" t="s">
        <v>887</v>
      </c>
      <c r="H382" s="229">
        <v>629.96299999999997</v>
      </c>
      <c r="I382" s="230"/>
      <c r="J382" s="231">
        <f>ROUND(I382*H382,2)</f>
        <v>0</v>
      </c>
      <c r="K382" s="232"/>
      <c r="L382" s="41"/>
      <c r="M382" s="233" t="s">
        <v>1</v>
      </c>
      <c r="N382" s="234" t="s">
        <v>41</v>
      </c>
      <c r="O382" s="88"/>
      <c r="P382" s="235">
        <f>O382*H382</f>
        <v>0</v>
      </c>
      <c r="Q382" s="235">
        <v>0</v>
      </c>
      <c r="R382" s="235">
        <f>Q382*H382</f>
        <v>0</v>
      </c>
      <c r="S382" s="235">
        <v>0</v>
      </c>
      <c r="T382" s="236">
        <f>S382*H382</f>
        <v>0</v>
      </c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R382" s="237" t="s">
        <v>267</v>
      </c>
      <c r="AT382" s="237" t="s">
        <v>205</v>
      </c>
      <c r="AU382" s="237" t="s">
        <v>85</v>
      </c>
      <c r="AY382" s="14" t="s">
        <v>203</v>
      </c>
      <c r="BE382" s="238">
        <f>IF(N382="základní",J382,0)</f>
        <v>0</v>
      </c>
      <c r="BF382" s="238">
        <f>IF(N382="snížená",J382,0)</f>
        <v>0</v>
      </c>
      <c r="BG382" s="238">
        <f>IF(N382="zákl. přenesená",J382,0)</f>
        <v>0</v>
      </c>
      <c r="BH382" s="238">
        <f>IF(N382="sníž. přenesená",J382,0)</f>
        <v>0</v>
      </c>
      <c r="BI382" s="238">
        <f>IF(N382="nulová",J382,0)</f>
        <v>0</v>
      </c>
      <c r="BJ382" s="14" t="s">
        <v>83</v>
      </c>
      <c r="BK382" s="238">
        <f>ROUND(I382*H382,2)</f>
        <v>0</v>
      </c>
      <c r="BL382" s="14" t="s">
        <v>267</v>
      </c>
      <c r="BM382" s="237" t="s">
        <v>888</v>
      </c>
    </row>
    <row r="383" s="2" customFormat="1">
      <c r="A383" s="35"/>
      <c r="B383" s="36"/>
      <c r="C383" s="37"/>
      <c r="D383" s="239" t="s">
        <v>403</v>
      </c>
      <c r="E383" s="37"/>
      <c r="F383" s="240" t="s">
        <v>889</v>
      </c>
      <c r="G383" s="37"/>
      <c r="H383" s="37"/>
      <c r="I383" s="241"/>
      <c r="J383" s="37"/>
      <c r="K383" s="37"/>
      <c r="L383" s="41"/>
      <c r="M383" s="242"/>
      <c r="N383" s="243"/>
      <c r="O383" s="88"/>
      <c r="P383" s="88"/>
      <c r="Q383" s="88"/>
      <c r="R383" s="88"/>
      <c r="S383" s="88"/>
      <c r="T383" s="89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T383" s="14" t="s">
        <v>403</v>
      </c>
      <c r="AU383" s="14" t="s">
        <v>85</v>
      </c>
    </row>
    <row r="384" s="2" customFormat="1" ht="37.8" customHeight="1">
      <c r="A384" s="35"/>
      <c r="B384" s="36"/>
      <c r="C384" s="225" t="s">
        <v>890</v>
      </c>
      <c r="D384" s="225" t="s">
        <v>205</v>
      </c>
      <c r="E384" s="226" t="s">
        <v>891</v>
      </c>
      <c r="F384" s="227" t="s">
        <v>892</v>
      </c>
      <c r="G384" s="228" t="s">
        <v>721</v>
      </c>
      <c r="H384" s="229">
        <v>1</v>
      </c>
      <c r="I384" s="230"/>
      <c r="J384" s="231">
        <f>ROUND(I384*H384,2)</f>
        <v>0</v>
      </c>
      <c r="K384" s="232"/>
      <c r="L384" s="41"/>
      <c r="M384" s="233" t="s">
        <v>1</v>
      </c>
      <c r="N384" s="234" t="s">
        <v>41</v>
      </c>
      <c r="O384" s="88"/>
      <c r="P384" s="235">
        <f>O384*H384</f>
        <v>0</v>
      </c>
      <c r="Q384" s="235">
        <v>0</v>
      </c>
      <c r="R384" s="235">
        <f>Q384*H384</f>
        <v>0</v>
      </c>
      <c r="S384" s="235">
        <v>0</v>
      </c>
      <c r="T384" s="236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37" t="s">
        <v>267</v>
      </c>
      <c r="AT384" s="237" t="s">
        <v>205</v>
      </c>
      <c r="AU384" s="237" t="s">
        <v>85</v>
      </c>
      <c r="AY384" s="14" t="s">
        <v>203</v>
      </c>
      <c r="BE384" s="238">
        <f>IF(N384="základní",J384,0)</f>
        <v>0</v>
      </c>
      <c r="BF384" s="238">
        <f>IF(N384="snížená",J384,0)</f>
        <v>0</v>
      </c>
      <c r="BG384" s="238">
        <f>IF(N384="zákl. přenesená",J384,0)</f>
        <v>0</v>
      </c>
      <c r="BH384" s="238">
        <f>IF(N384="sníž. přenesená",J384,0)</f>
        <v>0</v>
      </c>
      <c r="BI384" s="238">
        <f>IF(N384="nulová",J384,0)</f>
        <v>0</v>
      </c>
      <c r="BJ384" s="14" t="s">
        <v>83</v>
      </c>
      <c r="BK384" s="238">
        <f>ROUND(I384*H384,2)</f>
        <v>0</v>
      </c>
      <c r="BL384" s="14" t="s">
        <v>267</v>
      </c>
      <c r="BM384" s="237" t="s">
        <v>893</v>
      </c>
    </row>
    <row r="385" s="2" customFormat="1">
      <c r="A385" s="35"/>
      <c r="B385" s="36"/>
      <c r="C385" s="37"/>
      <c r="D385" s="239" t="s">
        <v>403</v>
      </c>
      <c r="E385" s="37"/>
      <c r="F385" s="240" t="s">
        <v>723</v>
      </c>
      <c r="G385" s="37"/>
      <c r="H385" s="37"/>
      <c r="I385" s="241"/>
      <c r="J385" s="37"/>
      <c r="K385" s="37"/>
      <c r="L385" s="41"/>
      <c r="M385" s="242"/>
      <c r="N385" s="243"/>
      <c r="O385" s="88"/>
      <c r="P385" s="88"/>
      <c r="Q385" s="88"/>
      <c r="R385" s="88"/>
      <c r="S385" s="88"/>
      <c r="T385" s="89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T385" s="14" t="s">
        <v>403</v>
      </c>
      <c r="AU385" s="14" t="s">
        <v>85</v>
      </c>
    </row>
    <row r="386" s="2" customFormat="1" ht="33" customHeight="1">
      <c r="A386" s="35"/>
      <c r="B386" s="36"/>
      <c r="C386" s="225" t="s">
        <v>894</v>
      </c>
      <c r="D386" s="225" t="s">
        <v>205</v>
      </c>
      <c r="E386" s="226" t="s">
        <v>895</v>
      </c>
      <c r="F386" s="227" t="s">
        <v>896</v>
      </c>
      <c r="G386" s="228" t="s">
        <v>721</v>
      </c>
      <c r="H386" s="229">
        <v>1</v>
      </c>
      <c r="I386" s="230"/>
      <c r="J386" s="231">
        <f>ROUND(I386*H386,2)</f>
        <v>0</v>
      </c>
      <c r="K386" s="232"/>
      <c r="L386" s="41"/>
      <c r="M386" s="233" t="s">
        <v>1</v>
      </c>
      <c r="N386" s="234" t="s">
        <v>41</v>
      </c>
      <c r="O386" s="88"/>
      <c r="P386" s="235">
        <f>O386*H386</f>
        <v>0</v>
      </c>
      <c r="Q386" s="235">
        <v>0</v>
      </c>
      <c r="R386" s="235">
        <f>Q386*H386</f>
        <v>0</v>
      </c>
      <c r="S386" s="235">
        <v>0</v>
      </c>
      <c r="T386" s="236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37" t="s">
        <v>267</v>
      </c>
      <c r="AT386" s="237" t="s">
        <v>205</v>
      </c>
      <c r="AU386" s="237" t="s">
        <v>85</v>
      </c>
      <c r="AY386" s="14" t="s">
        <v>203</v>
      </c>
      <c r="BE386" s="238">
        <f>IF(N386="základní",J386,0)</f>
        <v>0</v>
      </c>
      <c r="BF386" s="238">
        <f>IF(N386="snížená",J386,0)</f>
        <v>0</v>
      </c>
      <c r="BG386" s="238">
        <f>IF(N386="zákl. přenesená",J386,0)</f>
        <v>0</v>
      </c>
      <c r="BH386" s="238">
        <f>IF(N386="sníž. přenesená",J386,0)</f>
        <v>0</v>
      </c>
      <c r="BI386" s="238">
        <f>IF(N386="nulová",J386,0)</f>
        <v>0</v>
      </c>
      <c r="BJ386" s="14" t="s">
        <v>83</v>
      </c>
      <c r="BK386" s="238">
        <f>ROUND(I386*H386,2)</f>
        <v>0</v>
      </c>
      <c r="BL386" s="14" t="s">
        <v>267</v>
      </c>
      <c r="BM386" s="237" t="s">
        <v>897</v>
      </c>
    </row>
    <row r="387" s="2" customFormat="1">
      <c r="A387" s="35"/>
      <c r="B387" s="36"/>
      <c r="C387" s="37"/>
      <c r="D387" s="239" t="s">
        <v>403</v>
      </c>
      <c r="E387" s="37"/>
      <c r="F387" s="240" t="s">
        <v>723</v>
      </c>
      <c r="G387" s="37"/>
      <c r="H387" s="37"/>
      <c r="I387" s="241"/>
      <c r="J387" s="37"/>
      <c r="K387" s="37"/>
      <c r="L387" s="41"/>
      <c r="M387" s="242"/>
      <c r="N387" s="243"/>
      <c r="O387" s="88"/>
      <c r="P387" s="88"/>
      <c r="Q387" s="88"/>
      <c r="R387" s="88"/>
      <c r="S387" s="88"/>
      <c r="T387" s="89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T387" s="14" t="s">
        <v>403</v>
      </c>
      <c r="AU387" s="14" t="s">
        <v>85</v>
      </c>
    </row>
    <row r="388" s="2" customFormat="1" ht="37.8" customHeight="1">
      <c r="A388" s="35"/>
      <c r="B388" s="36"/>
      <c r="C388" s="225" t="s">
        <v>319</v>
      </c>
      <c r="D388" s="225" t="s">
        <v>205</v>
      </c>
      <c r="E388" s="226" t="s">
        <v>898</v>
      </c>
      <c r="F388" s="227" t="s">
        <v>899</v>
      </c>
      <c r="G388" s="228" t="s">
        <v>856</v>
      </c>
      <c r="H388" s="229">
        <v>12.5</v>
      </c>
      <c r="I388" s="230"/>
      <c r="J388" s="231">
        <f>ROUND(I388*H388,2)</f>
        <v>0</v>
      </c>
      <c r="K388" s="232"/>
      <c r="L388" s="41"/>
      <c r="M388" s="233" t="s">
        <v>1</v>
      </c>
      <c r="N388" s="234" t="s">
        <v>41</v>
      </c>
      <c r="O388" s="88"/>
      <c r="P388" s="235">
        <f>O388*H388</f>
        <v>0</v>
      </c>
      <c r="Q388" s="235">
        <v>0</v>
      </c>
      <c r="R388" s="235">
        <f>Q388*H388</f>
        <v>0</v>
      </c>
      <c r="S388" s="235">
        <v>0</v>
      </c>
      <c r="T388" s="236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37" t="s">
        <v>267</v>
      </c>
      <c r="AT388" s="237" t="s">
        <v>205</v>
      </c>
      <c r="AU388" s="237" t="s">
        <v>85</v>
      </c>
      <c r="AY388" s="14" t="s">
        <v>203</v>
      </c>
      <c r="BE388" s="238">
        <f>IF(N388="základní",J388,0)</f>
        <v>0</v>
      </c>
      <c r="BF388" s="238">
        <f>IF(N388="snížená",J388,0)</f>
        <v>0</v>
      </c>
      <c r="BG388" s="238">
        <f>IF(N388="zákl. přenesená",J388,0)</f>
        <v>0</v>
      </c>
      <c r="BH388" s="238">
        <f>IF(N388="sníž. přenesená",J388,0)</f>
        <v>0</v>
      </c>
      <c r="BI388" s="238">
        <f>IF(N388="nulová",J388,0)</f>
        <v>0</v>
      </c>
      <c r="BJ388" s="14" t="s">
        <v>83</v>
      </c>
      <c r="BK388" s="238">
        <f>ROUND(I388*H388,2)</f>
        <v>0</v>
      </c>
      <c r="BL388" s="14" t="s">
        <v>267</v>
      </c>
      <c r="BM388" s="237" t="s">
        <v>900</v>
      </c>
    </row>
    <row r="389" s="2" customFormat="1">
      <c r="A389" s="35"/>
      <c r="B389" s="36"/>
      <c r="C389" s="37"/>
      <c r="D389" s="239" t="s">
        <v>403</v>
      </c>
      <c r="E389" s="37"/>
      <c r="F389" s="240" t="s">
        <v>901</v>
      </c>
      <c r="G389" s="37"/>
      <c r="H389" s="37"/>
      <c r="I389" s="241"/>
      <c r="J389" s="37"/>
      <c r="K389" s="37"/>
      <c r="L389" s="41"/>
      <c r="M389" s="242"/>
      <c r="N389" s="243"/>
      <c r="O389" s="88"/>
      <c r="P389" s="88"/>
      <c r="Q389" s="88"/>
      <c r="R389" s="88"/>
      <c r="S389" s="88"/>
      <c r="T389" s="89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T389" s="14" t="s">
        <v>403</v>
      </c>
      <c r="AU389" s="14" t="s">
        <v>85</v>
      </c>
    </row>
    <row r="390" s="2" customFormat="1" ht="37.8" customHeight="1">
      <c r="A390" s="35"/>
      <c r="B390" s="36"/>
      <c r="C390" s="225" t="s">
        <v>902</v>
      </c>
      <c r="D390" s="225" t="s">
        <v>205</v>
      </c>
      <c r="E390" s="226" t="s">
        <v>903</v>
      </c>
      <c r="F390" s="227" t="s">
        <v>904</v>
      </c>
      <c r="G390" s="228" t="s">
        <v>856</v>
      </c>
      <c r="H390" s="229">
        <v>35</v>
      </c>
      <c r="I390" s="230"/>
      <c r="J390" s="231">
        <f>ROUND(I390*H390,2)</f>
        <v>0</v>
      </c>
      <c r="K390" s="232"/>
      <c r="L390" s="41"/>
      <c r="M390" s="233" t="s">
        <v>1</v>
      </c>
      <c r="N390" s="234" t="s">
        <v>41</v>
      </c>
      <c r="O390" s="88"/>
      <c r="P390" s="235">
        <f>O390*H390</f>
        <v>0</v>
      </c>
      <c r="Q390" s="235">
        <v>0</v>
      </c>
      <c r="R390" s="235">
        <f>Q390*H390</f>
        <v>0</v>
      </c>
      <c r="S390" s="235">
        <v>0</v>
      </c>
      <c r="T390" s="236">
        <f>S390*H390</f>
        <v>0</v>
      </c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R390" s="237" t="s">
        <v>267</v>
      </c>
      <c r="AT390" s="237" t="s">
        <v>205</v>
      </c>
      <c r="AU390" s="237" t="s">
        <v>85</v>
      </c>
      <c r="AY390" s="14" t="s">
        <v>203</v>
      </c>
      <c r="BE390" s="238">
        <f>IF(N390="základní",J390,0)</f>
        <v>0</v>
      </c>
      <c r="BF390" s="238">
        <f>IF(N390="snížená",J390,0)</f>
        <v>0</v>
      </c>
      <c r="BG390" s="238">
        <f>IF(N390="zákl. přenesená",J390,0)</f>
        <v>0</v>
      </c>
      <c r="BH390" s="238">
        <f>IF(N390="sníž. přenesená",J390,0)</f>
        <v>0</v>
      </c>
      <c r="BI390" s="238">
        <f>IF(N390="nulová",J390,0)</f>
        <v>0</v>
      </c>
      <c r="BJ390" s="14" t="s">
        <v>83</v>
      </c>
      <c r="BK390" s="238">
        <f>ROUND(I390*H390,2)</f>
        <v>0</v>
      </c>
      <c r="BL390" s="14" t="s">
        <v>267</v>
      </c>
      <c r="BM390" s="237" t="s">
        <v>905</v>
      </c>
    </row>
    <row r="391" s="2" customFormat="1">
      <c r="A391" s="35"/>
      <c r="B391" s="36"/>
      <c r="C391" s="37"/>
      <c r="D391" s="239" t="s">
        <v>403</v>
      </c>
      <c r="E391" s="37"/>
      <c r="F391" s="240" t="s">
        <v>901</v>
      </c>
      <c r="G391" s="37"/>
      <c r="H391" s="37"/>
      <c r="I391" s="241"/>
      <c r="J391" s="37"/>
      <c r="K391" s="37"/>
      <c r="L391" s="41"/>
      <c r="M391" s="242"/>
      <c r="N391" s="243"/>
      <c r="O391" s="88"/>
      <c r="P391" s="88"/>
      <c r="Q391" s="88"/>
      <c r="R391" s="88"/>
      <c r="S391" s="88"/>
      <c r="T391" s="89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T391" s="14" t="s">
        <v>403</v>
      </c>
      <c r="AU391" s="14" t="s">
        <v>85</v>
      </c>
    </row>
    <row r="392" s="2" customFormat="1" ht="33" customHeight="1">
      <c r="A392" s="35"/>
      <c r="B392" s="36"/>
      <c r="C392" s="225" t="s">
        <v>323</v>
      </c>
      <c r="D392" s="225" t="s">
        <v>205</v>
      </c>
      <c r="E392" s="226" t="s">
        <v>906</v>
      </c>
      <c r="F392" s="227" t="s">
        <v>907</v>
      </c>
      <c r="G392" s="228" t="s">
        <v>887</v>
      </c>
      <c r="H392" s="229">
        <v>60.950000000000003</v>
      </c>
      <c r="I392" s="230"/>
      <c r="J392" s="231">
        <f>ROUND(I392*H392,2)</f>
        <v>0</v>
      </c>
      <c r="K392" s="232"/>
      <c r="L392" s="41"/>
      <c r="M392" s="233" t="s">
        <v>1</v>
      </c>
      <c r="N392" s="234" t="s">
        <v>41</v>
      </c>
      <c r="O392" s="88"/>
      <c r="P392" s="235">
        <f>O392*H392</f>
        <v>0</v>
      </c>
      <c r="Q392" s="235">
        <v>0</v>
      </c>
      <c r="R392" s="235">
        <f>Q392*H392</f>
        <v>0</v>
      </c>
      <c r="S392" s="235">
        <v>0</v>
      </c>
      <c r="T392" s="236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237" t="s">
        <v>267</v>
      </c>
      <c r="AT392" s="237" t="s">
        <v>205</v>
      </c>
      <c r="AU392" s="237" t="s">
        <v>85</v>
      </c>
      <c r="AY392" s="14" t="s">
        <v>203</v>
      </c>
      <c r="BE392" s="238">
        <f>IF(N392="základní",J392,0)</f>
        <v>0</v>
      </c>
      <c r="BF392" s="238">
        <f>IF(N392="snížená",J392,0)</f>
        <v>0</v>
      </c>
      <c r="BG392" s="238">
        <f>IF(N392="zákl. přenesená",J392,0)</f>
        <v>0</v>
      </c>
      <c r="BH392" s="238">
        <f>IF(N392="sníž. přenesená",J392,0)</f>
        <v>0</v>
      </c>
      <c r="BI392" s="238">
        <f>IF(N392="nulová",J392,0)</f>
        <v>0</v>
      </c>
      <c r="BJ392" s="14" t="s">
        <v>83</v>
      </c>
      <c r="BK392" s="238">
        <f>ROUND(I392*H392,2)</f>
        <v>0</v>
      </c>
      <c r="BL392" s="14" t="s">
        <v>267</v>
      </c>
      <c r="BM392" s="237" t="s">
        <v>908</v>
      </c>
    </row>
    <row r="393" s="2" customFormat="1">
      <c r="A393" s="35"/>
      <c r="B393" s="36"/>
      <c r="C393" s="37"/>
      <c r="D393" s="239" t="s">
        <v>403</v>
      </c>
      <c r="E393" s="37"/>
      <c r="F393" s="240" t="s">
        <v>901</v>
      </c>
      <c r="G393" s="37"/>
      <c r="H393" s="37"/>
      <c r="I393" s="241"/>
      <c r="J393" s="37"/>
      <c r="K393" s="37"/>
      <c r="L393" s="41"/>
      <c r="M393" s="242"/>
      <c r="N393" s="243"/>
      <c r="O393" s="88"/>
      <c r="P393" s="88"/>
      <c r="Q393" s="88"/>
      <c r="R393" s="88"/>
      <c r="S393" s="88"/>
      <c r="T393" s="89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T393" s="14" t="s">
        <v>403</v>
      </c>
      <c r="AU393" s="14" t="s">
        <v>85</v>
      </c>
    </row>
    <row r="394" s="2" customFormat="1" ht="37.8" customHeight="1">
      <c r="A394" s="35"/>
      <c r="B394" s="36"/>
      <c r="C394" s="225" t="s">
        <v>909</v>
      </c>
      <c r="D394" s="225" t="s">
        <v>205</v>
      </c>
      <c r="E394" s="226" t="s">
        <v>910</v>
      </c>
      <c r="F394" s="227" t="s">
        <v>911</v>
      </c>
      <c r="G394" s="228" t="s">
        <v>721</v>
      </c>
      <c r="H394" s="229">
        <v>1</v>
      </c>
      <c r="I394" s="230"/>
      <c r="J394" s="231">
        <f>ROUND(I394*H394,2)</f>
        <v>0</v>
      </c>
      <c r="K394" s="232"/>
      <c r="L394" s="41"/>
      <c r="M394" s="233" t="s">
        <v>1</v>
      </c>
      <c r="N394" s="234" t="s">
        <v>41</v>
      </c>
      <c r="O394" s="88"/>
      <c r="P394" s="235">
        <f>O394*H394</f>
        <v>0</v>
      </c>
      <c r="Q394" s="235">
        <v>0</v>
      </c>
      <c r="R394" s="235">
        <f>Q394*H394</f>
        <v>0</v>
      </c>
      <c r="S394" s="235">
        <v>0</v>
      </c>
      <c r="T394" s="236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37" t="s">
        <v>267</v>
      </c>
      <c r="AT394" s="237" t="s">
        <v>205</v>
      </c>
      <c r="AU394" s="237" t="s">
        <v>85</v>
      </c>
      <c r="AY394" s="14" t="s">
        <v>203</v>
      </c>
      <c r="BE394" s="238">
        <f>IF(N394="základní",J394,0)</f>
        <v>0</v>
      </c>
      <c r="BF394" s="238">
        <f>IF(N394="snížená",J394,0)</f>
        <v>0</v>
      </c>
      <c r="BG394" s="238">
        <f>IF(N394="zákl. přenesená",J394,0)</f>
        <v>0</v>
      </c>
      <c r="BH394" s="238">
        <f>IF(N394="sníž. přenesená",J394,0)</f>
        <v>0</v>
      </c>
      <c r="BI394" s="238">
        <f>IF(N394="nulová",J394,0)</f>
        <v>0</v>
      </c>
      <c r="BJ394" s="14" t="s">
        <v>83</v>
      </c>
      <c r="BK394" s="238">
        <f>ROUND(I394*H394,2)</f>
        <v>0</v>
      </c>
      <c r="BL394" s="14" t="s">
        <v>267</v>
      </c>
      <c r="BM394" s="237" t="s">
        <v>912</v>
      </c>
    </row>
    <row r="395" s="2" customFormat="1">
      <c r="A395" s="35"/>
      <c r="B395" s="36"/>
      <c r="C395" s="37"/>
      <c r="D395" s="239" t="s">
        <v>403</v>
      </c>
      <c r="E395" s="37"/>
      <c r="F395" s="240" t="s">
        <v>901</v>
      </c>
      <c r="G395" s="37"/>
      <c r="H395" s="37"/>
      <c r="I395" s="241"/>
      <c r="J395" s="37"/>
      <c r="K395" s="37"/>
      <c r="L395" s="41"/>
      <c r="M395" s="242"/>
      <c r="N395" s="243"/>
      <c r="O395" s="88"/>
      <c r="P395" s="88"/>
      <c r="Q395" s="88"/>
      <c r="R395" s="88"/>
      <c r="S395" s="88"/>
      <c r="T395" s="89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T395" s="14" t="s">
        <v>403</v>
      </c>
      <c r="AU395" s="14" t="s">
        <v>85</v>
      </c>
    </row>
    <row r="396" s="2" customFormat="1" ht="24.15" customHeight="1">
      <c r="A396" s="35"/>
      <c r="B396" s="36"/>
      <c r="C396" s="225" t="s">
        <v>913</v>
      </c>
      <c r="D396" s="225" t="s">
        <v>205</v>
      </c>
      <c r="E396" s="226" t="s">
        <v>914</v>
      </c>
      <c r="F396" s="227" t="s">
        <v>915</v>
      </c>
      <c r="G396" s="228" t="s">
        <v>887</v>
      </c>
      <c r="H396" s="229">
        <v>93.200000000000003</v>
      </c>
      <c r="I396" s="230"/>
      <c r="J396" s="231">
        <f>ROUND(I396*H396,2)</f>
        <v>0</v>
      </c>
      <c r="K396" s="232"/>
      <c r="L396" s="41"/>
      <c r="M396" s="233" t="s">
        <v>1</v>
      </c>
      <c r="N396" s="234" t="s">
        <v>41</v>
      </c>
      <c r="O396" s="88"/>
      <c r="P396" s="235">
        <f>O396*H396</f>
        <v>0</v>
      </c>
      <c r="Q396" s="235">
        <v>0</v>
      </c>
      <c r="R396" s="235">
        <f>Q396*H396</f>
        <v>0</v>
      </c>
      <c r="S396" s="235">
        <v>0</v>
      </c>
      <c r="T396" s="236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37" t="s">
        <v>267</v>
      </c>
      <c r="AT396" s="237" t="s">
        <v>205</v>
      </c>
      <c r="AU396" s="237" t="s">
        <v>85</v>
      </c>
      <c r="AY396" s="14" t="s">
        <v>203</v>
      </c>
      <c r="BE396" s="238">
        <f>IF(N396="základní",J396,0)</f>
        <v>0</v>
      </c>
      <c r="BF396" s="238">
        <f>IF(N396="snížená",J396,0)</f>
        <v>0</v>
      </c>
      <c r="BG396" s="238">
        <f>IF(N396="zákl. přenesená",J396,0)</f>
        <v>0</v>
      </c>
      <c r="BH396" s="238">
        <f>IF(N396="sníž. přenesená",J396,0)</f>
        <v>0</v>
      </c>
      <c r="BI396" s="238">
        <f>IF(N396="nulová",J396,0)</f>
        <v>0</v>
      </c>
      <c r="BJ396" s="14" t="s">
        <v>83</v>
      </c>
      <c r="BK396" s="238">
        <f>ROUND(I396*H396,2)</f>
        <v>0</v>
      </c>
      <c r="BL396" s="14" t="s">
        <v>267</v>
      </c>
      <c r="BM396" s="237" t="s">
        <v>916</v>
      </c>
    </row>
    <row r="397" s="2" customFormat="1">
      <c r="A397" s="35"/>
      <c r="B397" s="36"/>
      <c r="C397" s="37"/>
      <c r="D397" s="239" t="s">
        <v>403</v>
      </c>
      <c r="E397" s="37"/>
      <c r="F397" s="240" t="s">
        <v>901</v>
      </c>
      <c r="G397" s="37"/>
      <c r="H397" s="37"/>
      <c r="I397" s="241"/>
      <c r="J397" s="37"/>
      <c r="K397" s="37"/>
      <c r="L397" s="41"/>
      <c r="M397" s="242"/>
      <c r="N397" s="243"/>
      <c r="O397" s="88"/>
      <c r="P397" s="88"/>
      <c r="Q397" s="88"/>
      <c r="R397" s="88"/>
      <c r="S397" s="88"/>
      <c r="T397" s="89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T397" s="14" t="s">
        <v>403</v>
      </c>
      <c r="AU397" s="14" t="s">
        <v>85</v>
      </c>
    </row>
    <row r="398" s="2" customFormat="1" ht="37.8" customHeight="1">
      <c r="A398" s="35"/>
      <c r="B398" s="36"/>
      <c r="C398" s="225" t="s">
        <v>917</v>
      </c>
      <c r="D398" s="225" t="s">
        <v>205</v>
      </c>
      <c r="E398" s="226" t="s">
        <v>918</v>
      </c>
      <c r="F398" s="227" t="s">
        <v>919</v>
      </c>
      <c r="G398" s="228" t="s">
        <v>721</v>
      </c>
      <c r="H398" s="229">
        <v>10</v>
      </c>
      <c r="I398" s="230"/>
      <c r="J398" s="231">
        <f>ROUND(I398*H398,2)</f>
        <v>0</v>
      </c>
      <c r="K398" s="232"/>
      <c r="L398" s="41"/>
      <c r="M398" s="233" t="s">
        <v>1</v>
      </c>
      <c r="N398" s="234" t="s">
        <v>41</v>
      </c>
      <c r="O398" s="88"/>
      <c r="P398" s="235">
        <f>O398*H398</f>
        <v>0</v>
      </c>
      <c r="Q398" s="235">
        <v>0</v>
      </c>
      <c r="R398" s="235">
        <f>Q398*H398</f>
        <v>0</v>
      </c>
      <c r="S398" s="235">
        <v>0</v>
      </c>
      <c r="T398" s="236">
        <f>S398*H398</f>
        <v>0</v>
      </c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R398" s="237" t="s">
        <v>267</v>
      </c>
      <c r="AT398" s="237" t="s">
        <v>205</v>
      </c>
      <c r="AU398" s="237" t="s">
        <v>85</v>
      </c>
      <c r="AY398" s="14" t="s">
        <v>203</v>
      </c>
      <c r="BE398" s="238">
        <f>IF(N398="základní",J398,0)</f>
        <v>0</v>
      </c>
      <c r="BF398" s="238">
        <f>IF(N398="snížená",J398,0)</f>
        <v>0</v>
      </c>
      <c r="BG398" s="238">
        <f>IF(N398="zákl. přenesená",J398,0)</f>
        <v>0</v>
      </c>
      <c r="BH398" s="238">
        <f>IF(N398="sníž. přenesená",J398,0)</f>
        <v>0</v>
      </c>
      <c r="BI398" s="238">
        <f>IF(N398="nulová",J398,0)</f>
        <v>0</v>
      </c>
      <c r="BJ398" s="14" t="s">
        <v>83</v>
      </c>
      <c r="BK398" s="238">
        <f>ROUND(I398*H398,2)</f>
        <v>0</v>
      </c>
      <c r="BL398" s="14" t="s">
        <v>267</v>
      </c>
      <c r="BM398" s="237" t="s">
        <v>920</v>
      </c>
    </row>
    <row r="399" s="2" customFormat="1">
      <c r="A399" s="35"/>
      <c r="B399" s="36"/>
      <c r="C399" s="37"/>
      <c r="D399" s="239" t="s">
        <v>403</v>
      </c>
      <c r="E399" s="37"/>
      <c r="F399" s="240" t="s">
        <v>901</v>
      </c>
      <c r="G399" s="37"/>
      <c r="H399" s="37"/>
      <c r="I399" s="241"/>
      <c r="J399" s="37"/>
      <c r="K399" s="37"/>
      <c r="L399" s="41"/>
      <c r="M399" s="242"/>
      <c r="N399" s="243"/>
      <c r="O399" s="88"/>
      <c r="P399" s="88"/>
      <c r="Q399" s="88"/>
      <c r="R399" s="88"/>
      <c r="S399" s="88"/>
      <c r="T399" s="89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T399" s="14" t="s">
        <v>403</v>
      </c>
      <c r="AU399" s="14" t="s">
        <v>85</v>
      </c>
    </row>
    <row r="400" s="2" customFormat="1" ht="37.8" customHeight="1">
      <c r="A400" s="35"/>
      <c r="B400" s="36"/>
      <c r="C400" s="225" t="s">
        <v>921</v>
      </c>
      <c r="D400" s="225" t="s">
        <v>205</v>
      </c>
      <c r="E400" s="226" t="s">
        <v>922</v>
      </c>
      <c r="F400" s="227" t="s">
        <v>923</v>
      </c>
      <c r="G400" s="228" t="s">
        <v>721</v>
      </c>
      <c r="H400" s="229">
        <v>1</v>
      </c>
      <c r="I400" s="230"/>
      <c r="J400" s="231">
        <f>ROUND(I400*H400,2)</f>
        <v>0</v>
      </c>
      <c r="K400" s="232"/>
      <c r="L400" s="41"/>
      <c r="M400" s="233" t="s">
        <v>1</v>
      </c>
      <c r="N400" s="234" t="s">
        <v>41</v>
      </c>
      <c r="O400" s="88"/>
      <c r="P400" s="235">
        <f>O400*H400</f>
        <v>0</v>
      </c>
      <c r="Q400" s="235">
        <v>0</v>
      </c>
      <c r="R400" s="235">
        <f>Q400*H400</f>
        <v>0</v>
      </c>
      <c r="S400" s="235">
        <v>0</v>
      </c>
      <c r="T400" s="236">
        <f>S400*H400</f>
        <v>0</v>
      </c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R400" s="237" t="s">
        <v>267</v>
      </c>
      <c r="AT400" s="237" t="s">
        <v>205</v>
      </c>
      <c r="AU400" s="237" t="s">
        <v>85</v>
      </c>
      <c r="AY400" s="14" t="s">
        <v>203</v>
      </c>
      <c r="BE400" s="238">
        <f>IF(N400="základní",J400,0)</f>
        <v>0</v>
      </c>
      <c r="BF400" s="238">
        <f>IF(N400="snížená",J400,0)</f>
        <v>0</v>
      </c>
      <c r="BG400" s="238">
        <f>IF(N400="zákl. přenesená",J400,0)</f>
        <v>0</v>
      </c>
      <c r="BH400" s="238">
        <f>IF(N400="sníž. přenesená",J400,0)</f>
        <v>0</v>
      </c>
      <c r="BI400" s="238">
        <f>IF(N400="nulová",J400,0)</f>
        <v>0</v>
      </c>
      <c r="BJ400" s="14" t="s">
        <v>83</v>
      </c>
      <c r="BK400" s="238">
        <f>ROUND(I400*H400,2)</f>
        <v>0</v>
      </c>
      <c r="BL400" s="14" t="s">
        <v>267</v>
      </c>
      <c r="BM400" s="237" t="s">
        <v>924</v>
      </c>
    </row>
    <row r="401" s="2" customFormat="1">
      <c r="A401" s="35"/>
      <c r="B401" s="36"/>
      <c r="C401" s="37"/>
      <c r="D401" s="239" t="s">
        <v>403</v>
      </c>
      <c r="E401" s="37"/>
      <c r="F401" s="240" t="s">
        <v>901</v>
      </c>
      <c r="G401" s="37"/>
      <c r="H401" s="37"/>
      <c r="I401" s="241"/>
      <c r="J401" s="37"/>
      <c r="K401" s="37"/>
      <c r="L401" s="41"/>
      <c r="M401" s="242"/>
      <c r="N401" s="243"/>
      <c r="O401" s="88"/>
      <c r="P401" s="88"/>
      <c r="Q401" s="88"/>
      <c r="R401" s="88"/>
      <c r="S401" s="88"/>
      <c r="T401" s="89"/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T401" s="14" t="s">
        <v>403</v>
      </c>
      <c r="AU401" s="14" t="s">
        <v>85</v>
      </c>
    </row>
    <row r="402" s="2" customFormat="1" ht="37.8" customHeight="1">
      <c r="A402" s="35"/>
      <c r="B402" s="36"/>
      <c r="C402" s="225" t="s">
        <v>925</v>
      </c>
      <c r="D402" s="225" t="s">
        <v>205</v>
      </c>
      <c r="E402" s="226" t="s">
        <v>926</v>
      </c>
      <c r="F402" s="227" t="s">
        <v>927</v>
      </c>
      <c r="G402" s="228" t="s">
        <v>721</v>
      </c>
      <c r="H402" s="229">
        <v>14</v>
      </c>
      <c r="I402" s="230"/>
      <c r="J402" s="231">
        <f>ROUND(I402*H402,2)</f>
        <v>0</v>
      </c>
      <c r="K402" s="232"/>
      <c r="L402" s="41"/>
      <c r="M402" s="233" t="s">
        <v>1</v>
      </c>
      <c r="N402" s="234" t="s">
        <v>41</v>
      </c>
      <c r="O402" s="88"/>
      <c r="P402" s="235">
        <f>O402*H402</f>
        <v>0</v>
      </c>
      <c r="Q402" s="235">
        <v>0</v>
      </c>
      <c r="R402" s="235">
        <f>Q402*H402</f>
        <v>0</v>
      </c>
      <c r="S402" s="235">
        <v>0</v>
      </c>
      <c r="T402" s="236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37" t="s">
        <v>267</v>
      </c>
      <c r="AT402" s="237" t="s">
        <v>205</v>
      </c>
      <c r="AU402" s="237" t="s">
        <v>85</v>
      </c>
      <c r="AY402" s="14" t="s">
        <v>203</v>
      </c>
      <c r="BE402" s="238">
        <f>IF(N402="základní",J402,0)</f>
        <v>0</v>
      </c>
      <c r="BF402" s="238">
        <f>IF(N402="snížená",J402,0)</f>
        <v>0</v>
      </c>
      <c r="BG402" s="238">
        <f>IF(N402="zákl. přenesená",J402,0)</f>
        <v>0</v>
      </c>
      <c r="BH402" s="238">
        <f>IF(N402="sníž. přenesená",J402,0)</f>
        <v>0</v>
      </c>
      <c r="BI402" s="238">
        <f>IF(N402="nulová",J402,0)</f>
        <v>0</v>
      </c>
      <c r="BJ402" s="14" t="s">
        <v>83</v>
      </c>
      <c r="BK402" s="238">
        <f>ROUND(I402*H402,2)</f>
        <v>0</v>
      </c>
      <c r="BL402" s="14" t="s">
        <v>267</v>
      </c>
      <c r="BM402" s="237" t="s">
        <v>928</v>
      </c>
    </row>
    <row r="403" s="2" customFormat="1">
      <c r="A403" s="35"/>
      <c r="B403" s="36"/>
      <c r="C403" s="37"/>
      <c r="D403" s="239" t="s">
        <v>403</v>
      </c>
      <c r="E403" s="37"/>
      <c r="F403" s="240" t="s">
        <v>901</v>
      </c>
      <c r="G403" s="37"/>
      <c r="H403" s="37"/>
      <c r="I403" s="241"/>
      <c r="J403" s="37"/>
      <c r="K403" s="37"/>
      <c r="L403" s="41"/>
      <c r="M403" s="242"/>
      <c r="N403" s="243"/>
      <c r="O403" s="88"/>
      <c r="P403" s="88"/>
      <c r="Q403" s="88"/>
      <c r="R403" s="88"/>
      <c r="S403" s="88"/>
      <c r="T403" s="89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T403" s="14" t="s">
        <v>403</v>
      </c>
      <c r="AU403" s="14" t="s">
        <v>85</v>
      </c>
    </row>
    <row r="404" s="2" customFormat="1" ht="37.8" customHeight="1">
      <c r="A404" s="35"/>
      <c r="B404" s="36"/>
      <c r="C404" s="225" t="s">
        <v>929</v>
      </c>
      <c r="D404" s="225" t="s">
        <v>205</v>
      </c>
      <c r="E404" s="226" t="s">
        <v>930</v>
      </c>
      <c r="F404" s="227" t="s">
        <v>931</v>
      </c>
      <c r="G404" s="228" t="s">
        <v>721</v>
      </c>
      <c r="H404" s="229">
        <v>2</v>
      </c>
      <c r="I404" s="230"/>
      <c r="J404" s="231">
        <f>ROUND(I404*H404,2)</f>
        <v>0</v>
      </c>
      <c r="K404" s="232"/>
      <c r="L404" s="41"/>
      <c r="M404" s="233" t="s">
        <v>1</v>
      </c>
      <c r="N404" s="234" t="s">
        <v>41</v>
      </c>
      <c r="O404" s="88"/>
      <c r="P404" s="235">
        <f>O404*H404</f>
        <v>0</v>
      </c>
      <c r="Q404" s="235">
        <v>0</v>
      </c>
      <c r="R404" s="235">
        <f>Q404*H404</f>
        <v>0</v>
      </c>
      <c r="S404" s="235">
        <v>0</v>
      </c>
      <c r="T404" s="236">
        <f>S404*H404</f>
        <v>0</v>
      </c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R404" s="237" t="s">
        <v>267</v>
      </c>
      <c r="AT404" s="237" t="s">
        <v>205</v>
      </c>
      <c r="AU404" s="237" t="s">
        <v>85</v>
      </c>
      <c r="AY404" s="14" t="s">
        <v>203</v>
      </c>
      <c r="BE404" s="238">
        <f>IF(N404="základní",J404,0)</f>
        <v>0</v>
      </c>
      <c r="BF404" s="238">
        <f>IF(N404="snížená",J404,0)</f>
        <v>0</v>
      </c>
      <c r="BG404" s="238">
        <f>IF(N404="zákl. přenesená",J404,0)</f>
        <v>0</v>
      </c>
      <c r="BH404" s="238">
        <f>IF(N404="sníž. přenesená",J404,0)</f>
        <v>0</v>
      </c>
      <c r="BI404" s="238">
        <f>IF(N404="nulová",J404,0)</f>
        <v>0</v>
      </c>
      <c r="BJ404" s="14" t="s">
        <v>83</v>
      </c>
      <c r="BK404" s="238">
        <f>ROUND(I404*H404,2)</f>
        <v>0</v>
      </c>
      <c r="BL404" s="14" t="s">
        <v>267</v>
      </c>
      <c r="BM404" s="237" t="s">
        <v>932</v>
      </c>
    </row>
    <row r="405" s="2" customFormat="1">
      <c r="A405" s="35"/>
      <c r="B405" s="36"/>
      <c r="C405" s="37"/>
      <c r="D405" s="239" t="s">
        <v>403</v>
      </c>
      <c r="E405" s="37"/>
      <c r="F405" s="240" t="s">
        <v>901</v>
      </c>
      <c r="G405" s="37"/>
      <c r="H405" s="37"/>
      <c r="I405" s="241"/>
      <c r="J405" s="37"/>
      <c r="K405" s="37"/>
      <c r="L405" s="41"/>
      <c r="M405" s="242"/>
      <c r="N405" s="243"/>
      <c r="O405" s="88"/>
      <c r="P405" s="88"/>
      <c r="Q405" s="88"/>
      <c r="R405" s="88"/>
      <c r="S405" s="88"/>
      <c r="T405" s="89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T405" s="14" t="s">
        <v>403</v>
      </c>
      <c r="AU405" s="14" t="s">
        <v>85</v>
      </c>
    </row>
    <row r="406" s="2" customFormat="1" ht="37.8" customHeight="1">
      <c r="A406" s="35"/>
      <c r="B406" s="36"/>
      <c r="C406" s="225" t="s">
        <v>933</v>
      </c>
      <c r="D406" s="225" t="s">
        <v>205</v>
      </c>
      <c r="E406" s="226" t="s">
        <v>934</v>
      </c>
      <c r="F406" s="227" t="s">
        <v>935</v>
      </c>
      <c r="G406" s="228" t="s">
        <v>721</v>
      </c>
      <c r="H406" s="229">
        <v>1</v>
      </c>
      <c r="I406" s="230"/>
      <c r="J406" s="231">
        <f>ROUND(I406*H406,2)</f>
        <v>0</v>
      </c>
      <c r="K406" s="232"/>
      <c r="L406" s="41"/>
      <c r="M406" s="233" t="s">
        <v>1</v>
      </c>
      <c r="N406" s="234" t="s">
        <v>41</v>
      </c>
      <c r="O406" s="88"/>
      <c r="P406" s="235">
        <f>O406*H406</f>
        <v>0</v>
      </c>
      <c r="Q406" s="235">
        <v>0</v>
      </c>
      <c r="R406" s="235">
        <f>Q406*H406</f>
        <v>0</v>
      </c>
      <c r="S406" s="235">
        <v>0</v>
      </c>
      <c r="T406" s="236">
        <f>S406*H406</f>
        <v>0</v>
      </c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R406" s="237" t="s">
        <v>267</v>
      </c>
      <c r="AT406" s="237" t="s">
        <v>205</v>
      </c>
      <c r="AU406" s="237" t="s">
        <v>85</v>
      </c>
      <c r="AY406" s="14" t="s">
        <v>203</v>
      </c>
      <c r="BE406" s="238">
        <f>IF(N406="základní",J406,0)</f>
        <v>0</v>
      </c>
      <c r="BF406" s="238">
        <f>IF(N406="snížená",J406,0)</f>
        <v>0</v>
      </c>
      <c r="BG406" s="238">
        <f>IF(N406="zákl. přenesená",J406,0)</f>
        <v>0</v>
      </c>
      <c r="BH406" s="238">
        <f>IF(N406="sníž. přenesená",J406,0)</f>
        <v>0</v>
      </c>
      <c r="BI406" s="238">
        <f>IF(N406="nulová",J406,0)</f>
        <v>0</v>
      </c>
      <c r="BJ406" s="14" t="s">
        <v>83</v>
      </c>
      <c r="BK406" s="238">
        <f>ROUND(I406*H406,2)</f>
        <v>0</v>
      </c>
      <c r="BL406" s="14" t="s">
        <v>267</v>
      </c>
      <c r="BM406" s="237" t="s">
        <v>936</v>
      </c>
    </row>
    <row r="407" s="2" customFormat="1">
      <c r="A407" s="35"/>
      <c r="B407" s="36"/>
      <c r="C407" s="37"/>
      <c r="D407" s="239" t="s">
        <v>403</v>
      </c>
      <c r="E407" s="37"/>
      <c r="F407" s="240" t="s">
        <v>901</v>
      </c>
      <c r="G407" s="37"/>
      <c r="H407" s="37"/>
      <c r="I407" s="241"/>
      <c r="J407" s="37"/>
      <c r="K407" s="37"/>
      <c r="L407" s="41"/>
      <c r="M407" s="242"/>
      <c r="N407" s="243"/>
      <c r="O407" s="88"/>
      <c r="P407" s="88"/>
      <c r="Q407" s="88"/>
      <c r="R407" s="88"/>
      <c r="S407" s="88"/>
      <c r="T407" s="89"/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T407" s="14" t="s">
        <v>403</v>
      </c>
      <c r="AU407" s="14" t="s">
        <v>85</v>
      </c>
    </row>
    <row r="408" s="2" customFormat="1" ht="37.8" customHeight="1">
      <c r="A408" s="35"/>
      <c r="B408" s="36"/>
      <c r="C408" s="225" t="s">
        <v>937</v>
      </c>
      <c r="D408" s="225" t="s">
        <v>205</v>
      </c>
      <c r="E408" s="226" t="s">
        <v>938</v>
      </c>
      <c r="F408" s="227" t="s">
        <v>939</v>
      </c>
      <c r="G408" s="228" t="s">
        <v>721</v>
      </c>
      <c r="H408" s="229">
        <v>2</v>
      </c>
      <c r="I408" s="230"/>
      <c r="J408" s="231">
        <f>ROUND(I408*H408,2)</f>
        <v>0</v>
      </c>
      <c r="K408" s="232"/>
      <c r="L408" s="41"/>
      <c r="M408" s="233" t="s">
        <v>1</v>
      </c>
      <c r="N408" s="234" t="s">
        <v>41</v>
      </c>
      <c r="O408" s="88"/>
      <c r="P408" s="235">
        <f>O408*H408</f>
        <v>0</v>
      </c>
      <c r="Q408" s="235">
        <v>0</v>
      </c>
      <c r="R408" s="235">
        <f>Q408*H408</f>
        <v>0</v>
      </c>
      <c r="S408" s="235">
        <v>0</v>
      </c>
      <c r="T408" s="236">
        <f>S408*H408</f>
        <v>0</v>
      </c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R408" s="237" t="s">
        <v>267</v>
      </c>
      <c r="AT408" s="237" t="s">
        <v>205</v>
      </c>
      <c r="AU408" s="237" t="s">
        <v>85</v>
      </c>
      <c r="AY408" s="14" t="s">
        <v>203</v>
      </c>
      <c r="BE408" s="238">
        <f>IF(N408="základní",J408,0)</f>
        <v>0</v>
      </c>
      <c r="BF408" s="238">
        <f>IF(N408="snížená",J408,0)</f>
        <v>0</v>
      </c>
      <c r="BG408" s="238">
        <f>IF(N408="zákl. přenesená",J408,0)</f>
        <v>0</v>
      </c>
      <c r="BH408" s="238">
        <f>IF(N408="sníž. přenesená",J408,0)</f>
        <v>0</v>
      </c>
      <c r="BI408" s="238">
        <f>IF(N408="nulová",J408,0)</f>
        <v>0</v>
      </c>
      <c r="BJ408" s="14" t="s">
        <v>83</v>
      </c>
      <c r="BK408" s="238">
        <f>ROUND(I408*H408,2)</f>
        <v>0</v>
      </c>
      <c r="BL408" s="14" t="s">
        <v>267</v>
      </c>
      <c r="BM408" s="237" t="s">
        <v>940</v>
      </c>
    </row>
    <row r="409" s="2" customFormat="1">
      <c r="A409" s="35"/>
      <c r="B409" s="36"/>
      <c r="C409" s="37"/>
      <c r="D409" s="239" t="s">
        <v>403</v>
      </c>
      <c r="E409" s="37"/>
      <c r="F409" s="240" t="s">
        <v>901</v>
      </c>
      <c r="G409" s="37"/>
      <c r="H409" s="37"/>
      <c r="I409" s="241"/>
      <c r="J409" s="37"/>
      <c r="K409" s="37"/>
      <c r="L409" s="41"/>
      <c r="M409" s="242"/>
      <c r="N409" s="243"/>
      <c r="O409" s="88"/>
      <c r="P409" s="88"/>
      <c r="Q409" s="88"/>
      <c r="R409" s="88"/>
      <c r="S409" s="88"/>
      <c r="T409" s="89"/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T409" s="14" t="s">
        <v>403</v>
      </c>
      <c r="AU409" s="14" t="s">
        <v>85</v>
      </c>
    </row>
    <row r="410" s="2" customFormat="1" ht="37.8" customHeight="1">
      <c r="A410" s="35"/>
      <c r="B410" s="36"/>
      <c r="C410" s="225" t="s">
        <v>941</v>
      </c>
      <c r="D410" s="225" t="s">
        <v>205</v>
      </c>
      <c r="E410" s="226" t="s">
        <v>942</v>
      </c>
      <c r="F410" s="227" t="s">
        <v>943</v>
      </c>
      <c r="G410" s="228" t="s">
        <v>721</v>
      </c>
      <c r="H410" s="229">
        <v>4</v>
      </c>
      <c r="I410" s="230"/>
      <c r="J410" s="231">
        <f>ROUND(I410*H410,2)</f>
        <v>0</v>
      </c>
      <c r="K410" s="232"/>
      <c r="L410" s="41"/>
      <c r="M410" s="233" t="s">
        <v>1</v>
      </c>
      <c r="N410" s="234" t="s">
        <v>41</v>
      </c>
      <c r="O410" s="88"/>
      <c r="P410" s="235">
        <f>O410*H410</f>
        <v>0</v>
      </c>
      <c r="Q410" s="235">
        <v>0</v>
      </c>
      <c r="R410" s="235">
        <f>Q410*H410</f>
        <v>0</v>
      </c>
      <c r="S410" s="235">
        <v>0</v>
      </c>
      <c r="T410" s="236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37" t="s">
        <v>267</v>
      </c>
      <c r="AT410" s="237" t="s">
        <v>205</v>
      </c>
      <c r="AU410" s="237" t="s">
        <v>85</v>
      </c>
      <c r="AY410" s="14" t="s">
        <v>203</v>
      </c>
      <c r="BE410" s="238">
        <f>IF(N410="základní",J410,0)</f>
        <v>0</v>
      </c>
      <c r="BF410" s="238">
        <f>IF(N410="snížená",J410,0)</f>
        <v>0</v>
      </c>
      <c r="BG410" s="238">
        <f>IF(N410="zákl. přenesená",J410,0)</f>
        <v>0</v>
      </c>
      <c r="BH410" s="238">
        <f>IF(N410="sníž. přenesená",J410,0)</f>
        <v>0</v>
      </c>
      <c r="BI410" s="238">
        <f>IF(N410="nulová",J410,0)</f>
        <v>0</v>
      </c>
      <c r="BJ410" s="14" t="s">
        <v>83</v>
      </c>
      <c r="BK410" s="238">
        <f>ROUND(I410*H410,2)</f>
        <v>0</v>
      </c>
      <c r="BL410" s="14" t="s">
        <v>267</v>
      </c>
      <c r="BM410" s="237" t="s">
        <v>944</v>
      </c>
    </row>
    <row r="411" s="2" customFormat="1">
      <c r="A411" s="35"/>
      <c r="B411" s="36"/>
      <c r="C411" s="37"/>
      <c r="D411" s="239" t="s">
        <v>403</v>
      </c>
      <c r="E411" s="37"/>
      <c r="F411" s="240" t="s">
        <v>901</v>
      </c>
      <c r="G411" s="37"/>
      <c r="H411" s="37"/>
      <c r="I411" s="241"/>
      <c r="J411" s="37"/>
      <c r="K411" s="37"/>
      <c r="L411" s="41"/>
      <c r="M411" s="242"/>
      <c r="N411" s="243"/>
      <c r="O411" s="88"/>
      <c r="P411" s="88"/>
      <c r="Q411" s="88"/>
      <c r="R411" s="88"/>
      <c r="S411" s="88"/>
      <c r="T411" s="89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T411" s="14" t="s">
        <v>403</v>
      </c>
      <c r="AU411" s="14" t="s">
        <v>85</v>
      </c>
    </row>
    <row r="412" s="2" customFormat="1" ht="37.8" customHeight="1">
      <c r="A412" s="35"/>
      <c r="B412" s="36"/>
      <c r="C412" s="225" t="s">
        <v>326</v>
      </c>
      <c r="D412" s="225" t="s">
        <v>205</v>
      </c>
      <c r="E412" s="226" t="s">
        <v>945</v>
      </c>
      <c r="F412" s="227" t="s">
        <v>946</v>
      </c>
      <c r="G412" s="228" t="s">
        <v>721</v>
      </c>
      <c r="H412" s="229">
        <v>42</v>
      </c>
      <c r="I412" s="230"/>
      <c r="J412" s="231">
        <f>ROUND(I412*H412,2)</f>
        <v>0</v>
      </c>
      <c r="K412" s="232"/>
      <c r="L412" s="41"/>
      <c r="M412" s="233" t="s">
        <v>1</v>
      </c>
      <c r="N412" s="234" t="s">
        <v>41</v>
      </c>
      <c r="O412" s="88"/>
      <c r="P412" s="235">
        <f>O412*H412</f>
        <v>0</v>
      </c>
      <c r="Q412" s="235">
        <v>0</v>
      </c>
      <c r="R412" s="235">
        <f>Q412*H412</f>
        <v>0</v>
      </c>
      <c r="S412" s="235">
        <v>0</v>
      </c>
      <c r="T412" s="236">
        <f>S412*H412</f>
        <v>0</v>
      </c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R412" s="237" t="s">
        <v>267</v>
      </c>
      <c r="AT412" s="237" t="s">
        <v>205</v>
      </c>
      <c r="AU412" s="237" t="s">
        <v>85</v>
      </c>
      <c r="AY412" s="14" t="s">
        <v>203</v>
      </c>
      <c r="BE412" s="238">
        <f>IF(N412="základní",J412,0)</f>
        <v>0</v>
      </c>
      <c r="BF412" s="238">
        <f>IF(N412="snížená",J412,0)</f>
        <v>0</v>
      </c>
      <c r="BG412" s="238">
        <f>IF(N412="zákl. přenesená",J412,0)</f>
        <v>0</v>
      </c>
      <c r="BH412" s="238">
        <f>IF(N412="sníž. přenesená",J412,0)</f>
        <v>0</v>
      </c>
      <c r="BI412" s="238">
        <f>IF(N412="nulová",J412,0)</f>
        <v>0</v>
      </c>
      <c r="BJ412" s="14" t="s">
        <v>83</v>
      </c>
      <c r="BK412" s="238">
        <f>ROUND(I412*H412,2)</f>
        <v>0</v>
      </c>
      <c r="BL412" s="14" t="s">
        <v>267</v>
      </c>
      <c r="BM412" s="237" t="s">
        <v>947</v>
      </c>
    </row>
    <row r="413" s="2" customFormat="1">
      <c r="A413" s="35"/>
      <c r="B413" s="36"/>
      <c r="C413" s="37"/>
      <c r="D413" s="239" t="s">
        <v>403</v>
      </c>
      <c r="E413" s="37"/>
      <c r="F413" s="240" t="s">
        <v>901</v>
      </c>
      <c r="G413" s="37"/>
      <c r="H413" s="37"/>
      <c r="I413" s="241"/>
      <c r="J413" s="37"/>
      <c r="K413" s="37"/>
      <c r="L413" s="41"/>
      <c r="M413" s="242"/>
      <c r="N413" s="243"/>
      <c r="O413" s="88"/>
      <c r="P413" s="88"/>
      <c r="Q413" s="88"/>
      <c r="R413" s="88"/>
      <c r="S413" s="88"/>
      <c r="T413" s="89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T413" s="14" t="s">
        <v>403</v>
      </c>
      <c r="AU413" s="14" t="s">
        <v>85</v>
      </c>
    </row>
    <row r="414" s="2" customFormat="1" ht="37.8" customHeight="1">
      <c r="A414" s="35"/>
      <c r="B414" s="36"/>
      <c r="C414" s="225" t="s">
        <v>948</v>
      </c>
      <c r="D414" s="225" t="s">
        <v>205</v>
      </c>
      <c r="E414" s="226" t="s">
        <v>949</v>
      </c>
      <c r="F414" s="227" t="s">
        <v>950</v>
      </c>
      <c r="G414" s="228" t="s">
        <v>721</v>
      </c>
      <c r="H414" s="229">
        <v>1</v>
      </c>
      <c r="I414" s="230"/>
      <c r="J414" s="231">
        <f>ROUND(I414*H414,2)</f>
        <v>0</v>
      </c>
      <c r="K414" s="232"/>
      <c r="L414" s="41"/>
      <c r="M414" s="233" t="s">
        <v>1</v>
      </c>
      <c r="N414" s="234" t="s">
        <v>41</v>
      </c>
      <c r="O414" s="88"/>
      <c r="P414" s="235">
        <f>O414*H414</f>
        <v>0</v>
      </c>
      <c r="Q414" s="235">
        <v>0</v>
      </c>
      <c r="R414" s="235">
        <f>Q414*H414</f>
        <v>0</v>
      </c>
      <c r="S414" s="235">
        <v>0</v>
      </c>
      <c r="T414" s="236">
        <f>S414*H414</f>
        <v>0</v>
      </c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R414" s="237" t="s">
        <v>267</v>
      </c>
      <c r="AT414" s="237" t="s">
        <v>205</v>
      </c>
      <c r="AU414" s="237" t="s">
        <v>85</v>
      </c>
      <c r="AY414" s="14" t="s">
        <v>203</v>
      </c>
      <c r="BE414" s="238">
        <f>IF(N414="základní",J414,0)</f>
        <v>0</v>
      </c>
      <c r="BF414" s="238">
        <f>IF(N414="snížená",J414,0)</f>
        <v>0</v>
      </c>
      <c r="BG414" s="238">
        <f>IF(N414="zákl. přenesená",J414,0)</f>
        <v>0</v>
      </c>
      <c r="BH414" s="238">
        <f>IF(N414="sníž. přenesená",J414,0)</f>
        <v>0</v>
      </c>
      <c r="BI414" s="238">
        <f>IF(N414="nulová",J414,0)</f>
        <v>0</v>
      </c>
      <c r="BJ414" s="14" t="s">
        <v>83</v>
      </c>
      <c r="BK414" s="238">
        <f>ROUND(I414*H414,2)</f>
        <v>0</v>
      </c>
      <c r="BL414" s="14" t="s">
        <v>267</v>
      </c>
      <c r="BM414" s="237" t="s">
        <v>951</v>
      </c>
    </row>
    <row r="415" s="2" customFormat="1">
      <c r="A415" s="35"/>
      <c r="B415" s="36"/>
      <c r="C415" s="37"/>
      <c r="D415" s="239" t="s">
        <v>403</v>
      </c>
      <c r="E415" s="37"/>
      <c r="F415" s="240" t="s">
        <v>901</v>
      </c>
      <c r="G415" s="37"/>
      <c r="H415" s="37"/>
      <c r="I415" s="241"/>
      <c r="J415" s="37"/>
      <c r="K415" s="37"/>
      <c r="L415" s="41"/>
      <c r="M415" s="242"/>
      <c r="N415" s="243"/>
      <c r="O415" s="88"/>
      <c r="P415" s="88"/>
      <c r="Q415" s="88"/>
      <c r="R415" s="88"/>
      <c r="S415" s="88"/>
      <c r="T415" s="89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T415" s="14" t="s">
        <v>403</v>
      </c>
      <c r="AU415" s="14" t="s">
        <v>85</v>
      </c>
    </row>
    <row r="416" s="2" customFormat="1" ht="37.8" customHeight="1">
      <c r="A416" s="35"/>
      <c r="B416" s="36"/>
      <c r="C416" s="225" t="s">
        <v>952</v>
      </c>
      <c r="D416" s="225" t="s">
        <v>205</v>
      </c>
      <c r="E416" s="226" t="s">
        <v>953</v>
      </c>
      <c r="F416" s="227" t="s">
        <v>954</v>
      </c>
      <c r="G416" s="228" t="s">
        <v>721</v>
      </c>
      <c r="H416" s="229">
        <v>3</v>
      </c>
      <c r="I416" s="230"/>
      <c r="J416" s="231">
        <f>ROUND(I416*H416,2)</f>
        <v>0</v>
      </c>
      <c r="K416" s="232"/>
      <c r="L416" s="41"/>
      <c r="M416" s="233" t="s">
        <v>1</v>
      </c>
      <c r="N416" s="234" t="s">
        <v>41</v>
      </c>
      <c r="O416" s="88"/>
      <c r="P416" s="235">
        <f>O416*H416</f>
        <v>0</v>
      </c>
      <c r="Q416" s="235">
        <v>0</v>
      </c>
      <c r="R416" s="235">
        <f>Q416*H416</f>
        <v>0</v>
      </c>
      <c r="S416" s="235">
        <v>0</v>
      </c>
      <c r="T416" s="236">
        <f>S416*H416</f>
        <v>0</v>
      </c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R416" s="237" t="s">
        <v>267</v>
      </c>
      <c r="AT416" s="237" t="s">
        <v>205</v>
      </c>
      <c r="AU416" s="237" t="s">
        <v>85</v>
      </c>
      <c r="AY416" s="14" t="s">
        <v>203</v>
      </c>
      <c r="BE416" s="238">
        <f>IF(N416="základní",J416,0)</f>
        <v>0</v>
      </c>
      <c r="BF416" s="238">
        <f>IF(N416="snížená",J416,0)</f>
        <v>0</v>
      </c>
      <c r="BG416" s="238">
        <f>IF(N416="zákl. přenesená",J416,0)</f>
        <v>0</v>
      </c>
      <c r="BH416" s="238">
        <f>IF(N416="sníž. přenesená",J416,0)</f>
        <v>0</v>
      </c>
      <c r="BI416" s="238">
        <f>IF(N416="nulová",J416,0)</f>
        <v>0</v>
      </c>
      <c r="BJ416" s="14" t="s">
        <v>83</v>
      </c>
      <c r="BK416" s="238">
        <f>ROUND(I416*H416,2)</f>
        <v>0</v>
      </c>
      <c r="BL416" s="14" t="s">
        <v>267</v>
      </c>
      <c r="BM416" s="237" t="s">
        <v>955</v>
      </c>
    </row>
    <row r="417" s="2" customFormat="1">
      <c r="A417" s="35"/>
      <c r="B417" s="36"/>
      <c r="C417" s="37"/>
      <c r="D417" s="239" t="s">
        <v>403</v>
      </c>
      <c r="E417" s="37"/>
      <c r="F417" s="240" t="s">
        <v>901</v>
      </c>
      <c r="G417" s="37"/>
      <c r="H417" s="37"/>
      <c r="I417" s="241"/>
      <c r="J417" s="37"/>
      <c r="K417" s="37"/>
      <c r="L417" s="41"/>
      <c r="M417" s="242"/>
      <c r="N417" s="243"/>
      <c r="O417" s="88"/>
      <c r="P417" s="88"/>
      <c r="Q417" s="88"/>
      <c r="R417" s="88"/>
      <c r="S417" s="88"/>
      <c r="T417" s="89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T417" s="14" t="s">
        <v>403</v>
      </c>
      <c r="AU417" s="14" t="s">
        <v>85</v>
      </c>
    </row>
    <row r="418" s="2" customFormat="1" ht="37.8" customHeight="1">
      <c r="A418" s="35"/>
      <c r="B418" s="36"/>
      <c r="C418" s="225" t="s">
        <v>956</v>
      </c>
      <c r="D418" s="225" t="s">
        <v>205</v>
      </c>
      <c r="E418" s="226" t="s">
        <v>957</v>
      </c>
      <c r="F418" s="227" t="s">
        <v>958</v>
      </c>
      <c r="G418" s="228" t="s">
        <v>721</v>
      </c>
      <c r="H418" s="229">
        <v>22</v>
      </c>
      <c r="I418" s="230"/>
      <c r="J418" s="231">
        <f>ROUND(I418*H418,2)</f>
        <v>0</v>
      </c>
      <c r="K418" s="232"/>
      <c r="L418" s="41"/>
      <c r="M418" s="233" t="s">
        <v>1</v>
      </c>
      <c r="N418" s="234" t="s">
        <v>41</v>
      </c>
      <c r="O418" s="88"/>
      <c r="P418" s="235">
        <f>O418*H418</f>
        <v>0</v>
      </c>
      <c r="Q418" s="235">
        <v>0</v>
      </c>
      <c r="R418" s="235">
        <f>Q418*H418</f>
        <v>0</v>
      </c>
      <c r="S418" s="235">
        <v>0</v>
      </c>
      <c r="T418" s="236">
        <f>S418*H418</f>
        <v>0</v>
      </c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R418" s="237" t="s">
        <v>267</v>
      </c>
      <c r="AT418" s="237" t="s">
        <v>205</v>
      </c>
      <c r="AU418" s="237" t="s">
        <v>85</v>
      </c>
      <c r="AY418" s="14" t="s">
        <v>203</v>
      </c>
      <c r="BE418" s="238">
        <f>IF(N418="základní",J418,0)</f>
        <v>0</v>
      </c>
      <c r="BF418" s="238">
        <f>IF(N418="snížená",J418,0)</f>
        <v>0</v>
      </c>
      <c r="BG418" s="238">
        <f>IF(N418="zákl. přenesená",J418,0)</f>
        <v>0</v>
      </c>
      <c r="BH418" s="238">
        <f>IF(N418="sníž. přenesená",J418,0)</f>
        <v>0</v>
      </c>
      <c r="BI418" s="238">
        <f>IF(N418="nulová",J418,0)</f>
        <v>0</v>
      </c>
      <c r="BJ418" s="14" t="s">
        <v>83</v>
      </c>
      <c r="BK418" s="238">
        <f>ROUND(I418*H418,2)</f>
        <v>0</v>
      </c>
      <c r="BL418" s="14" t="s">
        <v>267</v>
      </c>
      <c r="BM418" s="237" t="s">
        <v>959</v>
      </c>
    </row>
    <row r="419" s="2" customFormat="1">
      <c r="A419" s="35"/>
      <c r="B419" s="36"/>
      <c r="C419" s="37"/>
      <c r="D419" s="239" t="s">
        <v>403</v>
      </c>
      <c r="E419" s="37"/>
      <c r="F419" s="240" t="s">
        <v>901</v>
      </c>
      <c r="G419" s="37"/>
      <c r="H419" s="37"/>
      <c r="I419" s="241"/>
      <c r="J419" s="37"/>
      <c r="K419" s="37"/>
      <c r="L419" s="41"/>
      <c r="M419" s="242"/>
      <c r="N419" s="243"/>
      <c r="O419" s="88"/>
      <c r="P419" s="88"/>
      <c r="Q419" s="88"/>
      <c r="R419" s="88"/>
      <c r="S419" s="88"/>
      <c r="T419" s="89"/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T419" s="14" t="s">
        <v>403</v>
      </c>
      <c r="AU419" s="14" t="s">
        <v>85</v>
      </c>
    </row>
    <row r="420" s="2" customFormat="1" ht="37.8" customHeight="1">
      <c r="A420" s="35"/>
      <c r="B420" s="36"/>
      <c r="C420" s="225" t="s">
        <v>960</v>
      </c>
      <c r="D420" s="225" t="s">
        <v>205</v>
      </c>
      <c r="E420" s="226" t="s">
        <v>961</v>
      </c>
      <c r="F420" s="227" t="s">
        <v>962</v>
      </c>
      <c r="G420" s="228" t="s">
        <v>721</v>
      </c>
      <c r="H420" s="229">
        <v>12</v>
      </c>
      <c r="I420" s="230"/>
      <c r="J420" s="231">
        <f>ROUND(I420*H420,2)</f>
        <v>0</v>
      </c>
      <c r="K420" s="232"/>
      <c r="L420" s="41"/>
      <c r="M420" s="233" t="s">
        <v>1</v>
      </c>
      <c r="N420" s="234" t="s">
        <v>41</v>
      </c>
      <c r="O420" s="88"/>
      <c r="P420" s="235">
        <f>O420*H420</f>
        <v>0</v>
      </c>
      <c r="Q420" s="235">
        <v>0</v>
      </c>
      <c r="R420" s="235">
        <f>Q420*H420</f>
        <v>0</v>
      </c>
      <c r="S420" s="235">
        <v>0</v>
      </c>
      <c r="T420" s="236">
        <f>S420*H420</f>
        <v>0</v>
      </c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R420" s="237" t="s">
        <v>267</v>
      </c>
      <c r="AT420" s="237" t="s">
        <v>205</v>
      </c>
      <c r="AU420" s="237" t="s">
        <v>85</v>
      </c>
      <c r="AY420" s="14" t="s">
        <v>203</v>
      </c>
      <c r="BE420" s="238">
        <f>IF(N420="základní",J420,0)</f>
        <v>0</v>
      </c>
      <c r="BF420" s="238">
        <f>IF(N420="snížená",J420,0)</f>
        <v>0</v>
      </c>
      <c r="BG420" s="238">
        <f>IF(N420="zákl. přenesená",J420,0)</f>
        <v>0</v>
      </c>
      <c r="BH420" s="238">
        <f>IF(N420="sníž. přenesená",J420,0)</f>
        <v>0</v>
      </c>
      <c r="BI420" s="238">
        <f>IF(N420="nulová",J420,0)</f>
        <v>0</v>
      </c>
      <c r="BJ420" s="14" t="s">
        <v>83</v>
      </c>
      <c r="BK420" s="238">
        <f>ROUND(I420*H420,2)</f>
        <v>0</v>
      </c>
      <c r="BL420" s="14" t="s">
        <v>267</v>
      </c>
      <c r="BM420" s="237" t="s">
        <v>963</v>
      </c>
    </row>
    <row r="421" s="2" customFormat="1">
      <c r="A421" s="35"/>
      <c r="B421" s="36"/>
      <c r="C421" s="37"/>
      <c r="D421" s="239" t="s">
        <v>403</v>
      </c>
      <c r="E421" s="37"/>
      <c r="F421" s="240" t="s">
        <v>901</v>
      </c>
      <c r="G421" s="37"/>
      <c r="H421" s="37"/>
      <c r="I421" s="241"/>
      <c r="J421" s="37"/>
      <c r="K421" s="37"/>
      <c r="L421" s="41"/>
      <c r="M421" s="242"/>
      <c r="N421" s="243"/>
      <c r="O421" s="88"/>
      <c r="P421" s="88"/>
      <c r="Q421" s="88"/>
      <c r="R421" s="88"/>
      <c r="S421" s="88"/>
      <c r="T421" s="89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T421" s="14" t="s">
        <v>403</v>
      </c>
      <c r="AU421" s="14" t="s">
        <v>85</v>
      </c>
    </row>
    <row r="422" s="2" customFormat="1" ht="37.8" customHeight="1">
      <c r="A422" s="35"/>
      <c r="B422" s="36"/>
      <c r="C422" s="225" t="s">
        <v>964</v>
      </c>
      <c r="D422" s="225" t="s">
        <v>205</v>
      </c>
      <c r="E422" s="226" t="s">
        <v>965</v>
      </c>
      <c r="F422" s="227" t="s">
        <v>966</v>
      </c>
      <c r="G422" s="228" t="s">
        <v>721</v>
      </c>
      <c r="H422" s="229">
        <v>1</v>
      </c>
      <c r="I422" s="230"/>
      <c r="J422" s="231">
        <f>ROUND(I422*H422,2)</f>
        <v>0</v>
      </c>
      <c r="K422" s="232"/>
      <c r="L422" s="41"/>
      <c r="M422" s="233" t="s">
        <v>1</v>
      </c>
      <c r="N422" s="234" t="s">
        <v>41</v>
      </c>
      <c r="O422" s="88"/>
      <c r="P422" s="235">
        <f>O422*H422</f>
        <v>0</v>
      </c>
      <c r="Q422" s="235">
        <v>0</v>
      </c>
      <c r="R422" s="235">
        <f>Q422*H422</f>
        <v>0</v>
      </c>
      <c r="S422" s="235">
        <v>0</v>
      </c>
      <c r="T422" s="236">
        <f>S422*H422</f>
        <v>0</v>
      </c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R422" s="237" t="s">
        <v>267</v>
      </c>
      <c r="AT422" s="237" t="s">
        <v>205</v>
      </c>
      <c r="AU422" s="237" t="s">
        <v>85</v>
      </c>
      <c r="AY422" s="14" t="s">
        <v>203</v>
      </c>
      <c r="BE422" s="238">
        <f>IF(N422="základní",J422,0)</f>
        <v>0</v>
      </c>
      <c r="BF422" s="238">
        <f>IF(N422="snížená",J422,0)</f>
        <v>0</v>
      </c>
      <c r="BG422" s="238">
        <f>IF(N422="zákl. přenesená",J422,0)</f>
        <v>0</v>
      </c>
      <c r="BH422" s="238">
        <f>IF(N422="sníž. přenesená",J422,0)</f>
        <v>0</v>
      </c>
      <c r="BI422" s="238">
        <f>IF(N422="nulová",J422,0)</f>
        <v>0</v>
      </c>
      <c r="BJ422" s="14" t="s">
        <v>83</v>
      </c>
      <c r="BK422" s="238">
        <f>ROUND(I422*H422,2)</f>
        <v>0</v>
      </c>
      <c r="BL422" s="14" t="s">
        <v>267</v>
      </c>
      <c r="BM422" s="237" t="s">
        <v>967</v>
      </c>
    </row>
    <row r="423" s="2" customFormat="1">
      <c r="A423" s="35"/>
      <c r="B423" s="36"/>
      <c r="C423" s="37"/>
      <c r="D423" s="239" t="s">
        <v>403</v>
      </c>
      <c r="E423" s="37"/>
      <c r="F423" s="240" t="s">
        <v>901</v>
      </c>
      <c r="G423" s="37"/>
      <c r="H423" s="37"/>
      <c r="I423" s="241"/>
      <c r="J423" s="37"/>
      <c r="K423" s="37"/>
      <c r="L423" s="41"/>
      <c r="M423" s="242"/>
      <c r="N423" s="243"/>
      <c r="O423" s="88"/>
      <c r="P423" s="88"/>
      <c r="Q423" s="88"/>
      <c r="R423" s="88"/>
      <c r="S423" s="88"/>
      <c r="T423" s="89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T423" s="14" t="s">
        <v>403</v>
      </c>
      <c r="AU423" s="14" t="s">
        <v>85</v>
      </c>
    </row>
    <row r="424" s="2" customFormat="1" ht="37.8" customHeight="1">
      <c r="A424" s="35"/>
      <c r="B424" s="36"/>
      <c r="C424" s="225" t="s">
        <v>330</v>
      </c>
      <c r="D424" s="225" t="s">
        <v>205</v>
      </c>
      <c r="E424" s="226" t="s">
        <v>968</v>
      </c>
      <c r="F424" s="227" t="s">
        <v>969</v>
      </c>
      <c r="G424" s="228" t="s">
        <v>721</v>
      </c>
      <c r="H424" s="229">
        <v>3</v>
      </c>
      <c r="I424" s="230"/>
      <c r="J424" s="231">
        <f>ROUND(I424*H424,2)</f>
        <v>0</v>
      </c>
      <c r="K424" s="232"/>
      <c r="L424" s="41"/>
      <c r="M424" s="233" t="s">
        <v>1</v>
      </c>
      <c r="N424" s="234" t="s">
        <v>41</v>
      </c>
      <c r="O424" s="88"/>
      <c r="P424" s="235">
        <f>O424*H424</f>
        <v>0</v>
      </c>
      <c r="Q424" s="235">
        <v>0</v>
      </c>
      <c r="R424" s="235">
        <f>Q424*H424</f>
        <v>0</v>
      </c>
      <c r="S424" s="235">
        <v>0</v>
      </c>
      <c r="T424" s="236">
        <f>S424*H424</f>
        <v>0</v>
      </c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R424" s="237" t="s">
        <v>267</v>
      </c>
      <c r="AT424" s="237" t="s">
        <v>205</v>
      </c>
      <c r="AU424" s="237" t="s">
        <v>85</v>
      </c>
      <c r="AY424" s="14" t="s">
        <v>203</v>
      </c>
      <c r="BE424" s="238">
        <f>IF(N424="základní",J424,0)</f>
        <v>0</v>
      </c>
      <c r="BF424" s="238">
        <f>IF(N424="snížená",J424,0)</f>
        <v>0</v>
      </c>
      <c r="BG424" s="238">
        <f>IF(N424="zákl. přenesená",J424,0)</f>
        <v>0</v>
      </c>
      <c r="BH424" s="238">
        <f>IF(N424="sníž. přenesená",J424,0)</f>
        <v>0</v>
      </c>
      <c r="BI424" s="238">
        <f>IF(N424="nulová",J424,0)</f>
        <v>0</v>
      </c>
      <c r="BJ424" s="14" t="s">
        <v>83</v>
      </c>
      <c r="BK424" s="238">
        <f>ROUND(I424*H424,2)</f>
        <v>0</v>
      </c>
      <c r="BL424" s="14" t="s">
        <v>267</v>
      </c>
      <c r="BM424" s="237" t="s">
        <v>970</v>
      </c>
    </row>
    <row r="425" s="2" customFormat="1">
      <c r="A425" s="35"/>
      <c r="B425" s="36"/>
      <c r="C425" s="37"/>
      <c r="D425" s="239" t="s">
        <v>403</v>
      </c>
      <c r="E425" s="37"/>
      <c r="F425" s="240" t="s">
        <v>901</v>
      </c>
      <c r="G425" s="37"/>
      <c r="H425" s="37"/>
      <c r="I425" s="241"/>
      <c r="J425" s="37"/>
      <c r="K425" s="37"/>
      <c r="L425" s="41"/>
      <c r="M425" s="242"/>
      <c r="N425" s="243"/>
      <c r="O425" s="88"/>
      <c r="P425" s="88"/>
      <c r="Q425" s="88"/>
      <c r="R425" s="88"/>
      <c r="S425" s="88"/>
      <c r="T425" s="89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T425" s="14" t="s">
        <v>403</v>
      </c>
      <c r="AU425" s="14" t="s">
        <v>85</v>
      </c>
    </row>
    <row r="426" s="2" customFormat="1" ht="37.8" customHeight="1">
      <c r="A426" s="35"/>
      <c r="B426" s="36"/>
      <c r="C426" s="225" t="s">
        <v>971</v>
      </c>
      <c r="D426" s="225" t="s">
        <v>205</v>
      </c>
      <c r="E426" s="226" t="s">
        <v>972</v>
      </c>
      <c r="F426" s="227" t="s">
        <v>973</v>
      </c>
      <c r="G426" s="228" t="s">
        <v>721</v>
      </c>
      <c r="H426" s="229">
        <v>6</v>
      </c>
      <c r="I426" s="230"/>
      <c r="J426" s="231">
        <f>ROUND(I426*H426,2)</f>
        <v>0</v>
      </c>
      <c r="K426" s="232"/>
      <c r="L426" s="41"/>
      <c r="M426" s="233" t="s">
        <v>1</v>
      </c>
      <c r="N426" s="234" t="s">
        <v>41</v>
      </c>
      <c r="O426" s="88"/>
      <c r="P426" s="235">
        <f>O426*H426</f>
        <v>0</v>
      </c>
      <c r="Q426" s="235">
        <v>0</v>
      </c>
      <c r="R426" s="235">
        <f>Q426*H426</f>
        <v>0</v>
      </c>
      <c r="S426" s="235">
        <v>0</v>
      </c>
      <c r="T426" s="236">
        <f>S426*H426</f>
        <v>0</v>
      </c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R426" s="237" t="s">
        <v>267</v>
      </c>
      <c r="AT426" s="237" t="s">
        <v>205</v>
      </c>
      <c r="AU426" s="237" t="s">
        <v>85</v>
      </c>
      <c r="AY426" s="14" t="s">
        <v>203</v>
      </c>
      <c r="BE426" s="238">
        <f>IF(N426="základní",J426,0)</f>
        <v>0</v>
      </c>
      <c r="BF426" s="238">
        <f>IF(N426="snížená",J426,0)</f>
        <v>0</v>
      </c>
      <c r="BG426" s="238">
        <f>IF(N426="zákl. přenesená",J426,0)</f>
        <v>0</v>
      </c>
      <c r="BH426" s="238">
        <f>IF(N426="sníž. přenesená",J426,0)</f>
        <v>0</v>
      </c>
      <c r="BI426" s="238">
        <f>IF(N426="nulová",J426,0)</f>
        <v>0</v>
      </c>
      <c r="BJ426" s="14" t="s">
        <v>83</v>
      </c>
      <c r="BK426" s="238">
        <f>ROUND(I426*H426,2)</f>
        <v>0</v>
      </c>
      <c r="BL426" s="14" t="s">
        <v>267</v>
      </c>
      <c r="BM426" s="237" t="s">
        <v>974</v>
      </c>
    </row>
    <row r="427" s="2" customFormat="1">
      <c r="A427" s="35"/>
      <c r="B427" s="36"/>
      <c r="C427" s="37"/>
      <c r="D427" s="239" t="s">
        <v>403</v>
      </c>
      <c r="E427" s="37"/>
      <c r="F427" s="240" t="s">
        <v>901</v>
      </c>
      <c r="G427" s="37"/>
      <c r="H427" s="37"/>
      <c r="I427" s="241"/>
      <c r="J427" s="37"/>
      <c r="K427" s="37"/>
      <c r="L427" s="41"/>
      <c r="M427" s="242"/>
      <c r="N427" s="243"/>
      <c r="O427" s="88"/>
      <c r="P427" s="88"/>
      <c r="Q427" s="88"/>
      <c r="R427" s="88"/>
      <c r="S427" s="88"/>
      <c r="T427" s="89"/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T427" s="14" t="s">
        <v>403</v>
      </c>
      <c r="AU427" s="14" t="s">
        <v>85</v>
      </c>
    </row>
    <row r="428" s="2" customFormat="1" ht="37.8" customHeight="1">
      <c r="A428" s="35"/>
      <c r="B428" s="36"/>
      <c r="C428" s="225" t="s">
        <v>333</v>
      </c>
      <c r="D428" s="225" t="s">
        <v>205</v>
      </c>
      <c r="E428" s="226" t="s">
        <v>975</v>
      </c>
      <c r="F428" s="227" t="s">
        <v>976</v>
      </c>
      <c r="G428" s="228" t="s">
        <v>721</v>
      </c>
      <c r="H428" s="229">
        <v>1</v>
      </c>
      <c r="I428" s="230"/>
      <c r="J428" s="231">
        <f>ROUND(I428*H428,2)</f>
        <v>0</v>
      </c>
      <c r="K428" s="232"/>
      <c r="L428" s="41"/>
      <c r="M428" s="233" t="s">
        <v>1</v>
      </c>
      <c r="N428" s="234" t="s">
        <v>41</v>
      </c>
      <c r="O428" s="88"/>
      <c r="P428" s="235">
        <f>O428*H428</f>
        <v>0</v>
      </c>
      <c r="Q428" s="235">
        <v>0</v>
      </c>
      <c r="R428" s="235">
        <f>Q428*H428</f>
        <v>0</v>
      </c>
      <c r="S428" s="235">
        <v>0</v>
      </c>
      <c r="T428" s="236">
        <f>S428*H428</f>
        <v>0</v>
      </c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R428" s="237" t="s">
        <v>267</v>
      </c>
      <c r="AT428" s="237" t="s">
        <v>205</v>
      </c>
      <c r="AU428" s="237" t="s">
        <v>85</v>
      </c>
      <c r="AY428" s="14" t="s">
        <v>203</v>
      </c>
      <c r="BE428" s="238">
        <f>IF(N428="základní",J428,0)</f>
        <v>0</v>
      </c>
      <c r="BF428" s="238">
        <f>IF(N428="snížená",J428,0)</f>
        <v>0</v>
      </c>
      <c r="BG428" s="238">
        <f>IF(N428="zákl. přenesená",J428,0)</f>
        <v>0</v>
      </c>
      <c r="BH428" s="238">
        <f>IF(N428="sníž. přenesená",J428,0)</f>
        <v>0</v>
      </c>
      <c r="BI428" s="238">
        <f>IF(N428="nulová",J428,0)</f>
        <v>0</v>
      </c>
      <c r="BJ428" s="14" t="s">
        <v>83</v>
      </c>
      <c r="BK428" s="238">
        <f>ROUND(I428*H428,2)</f>
        <v>0</v>
      </c>
      <c r="BL428" s="14" t="s">
        <v>267</v>
      </c>
      <c r="BM428" s="237" t="s">
        <v>977</v>
      </c>
    </row>
    <row r="429" s="2" customFormat="1">
      <c r="A429" s="35"/>
      <c r="B429" s="36"/>
      <c r="C429" s="37"/>
      <c r="D429" s="239" t="s">
        <v>403</v>
      </c>
      <c r="E429" s="37"/>
      <c r="F429" s="240" t="s">
        <v>901</v>
      </c>
      <c r="G429" s="37"/>
      <c r="H429" s="37"/>
      <c r="I429" s="241"/>
      <c r="J429" s="37"/>
      <c r="K429" s="37"/>
      <c r="L429" s="41"/>
      <c r="M429" s="242"/>
      <c r="N429" s="243"/>
      <c r="O429" s="88"/>
      <c r="P429" s="88"/>
      <c r="Q429" s="88"/>
      <c r="R429" s="88"/>
      <c r="S429" s="88"/>
      <c r="T429" s="89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T429" s="14" t="s">
        <v>403</v>
      </c>
      <c r="AU429" s="14" t="s">
        <v>85</v>
      </c>
    </row>
    <row r="430" s="2" customFormat="1" ht="37.8" customHeight="1">
      <c r="A430" s="35"/>
      <c r="B430" s="36"/>
      <c r="C430" s="225" t="s">
        <v>978</v>
      </c>
      <c r="D430" s="225" t="s">
        <v>205</v>
      </c>
      <c r="E430" s="226" t="s">
        <v>979</v>
      </c>
      <c r="F430" s="227" t="s">
        <v>980</v>
      </c>
      <c r="G430" s="228" t="s">
        <v>721</v>
      </c>
      <c r="H430" s="229">
        <v>3</v>
      </c>
      <c r="I430" s="230"/>
      <c r="J430" s="231">
        <f>ROUND(I430*H430,2)</f>
        <v>0</v>
      </c>
      <c r="K430" s="232"/>
      <c r="L430" s="41"/>
      <c r="M430" s="233" t="s">
        <v>1</v>
      </c>
      <c r="N430" s="234" t="s">
        <v>41</v>
      </c>
      <c r="O430" s="88"/>
      <c r="P430" s="235">
        <f>O430*H430</f>
        <v>0</v>
      </c>
      <c r="Q430" s="235">
        <v>0</v>
      </c>
      <c r="R430" s="235">
        <f>Q430*H430</f>
        <v>0</v>
      </c>
      <c r="S430" s="235">
        <v>0</v>
      </c>
      <c r="T430" s="236">
        <f>S430*H430</f>
        <v>0</v>
      </c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R430" s="237" t="s">
        <v>267</v>
      </c>
      <c r="AT430" s="237" t="s">
        <v>205</v>
      </c>
      <c r="AU430" s="237" t="s">
        <v>85</v>
      </c>
      <c r="AY430" s="14" t="s">
        <v>203</v>
      </c>
      <c r="BE430" s="238">
        <f>IF(N430="základní",J430,0)</f>
        <v>0</v>
      </c>
      <c r="BF430" s="238">
        <f>IF(N430="snížená",J430,0)</f>
        <v>0</v>
      </c>
      <c r="BG430" s="238">
        <f>IF(N430="zákl. přenesená",J430,0)</f>
        <v>0</v>
      </c>
      <c r="BH430" s="238">
        <f>IF(N430="sníž. přenesená",J430,0)</f>
        <v>0</v>
      </c>
      <c r="BI430" s="238">
        <f>IF(N430="nulová",J430,0)</f>
        <v>0</v>
      </c>
      <c r="BJ430" s="14" t="s">
        <v>83</v>
      </c>
      <c r="BK430" s="238">
        <f>ROUND(I430*H430,2)</f>
        <v>0</v>
      </c>
      <c r="BL430" s="14" t="s">
        <v>267</v>
      </c>
      <c r="BM430" s="237" t="s">
        <v>981</v>
      </c>
    </row>
    <row r="431" s="2" customFormat="1">
      <c r="A431" s="35"/>
      <c r="B431" s="36"/>
      <c r="C431" s="37"/>
      <c r="D431" s="239" t="s">
        <v>403</v>
      </c>
      <c r="E431" s="37"/>
      <c r="F431" s="240" t="s">
        <v>901</v>
      </c>
      <c r="G431" s="37"/>
      <c r="H431" s="37"/>
      <c r="I431" s="241"/>
      <c r="J431" s="37"/>
      <c r="K431" s="37"/>
      <c r="L431" s="41"/>
      <c r="M431" s="242"/>
      <c r="N431" s="243"/>
      <c r="O431" s="88"/>
      <c r="P431" s="88"/>
      <c r="Q431" s="88"/>
      <c r="R431" s="88"/>
      <c r="S431" s="88"/>
      <c r="T431" s="89"/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T431" s="14" t="s">
        <v>403</v>
      </c>
      <c r="AU431" s="14" t="s">
        <v>85</v>
      </c>
    </row>
    <row r="432" s="2" customFormat="1" ht="37.8" customHeight="1">
      <c r="A432" s="35"/>
      <c r="B432" s="36"/>
      <c r="C432" s="225" t="s">
        <v>982</v>
      </c>
      <c r="D432" s="225" t="s">
        <v>205</v>
      </c>
      <c r="E432" s="226" t="s">
        <v>983</v>
      </c>
      <c r="F432" s="227" t="s">
        <v>984</v>
      </c>
      <c r="G432" s="228" t="s">
        <v>721</v>
      </c>
      <c r="H432" s="229">
        <v>4</v>
      </c>
      <c r="I432" s="230"/>
      <c r="J432" s="231">
        <f>ROUND(I432*H432,2)</f>
        <v>0</v>
      </c>
      <c r="K432" s="232"/>
      <c r="L432" s="41"/>
      <c r="M432" s="233" t="s">
        <v>1</v>
      </c>
      <c r="N432" s="234" t="s">
        <v>41</v>
      </c>
      <c r="O432" s="88"/>
      <c r="P432" s="235">
        <f>O432*H432</f>
        <v>0</v>
      </c>
      <c r="Q432" s="235">
        <v>0</v>
      </c>
      <c r="R432" s="235">
        <f>Q432*H432</f>
        <v>0</v>
      </c>
      <c r="S432" s="235">
        <v>0</v>
      </c>
      <c r="T432" s="236">
        <f>S432*H432</f>
        <v>0</v>
      </c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R432" s="237" t="s">
        <v>267</v>
      </c>
      <c r="AT432" s="237" t="s">
        <v>205</v>
      </c>
      <c r="AU432" s="237" t="s">
        <v>85</v>
      </c>
      <c r="AY432" s="14" t="s">
        <v>203</v>
      </c>
      <c r="BE432" s="238">
        <f>IF(N432="základní",J432,0)</f>
        <v>0</v>
      </c>
      <c r="BF432" s="238">
        <f>IF(N432="snížená",J432,0)</f>
        <v>0</v>
      </c>
      <c r="BG432" s="238">
        <f>IF(N432="zákl. přenesená",J432,0)</f>
        <v>0</v>
      </c>
      <c r="BH432" s="238">
        <f>IF(N432="sníž. přenesená",J432,0)</f>
        <v>0</v>
      </c>
      <c r="BI432" s="238">
        <f>IF(N432="nulová",J432,0)</f>
        <v>0</v>
      </c>
      <c r="BJ432" s="14" t="s">
        <v>83</v>
      </c>
      <c r="BK432" s="238">
        <f>ROUND(I432*H432,2)</f>
        <v>0</v>
      </c>
      <c r="BL432" s="14" t="s">
        <v>267</v>
      </c>
      <c r="BM432" s="237" t="s">
        <v>985</v>
      </c>
    </row>
    <row r="433" s="2" customFormat="1">
      <c r="A433" s="35"/>
      <c r="B433" s="36"/>
      <c r="C433" s="37"/>
      <c r="D433" s="239" t="s">
        <v>403</v>
      </c>
      <c r="E433" s="37"/>
      <c r="F433" s="240" t="s">
        <v>901</v>
      </c>
      <c r="G433" s="37"/>
      <c r="H433" s="37"/>
      <c r="I433" s="241"/>
      <c r="J433" s="37"/>
      <c r="K433" s="37"/>
      <c r="L433" s="41"/>
      <c r="M433" s="242"/>
      <c r="N433" s="243"/>
      <c r="O433" s="88"/>
      <c r="P433" s="88"/>
      <c r="Q433" s="88"/>
      <c r="R433" s="88"/>
      <c r="S433" s="88"/>
      <c r="T433" s="89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T433" s="14" t="s">
        <v>403</v>
      </c>
      <c r="AU433" s="14" t="s">
        <v>85</v>
      </c>
    </row>
    <row r="434" s="2" customFormat="1" ht="37.8" customHeight="1">
      <c r="A434" s="35"/>
      <c r="B434" s="36"/>
      <c r="C434" s="225" t="s">
        <v>986</v>
      </c>
      <c r="D434" s="225" t="s">
        <v>205</v>
      </c>
      <c r="E434" s="226" t="s">
        <v>987</v>
      </c>
      <c r="F434" s="227" t="s">
        <v>988</v>
      </c>
      <c r="G434" s="228" t="s">
        <v>721</v>
      </c>
      <c r="H434" s="229">
        <v>2</v>
      </c>
      <c r="I434" s="230"/>
      <c r="J434" s="231">
        <f>ROUND(I434*H434,2)</f>
        <v>0</v>
      </c>
      <c r="K434" s="232"/>
      <c r="L434" s="41"/>
      <c r="M434" s="233" t="s">
        <v>1</v>
      </c>
      <c r="N434" s="234" t="s">
        <v>41</v>
      </c>
      <c r="O434" s="88"/>
      <c r="P434" s="235">
        <f>O434*H434</f>
        <v>0</v>
      </c>
      <c r="Q434" s="235">
        <v>0</v>
      </c>
      <c r="R434" s="235">
        <f>Q434*H434</f>
        <v>0</v>
      </c>
      <c r="S434" s="235">
        <v>0</v>
      </c>
      <c r="T434" s="236">
        <f>S434*H434</f>
        <v>0</v>
      </c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R434" s="237" t="s">
        <v>267</v>
      </c>
      <c r="AT434" s="237" t="s">
        <v>205</v>
      </c>
      <c r="AU434" s="237" t="s">
        <v>85</v>
      </c>
      <c r="AY434" s="14" t="s">
        <v>203</v>
      </c>
      <c r="BE434" s="238">
        <f>IF(N434="základní",J434,0)</f>
        <v>0</v>
      </c>
      <c r="BF434" s="238">
        <f>IF(N434="snížená",J434,0)</f>
        <v>0</v>
      </c>
      <c r="BG434" s="238">
        <f>IF(N434="zákl. přenesená",J434,0)</f>
        <v>0</v>
      </c>
      <c r="BH434" s="238">
        <f>IF(N434="sníž. přenesená",J434,0)</f>
        <v>0</v>
      </c>
      <c r="BI434" s="238">
        <f>IF(N434="nulová",J434,0)</f>
        <v>0</v>
      </c>
      <c r="BJ434" s="14" t="s">
        <v>83</v>
      </c>
      <c r="BK434" s="238">
        <f>ROUND(I434*H434,2)</f>
        <v>0</v>
      </c>
      <c r="BL434" s="14" t="s">
        <v>267</v>
      </c>
      <c r="BM434" s="237" t="s">
        <v>989</v>
      </c>
    </row>
    <row r="435" s="2" customFormat="1">
      <c r="A435" s="35"/>
      <c r="B435" s="36"/>
      <c r="C435" s="37"/>
      <c r="D435" s="239" t="s">
        <v>403</v>
      </c>
      <c r="E435" s="37"/>
      <c r="F435" s="240" t="s">
        <v>901</v>
      </c>
      <c r="G435" s="37"/>
      <c r="H435" s="37"/>
      <c r="I435" s="241"/>
      <c r="J435" s="37"/>
      <c r="K435" s="37"/>
      <c r="L435" s="41"/>
      <c r="M435" s="242"/>
      <c r="N435" s="243"/>
      <c r="O435" s="88"/>
      <c r="P435" s="88"/>
      <c r="Q435" s="88"/>
      <c r="R435" s="88"/>
      <c r="S435" s="88"/>
      <c r="T435" s="89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T435" s="14" t="s">
        <v>403</v>
      </c>
      <c r="AU435" s="14" t="s">
        <v>85</v>
      </c>
    </row>
    <row r="436" s="2" customFormat="1" ht="24.15" customHeight="1">
      <c r="A436" s="35"/>
      <c r="B436" s="36"/>
      <c r="C436" s="225" t="s">
        <v>337</v>
      </c>
      <c r="D436" s="225" t="s">
        <v>205</v>
      </c>
      <c r="E436" s="226" t="s">
        <v>990</v>
      </c>
      <c r="F436" s="227" t="s">
        <v>991</v>
      </c>
      <c r="G436" s="228" t="s">
        <v>887</v>
      </c>
      <c r="H436" s="229">
        <v>64.5</v>
      </c>
      <c r="I436" s="230"/>
      <c r="J436" s="231">
        <f>ROUND(I436*H436,2)</f>
        <v>0</v>
      </c>
      <c r="K436" s="232"/>
      <c r="L436" s="41"/>
      <c r="M436" s="233" t="s">
        <v>1</v>
      </c>
      <c r="N436" s="234" t="s">
        <v>41</v>
      </c>
      <c r="O436" s="88"/>
      <c r="P436" s="235">
        <f>O436*H436</f>
        <v>0</v>
      </c>
      <c r="Q436" s="235">
        <v>0</v>
      </c>
      <c r="R436" s="235">
        <f>Q436*H436</f>
        <v>0</v>
      </c>
      <c r="S436" s="235">
        <v>0</v>
      </c>
      <c r="T436" s="236">
        <f>S436*H436</f>
        <v>0</v>
      </c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  <c r="AR436" s="237" t="s">
        <v>267</v>
      </c>
      <c r="AT436" s="237" t="s">
        <v>205</v>
      </c>
      <c r="AU436" s="237" t="s">
        <v>85</v>
      </c>
      <c r="AY436" s="14" t="s">
        <v>203</v>
      </c>
      <c r="BE436" s="238">
        <f>IF(N436="základní",J436,0)</f>
        <v>0</v>
      </c>
      <c r="BF436" s="238">
        <f>IF(N436="snížená",J436,0)</f>
        <v>0</v>
      </c>
      <c r="BG436" s="238">
        <f>IF(N436="zákl. přenesená",J436,0)</f>
        <v>0</v>
      </c>
      <c r="BH436" s="238">
        <f>IF(N436="sníž. přenesená",J436,0)</f>
        <v>0</v>
      </c>
      <c r="BI436" s="238">
        <f>IF(N436="nulová",J436,0)</f>
        <v>0</v>
      </c>
      <c r="BJ436" s="14" t="s">
        <v>83</v>
      </c>
      <c r="BK436" s="238">
        <f>ROUND(I436*H436,2)</f>
        <v>0</v>
      </c>
      <c r="BL436" s="14" t="s">
        <v>267</v>
      </c>
      <c r="BM436" s="237" t="s">
        <v>992</v>
      </c>
    </row>
    <row r="437" s="2" customFormat="1">
      <c r="A437" s="35"/>
      <c r="B437" s="36"/>
      <c r="C437" s="37"/>
      <c r="D437" s="239" t="s">
        <v>403</v>
      </c>
      <c r="E437" s="37"/>
      <c r="F437" s="240" t="s">
        <v>901</v>
      </c>
      <c r="G437" s="37"/>
      <c r="H437" s="37"/>
      <c r="I437" s="241"/>
      <c r="J437" s="37"/>
      <c r="K437" s="37"/>
      <c r="L437" s="41"/>
      <c r="M437" s="242"/>
      <c r="N437" s="243"/>
      <c r="O437" s="88"/>
      <c r="P437" s="88"/>
      <c r="Q437" s="88"/>
      <c r="R437" s="88"/>
      <c r="S437" s="88"/>
      <c r="T437" s="89"/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T437" s="14" t="s">
        <v>403</v>
      </c>
      <c r="AU437" s="14" t="s">
        <v>85</v>
      </c>
    </row>
    <row r="438" s="2" customFormat="1" ht="24.15" customHeight="1">
      <c r="A438" s="35"/>
      <c r="B438" s="36"/>
      <c r="C438" s="225" t="s">
        <v>993</v>
      </c>
      <c r="D438" s="225" t="s">
        <v>205</v>
      </c>
      <c r="E438" s="226" t="s">
        <v>994</v>
      </c>
      <c r="F438" s="227" t="s">
        <v>995</v>
      </c>
      <c r="G438" s="228" t="s">
        <v>887</v>
      </c>
      <c r="H438" s="229">
        <v>14.85</v>
      </c>
      <c r="I438" s="230"/>
      <c r="J438" s="231">
        <f>ROUND(I438*H438,2)</f>
        <v>0</v>
      </c>
      <c r="K438" s="232"/>
      <c r="L438" s="41"/>
      <c r="M438" s="233" t="s">
        <v>1</v>
      </c>
      <c r="N438" s="234" t="s">
        <v>41</v>
      </c>
      <c r="O438" s="88"/>
      <c r="P438" s="235">
        <f>O438*H438</f>
        <v>0</v>
      </c>
      <c r="Q438" s="235">
        <v>0</v>
      </c>
      <c r="R438" s="235">
        <f>Q438*H438</f>
        <v>0</v>
      </c>
      <c r="S438" s="235">
        <v>0</v>
      </c>
      <c r="T438" s="236">
        <f>S438*H438</f>
        <v>0</v>
      </c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R438" s="237" t="s">
        <v>267</v>
      </c>
      <c r="AT438" s="237" t="s">
        <v>205</v>
      </c>
      <c r="AU438" s="237" t="s">
        <v>85</v>
      </c>
      <c r="AY438" s="14" t="s">
        <v>203</v>
      </c>
      <c r="BE438" s="238">
        <f>IF(N438="základní",J438,0)</f>
        <v>0</v>
      </c>
      <c r="BF438" s="238">
        <f>IF(N438="snížená",J438,0)</f>
        <v>0</v>
      </c>
      <c r="BG438" s="238">
        <f>IF(N438="zákl. přenesená",J438,0)</f>
        <v>0</v>
      </c>
      <c r="BH438" s="238">
        <f>IF(N438="sníž. přenesená",J438,0)</f>
        <v>0</v>
      </c>
      <c r="BI438" s="238">
        <f>IF(N438="nulová",J438,0)</f>
        <v>0</v>
      </c>
      <c r="BJ438" s="14" t="s">
        <v>83</v>
      </c>
      <c r="BK438" s="238">
        <f>ROUND(I438*H438,2)</f>
        <v>0</v>
      </c>
      <c r="BL438" s="14" t="s">
        <v>267</v>
      </c>
      <c r="BM438" s="237" t="s">
        <v>996</v>
      </c>
    </row>
    <row r="439" s="2" customFormat="1">
      <c r="A439" s="35"/>
      <c r="B439" s="36"/>
      <c r="C439" s="37"/>
      <c r="D439" s="239" t="s">
        <v>403</v>
      </c>
      <c r="E439" s="37"/>
      <c r="F439" s="240" t="s">
        <v>901</v>
      </c>
      <c r="G439" s="37"/>
      <c r="H439" s="37"/>
      <c r="I439" s="241"/>
      <c r="J439" s="37"/>
      <c r="K439" s="37"/>
      <c r="L439" s="41"/>
      <c r="M439" s="242"/>
      <c r="N439" s="243"/>
      <c r="O439" s="88"/>
      <c r="P439" s="88"/>
      <c r="Q439" s="88"/>
      <c r="R439" s="88"/>
      <c r="S439" s="88"/>
      <c r="T439" s="89"/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T439" s="14" t="s">
        <v>403</v>
      </c>
      <c r="AU439" s="14" t="s">
        <v>85</v>
      </c>
    </row>
    <row r="440" s="2" customFormat="1" ht="24.15" customHeight="1">
      <c r="A440" s="35"/>
      <c r="B440" s="36"/>
      <c r="C440" s="225" t="s">
        <v>341</v>
      </c>
      <c r="D440" s="225" t="s">
        <v>205</v>
      </c>
      <c r="E440" s="226" t="s">
        <v>997</v>
      </c>
      <c r="F440" s="227" t="s">
        <v>998</v>
      </c>
      <c r="G440" s="228" t="s">
        <v>887</v>
      </c>
      <c r="H440" s="229">
        <v>5</v>
      </c>
      <c r="I440" s="230"/>
      <c r="J440" s="231">
        <f>ROUND(I440*H440,2)</f>
        <v>0</v>
      </c>
      <c r="K440" s="232"/>
      <c r="L440" s="41"/>
      <c r="M440" s="233" t="s">
        <v>1</v>
      </c>
      <c r="N440" s="234" t="s">
        <v>41</v>
      </c>
      <c r="O440" s="88"/>
      <c r="P440" s="235">
        <f>O440*H440</f>
        <v>0</v>
      </c>
      <c r="Q440" s="235">
        <v>0</v>
      </c>
      <c r="R440" s="235">
        <f>Q440*H440</f>
        <v>0</v>
      </c>
      <c r="S440" s="235">
        <v>0</v>
      </c>
      <c r="T440" s="236">
        <f>S440*H440</f>
        <v>0</v>
      </c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  <c r="AR440" s="237" t="s">
        <v>267</v>
      </c>
      <c r="AT440" s="237" t="s">
        <v>205</v>
      </c>
      <c r="AU440" s="237" t="s">
        <v>85</v>
      </c>
      <c r="AY440" s="14" t="s">
        <v>203</v>
      </c>
      <c r="BE440" s="238">
        <f>IF(N440="základní",J440,0)</f>
        <v>0</v>
      </c>
      <c r="BF440" s="238">
        <f>IF(N440="snížená",J440,0)</f>
        <v>0</v>
      </c>
      <c r="BG440" s="238">
        <f>IF(N440="zákl. přenesená",J440,0)</f>
        <v>0</v>
      </c>
      <c r="BH440" s="238">
        <f>IF(N440="sníž. přenesená",J440,0)</f>
        <v>0</v>
      </c>
      <c r="BI440" s="238">
        <f>IF(N440="nulová",J440,0)</f>
        <v>0</v>
      </c>
      <c r="BJ440" s="14" t="s">
        <v>83</v>
      </c>
      <c r="BK440" s="238">
        <f>ROUND(I440*H440,2)</f>
        <v>0</v>
      </c>
      <c r="BL440" s="14" t="s">
        <v>267</v>
      </c>
      <c r="BM440" s="237" t="s">
        <v>999</v>
      </c>
    </row>
    <row r="441" s="2" customFormat="1">
      <c r="A441" s="35"/>
      <c r="B441" s="36"/>
      <c r="C441" s="37"/>
      <c r="D441" s="239" t="s">
        <v>403</v>
      </c>
      <c r="E441" s="37"/>
      <c r="F441" s="240" t="s">
        <v>901</v>
      </c>
      <c r="G441" s="37"/>
      <c r="H441" s="37"/>
      <c r="I441" s="241"/>
      <c r="J441" s="37"/>
      <c r="K441" s="37"/>
      <c r="L441" s="41"/>
      <c r="M441" s="242"/>
      <c r="N441" s="243"/>
      <c r="O441" s="88"/>
      <c r="P441" s="88"/>
      <c r="Q441" s="88"/>
      <c r="R441" s="88"/>
      <c r="S441" s="88"/>
      <c r="T441" s="89"/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T441" s="14" t="s">
        <v>403</v>
      </c>
      <c r="AU441" s="14" t="s">
        <v>85</v>
      </c>
    </row>
    <row r="442" s="2" customFormat="1" ht="24.15" customHeight="1">
      <c r="A442" s="35"/>
      <c r="B442" s="36"/>
      <c r="C442" s="225" t="s">
        <v>1000</v>
      </c>
      <c r="D442" s="225" t="s">
        <v>205</v>
      </c>
      <c r="E442" s="226" t="s">
        <v>1001</v>
      </c>
      <c r="F442" s="227" t="s">
        <v>1002</v>
      </c>
      <c r="G442" s="228" t="s">
        <v>887</v>
      </c>
      <c r="H442" s="229">
        <v>2122</v>
      </c>
      <c r="I442" s="230"/>
      <c r="J442" s="231">
        <f>ROUND(I442*H442,2)</f>
        <v>0</v>
      </c>
      <c r="K442" s="232"/>
      <c r="L442" s="41"/>
      <c r="M442" s="233" t="s">
        <v>1</v>
      </c>
      <c r="N442" s="234" t="s">
        <v>41</v>
      </c>
      <c r="O442" s="88"/>
      <c r="P442" s="235">
        <f>O442*H442</f>
        <v>0</v>
      </c>
      <c r="Q442" s="235">
        <v>0</v>
      </c>
      <c r="R442" s="235">
        <f>Q442*H442</f>
        <v>0</v>
      </c>
      <c r="S442" s="235">
        <v>0.001</v>
      </c>
      <c r="T442" s="236">
        <f>S442*H442</f>
        <v>2.1219999999999999</v>
      </c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R442" s="237" t="s">
        <v>267</v>
      </c>
      <c r="AT442" s="237" t="s">
        <v>205</v>
      </c>
      <c r="AU442" s="237" t="s">
        <v>85</v>
      </c>
      <c r="AY442" s="14" t="s">
        <v>203</v>
      </c>
      <c r="BE442" s="238">
        <f>IF(N442="základní",J442,0)</f>
        <v>0</v>
      </c>
      <c r="BF442" s="238">
        <f>IF(N442="snížená",J442,0)</f>
        <v>0</v>
      </c>
      <c r="BG442" s="238">
        <f>IF(N442="zákl. přenesená",J442,0)</f>
        <v>0</v>
      </c>
      <c r="BH442" s="238">
        <f>IF(N442="sníž. přenesená",J442,0)</f>
        <v>0</v>
      </c>
      <c r="BI442" s="238">
        <f>IF(N442="nulová",J442,0)</f>
        <v>0</v>
      </c>
      <c r="BJ442" s="14" t="s">
        <v>83</v>
      </c>
      <c r="BK442" s="238">
        <f>ROUND(I442*H442,2)</f>
        <v>0</v>
      </c>
      <c r="BL442" s="14" t="s">
        <v>267</v>
      </c>
      <c r="BM442" s="237" t="s">
        <v>1003</v>
      </c>
    </row>
    <row r="443" s="2" customFormat="1" ht="24.15" customHeight="1">
      <c r="A443" s="35"/>
      <c r="B443" s="36"/>
      <c r="C443" s="225" t="s">
        <v>345</v>
      </c>
      <c r="D443" s="225" t="s">
        <v>205</v>
      </c>
      <c r="E443" s="226" t="s">
        <v>1004</v>
      </c>
      <c r="F443" s="227" t="s">
        <v>1005</v>
      </c>
      <c r="G443" s="228" t="s">
        <v>523</v>
      </c>
      <c r="H443" s="244"/>
      <c r="I443" s="230"/>
      <c r="J443" s="231">
        <f>ROUND(I443*H443,2)</f>
        <v>0</v>
      </c>
      <c r="K443" s="232"/>
      <c r="L443" s="41"/>
      <c r="M443" s="233" t="s">
        <v>1</v>
      </c>
      <c r="N443" s="234" t="s">
        <v>41</v>
      </c>
      <c r="O443" s="88"/>
      <c r="P443" s="235">
        <f>O443*H443</f>
        <v>0</v>
      </c>
      <c r="Q443" s="235">
        <v>0</v>
      </c>
      <c r="R443" s="235">
        <f>Q443*H443</f>
        <v>0</v>
      </c>
      <c r="S443" s="235">
        <v>0</v>
      </c>
      <c r="T443" s="236">
        <f>S443*H443</f>
        <v>0</v>
      </c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R443" s="237" t="s">
        <v>267</v>
      </c>
      <c r="AT443" s="237" t="s">
        <v>205</v>
      </c>
      <c r="AU443" s="237" t="s">
        <v>85</v>
      </c>
      <c r="AY443" s="14" t="s">
        <v>203</v>
      </c>
      <c r="BE443" s="238">
        <f>IF(N443="základní",J443,0)</f>
        <v>0</v>
      </c>
      <c r="BF443" s="238">
        <f>IF(N443="snížená",J443,0)</f>
        <v>0</v>
      </c>
      <c r="BG443" s="238">
        <f>IF(N443="zákl. přenesená",J443,0)</f>
        <v>0</v>
      </c>
      <c r="BH443" s="238">
        <f>IF(N443="sníž. přenesená",J443,0)</f>
        <v>0</v>
      </c>
      <c r="BI443" s="238">
        <f>IF(N443="nulová",J443,0)</f>
        <v>0</v>
      </c>
      <c r="BJ443" s="14" t="s">
        <v>83</v>
      </c>
      <c r="BK443" s="238">
        <f>ROUND(I443*H443,2)</f>
        <v>0</v>
      </c>
      <c r="BL443" s="14" t="s">
        <v>267</v>
      </c>
      <c r="BM443" s="237" t="s">
        <v>1006</v>
      </c>
    </row>
    <row r="444" s="12" customFormat="1" ht="22.8" customHeight="1">
      <c r="A444" s="12"/>
      <c r="B444" s="209"/>
      <c r="C444" s="210"/>
      <c r="D444" s="211" t="s">
        <v>75</v>
      </c>
      <c r="E444" s="223" t="s">
        <v>1007</v>
      </c>
      <c r="F444" s="223" t="s">
        <v>1008</v>
      </c>
      <c r="G444" s="210"/>
      <c r="H444" s="210"/>
      <c r="I444" s="213"/>
      <c r="J444" s="224">
        <f>BK444</f>
        <v>0</v>
      </c>
      <c r="K444" s="210"/>
      <c r="L444" s="215"/>
      <c r="M444" s="216"/>
      <c r="N444" s="217"/>
      <c r="O444" s="217"/>
      <c r="P444" s="218">
        <f>SUM(P445:P454)</f>
        <v>0</v>
      </c>
      <c r="Q444" s="217"/>
      <c r="R444" s="218">
        <f>SUM(R445:R454)</f>
        <v>0</v>
      </c>
      <c r="S444" s="217"/>
      <c r="T444" s="219">
        <f>SUM(T445:T454)</f>
        <v>0</v>
      </c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R444" s="220" t="s">
        <v>85</v>
      </c>
      <c r="AT444" s="221" t="s">
        <v>75</v>
      </c>
      <c r="AU444" s="221" t="s">
        <v>83</v>
      </c>
      <c r="AY444" s="220" t="s">
        <v>203</v>
      </c>
      <c r="BK444" s="222">
        <f>SUM(BK445:BK454)</f>
        <v>0</v>
      </c>
    </row>
    <row r="445" s="2" customFormat="1" ht="24.15" customHeight="1">
      <c r="A445" s="35"/>
      <c r="B445" s="36"/>
      <c r="C445" s="225" t="s">
        <v>1009</v>
      </c>
      <c r="D445" s="225" t="s">
        <v>205</v>
      </c>
      <c r="E445" s="226" t="s">
        <v>1010</v>
      </c>
      <c r="F445" s="227" t="s">
        <v>1011</v>
      </c>
      <c r="G445" s="228" t="s">
        <v>213</v>
      </c>
      <c r="H445" s="229">
        <v>45.570999999999998</v>
      </c>
      <c r="I445" s="230"/>
      <c r="J445" s="231">
        <f>ROUND(I445*H445,2)</f>
        <v>0</v>
      </c>
      <c r="K445" s="232"/>
      <c r="L445" s="41"/>
      <c r="M445" s="233" t="s">
        <v>1</v>
      </c>
      <c r="N445" s="234" t="s">
        <v>41</v>
      </c>
      <c r="O445" s="88"/>
      <c r="P445" s="235">
        <f>O445*H445</f>
        <v>0</v>
      </c>
      <c r="Q445" s="235">
        <v>0</v>
      </c>
      <c r="R445" s="235">
        <f>Q445*H445</f>
        <v>0</v>
      </c>
      <c r="S445" s="235">
        <v>0</v>
      </c>
      <c r="T445" s="236">
        <f>S445*H445</f>
        <v>0</v>
      </c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R445" s="237" t="s">
        <v>267</v>
      </c>
      <c r="AT445" s="237" t="s">
        <v>205</v>
      </c>
      <c r="AU445" s="237" t="s">
        <v>85</v>
      </c>
      <c r="AY445" s="14" t="s">
        <v>203</v>
      </c>
      <c r="BE445" s="238">
        <f>IF(N445="základní",J445,0)</f>
        <v>0</v>
      </c>
      <c r="BF445" s="238">
        <f>IF(N445="snížená",J445,0)</f>
        <v>0</v>
      </c>
      <c r="BG445" s="238">
        <f>IF(N445="zákl. přenesená",J445,0)</f>
        <v>0</v>
      </c>
      <c r="BH445" s="238">
        <f>IF(N445="sníž. přenesená",J445,0)</f>
        <v>0</v>
      </c>
      <c r="BI445" s="238">
        <f>IF(N445="nulová",J445,0)</f>
        <v>0</v>
      </c>
      <c r="BJ445" s="14" t="s">
        <v>83</v>
      </c>
      <c r="BK445" s="238">
        <f>ROUND(I445*H445,2)</f>
        <v>0</v>
      </c>
      <c r="BL445" s="14" t="s">
        <v>267</v>
      </c>
      <c r="BM445" s="237" t="s">
        <v>1012</v>
      </c>
    </row>
    <row r="446" s="2" customFormat="1">
      <c r="A446" s="35"/>
      <c r="B446" s="36"/>
      <c r="C446" s="37"/>
      <c r="D446" s="239" t="s">
        <v>403</v>
      </c>
      <c r="E446" s="37"/>
      <c r="F446" s="240" t="s">
        <v>1013</v>
      </c>
      <c r="G446" s="37"/>
      <c r="H446" s="37"/>
      <c r="I446" s="241"/>
      <c r="J446" s="37"/>
      <c r="K446" s="37"/>
      <c r="L446" s="41"/>
      <c r="M446" s="242"/>
      <c r="N446" s="243"/>
      <c r="O446" s="88"/>
      <c r="P446" s="88"/>
      <c r="Q446" s="88"/>
      <c r="R446" s="88"/>
      <c r="S446" s="88"/>
      <c r="T446" s="89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T446" s="14" t="s">
        <v>403</v>
      </c>
      <c r="AU446" s="14" t="s">
        <v>85</v>
      </c>
    </row>
    <row r="447" s="2" customFormat="1" ht="24.15" customHeight="1">
      <c r="A447" s="35"/>
      <c r="B447" s="36"/>
      <c r="C447" s="245" t="s">
        <v>348</v>
      </c>
      <c r="D447" s="245" t="s">
        <v>541</v>
      </c>
      <c r="E447" s="246" t="s">
        <v>1014</v>
      </c>
      <c r="F447" s="247" t="s">
        <v>1015</v>
      </c>
      <c r="G447" s="248" t="s">
        <v>213</v>
      </c>
      <c r="H447" s="249">
        <v>52.406999999999996</v>
      </c>
      <c r="I447" s="250"/>
      <c r="J447" s="251">
        <f>ROUND(I447*H447,2)</f>
        <v>0</v>
      </c>
      <c r="K447" s="252"/>
      <c r="L447" s="253"/>
      <c r="M447" s="254" t="s">
        <v>1</v>
      </c>
      <c r="N447" s="255" t="s">
        <v>41</v>
      </c>
      <c r="O447" s="88"/>
      <c r="P447" s="235">
        <f>O447*H447</f>
        <v>0</v>
      </c>
      <c r="Q447" s="235">
        <v>0</v>
      </c>
      <c r="R447" s="235">
        <f>Q447*H447</f>
        <v>0</v>
      </c>
      <c r="S447" s="235">
        <v>0</v>
      </c>
      <c r="T447" s="236">
        <f>S447*H447</f>
        <v>0</v>
      </c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R447" s="237" t="s">
        <v>214</v>
      </c>
      <c r="AT447" s="237" t="s">
        <v>541</v>
      </c>
      <c r="AU447" s="237" t="s">
        <v>85</v>
      </c>
      <c r="AY447" s="14" t="s">
        <v>203</v>
      </c>
      <c r="BE447" s="238">
        <f>IF(N447="základní",J447,0)</f>
        <v>0</v>
      </c>
      <c r="BF447" s="238">
        <f>IF(N447="snížená",J447,0)</f>
        <v>0</v>
      </c>
      <c r="BG447" s="238">
        <f>IF(N447="zákl. přenesená",J447,0)</f>
        <v>0</v>
      </c>
      <c r="BH447" s="238">
        <f>IF(N447="sníž. přenesená",J447,0)</f>
        <v>0</v>
      </c>
      <c r="BI447" s="238">
        <f>IF(N447="nulová",J447,0)</f>
        <v>0</v>
      </c>
      <c r="BJ447" s="14" t="s">
        <v>83</v>
      </c>
      <c r="BK447" s="238">
        <f>ROUND(I447*H447,2)</f>
        <v>0</v>
      </c>
      <c r="BL447" s="14" t="s">
        <v>267</v>
      </c>
      <c r="BM447" s="237" t="s">
        <v>1016</v>
      </c>
    </row>
    <row r="448" s="2" customFormat="1">
      <c r="A448" s="35"/>
      <c r="B448" s="36"/>
      <c r="C448" s="37"/>
      <c r="D448" s="239" t="s">
        <v>403</v>
      </c>
      <c r="E448" s="37"/>
      <c r="F448" s="240" t="s">
        <v>1017</v>
      </c>
      <c r="G448" s="37"/>
      <c r="H448" s="37"/>
      <c r="I448" s="241"/>
      <c r="J448" s="37"/>
      <c r="K448" s="37"/>
      <c r="L448" s="41"/>
      <c r="M448" s="242"/>
      <c r="N448" s="243"/>
      <c r="O448" s="88"/>
      <c r="P448" s="88"/>
      <c r="Q448" s="88"/>
      <c r="R448" s="88"/>
      <c r="S448" s="88"/>
      <c r="T448" s="89"/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T448" s="14" t="s">
        <v>403</v>
      </c>
      <c r="AU448" s="14" t="s">
        <v>85</v>
      </c>
    </row>
    <row r="449" s="2" customFormat="1" ht="24.15" customHeight="1">
      <c r="A449" s="35"/>
      <c r="B449" s="36"/>
      <c r="C449" s="225" t="s">
        <v>1018</v>
      </c>
      <c r="D449" s="225" t="s">
        <v>205</v>
      </c>
      <c r="E449" s="226" t="s">
        <v>1019</v>
      </c>
      <c r="F449" s="227" t="s">
        <v>1020</v>
      </c>
      <c r="G449" s="228" t="s">
        <v>213</v>
      </c>
      <c r="H449" s="229">
        <v>45.570999999999998</v>
      </c>
      <c r="I449" s="230"/>
      <c r="J449" s="231">
        <f>ROUND(I449*H449,2)</f>
        <v>0</v>
      </c>
      <c r="K449" s="232"/>
      <c r="L449" s="41"/>
      <c r="M449" s="233" t="s">
        <v>1</v>
      </c>
      <c r="N449" s="234" t="s">
        <v>41</v>
      </c>
      <c r="O449" s="88"/>
      <c r="P449" s="235">
        <f>O449*H449</f>
        <v>0</v>
      </c>
      <c r="Q449" s="235">
        <v>0</v>
      </c>
      <c r="R449" s="235">
        <f>Q449*H449</f>
        <v>0</v>
      </c>
      <c r="S449" s="235">
        <v>0</v>
      </c>
      <c r="T449" s="236">
        <f>S449*H449</f>
        <v>0</v>
      </c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R449" s="237" t="s">
        <v>267</v>
      </c>
      <c r="AT449" s="237" t="s">
        <v>205</v>
      </c>
      <c r="AU449" s="237" t="s">
        <v>85</v>
      </c>
      <c r="AY449" s="14" t="s">
        <v>203</v>
      </c>
      <c r="BE449" s="238">
        <f>IF(N449="základní",J449,0)</f>
        <v>0</v>
      </c>
      <c r="BF449" s="238">
        <f>IF(N449="snížená",J449,0)</f>
        <v>0</v>
      </c>
      <c r="BG449" s="238">
        <f>IF(N449="zákl. přenesená",J449,0)</f>
        <v>0</v>
      </c>
      <c r="BH449" s="238">
        <f>IF(N449="sníž. přenesená",J449,0)</f>
        <v>0</v>
      </c>
      <c r="BI449" s="238">
        <f>IF(N449="nulová",J449,0)</f>
        <v>0</v>
      </c>
      <c r="BJ449" s="14" t="s">
        <v>83</v>
      </c>
      <c r="BK449" s="238">
        <f>ROUND(I449*H449,2)</f>
        <v>0</v>
      </c>
      <c r="BL449" s="14" t="s">
        <v>267</v>
      </c>
      <c r="BM449" s="237" t="s">
        <v>1021</v>
      </c>
    </row>
    <row r="450" s="2" customFormat="1" ht="33" customHeight="1">
      <c r="A450" s="35"/>
      <c r="B450" s="36"/>
      <c r="C450" s="225" t="s">
        <v>352</v>
      </c>
      <c r="D450" s="225" t="s">
        <v>205</v>
      </c>
      <c r="E450" s="226" t="s">
        <v>1022</v>
      </c>
      <c r="F450" s="227" t="s">
        <v>1023</v>
      </c>
      <c r="G450" s="228" t="s">
        <v>213</v>
      </c>
      <c r="H450" s="229">
        <v>45.570999999999998</v>
      </c>
      <c r="I450" s="230"/>
      <c r="J450" s="231">
        <f>ROUND(I450*H450,2)</f>
        <v>0</v>
      </c>
      <c r="K450" s="232"/>
      <c r="L450" s="41"/>
      <c r="M450" s="233" t="s">
        <v>1</v>
      </c>
      <c r="N450" s="234" t="s">
        <v>41</v>
      </c>
      <c r="O450" s="88"/>
      <c r="P450" s="235">
        <f>O450*H450</f>
        <v>0</v>
      </c>
      <c r="Q450" s="235">
        <v>0</v>
      </c>
      <c r="R450" s="235">
        <f>Q450*H450</f>
        <v>0</v>
      </c>
      <c r="S450" s="235">
        <v>0</v>
      </c>
      <c r="T450" s="236">
        <f>S450*H450</f>
        <v>0</v>
      </c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R450" s="237" t="s">
        <v>267</v>
      </c>
      <c r="AT450" s="237" t="s">
        <v>205</v>
      </c>
      <c r="AU450" s="237" t="s">
        <v>85</v>
      </c>
      <c r="AY450" s="14" t="s">
        <v>203</v>
      </c>
      <c r="BE450" s="238">
        <f>IF(N450="základní",J450,0)</f>
        <v>0</v>
      </c>
      <c r="BF450" s="238">
        <f>IF(N450="snížená",J450,0)</f>
        <v>0</v>
      </c>
      <c r="BG450" s="238">
        <f>IF(N450="zákl. přenesená",J450,0)</f>
        <v>0</v>
      </c>
      <c r="BH450" s="238">
        <f>IF(N450="sníž. přenesená",J450,0)</f>
        <v>0</v>
      </c>
      <c r="BI450" s="238">
        <f>IF(N450="nulová",J450,0)</f>
        <v>0</v>
      </c>
      <c r="BJ450" s="14" t="s">
        <v>83</v>
      </c>
      <c r="BK450" s="238">
        <f>ROUND(I450*H450,2)</f>
        <v>0</v>
      </c>
      <c r="BL450" s="14" t="s">
        <v>267</v>
      </c>
      <c r="BM450" s="237" t="s">
        <v>1024</v>
      </c>
    </row>
    <row r="451" s="2" customFormat="1">
      <c r="A451" s="35"/>
      <c r="B451" s="36"/>
      <c r="C451" s="37"/>
      <c r="D451" s="239" t="s">
        <v>403</v>
      </c>
      <c r="E451" s="37"/>
      <c r="F451" s="240" t="s">
        <v>1025</v>
      </c>
      <c r="G451" s="37"/>
      <c r="H451" s="37"/>
      <c r="I451" s="241"/>
      <c r="J451" s="37"/>
      <c r="K451" s="37"/>
      <c r="L451" s="41"/>
      <c r="M451" s="242"/>
      <c r="N451" s="243"/>
      <c r="O451" s="88"/>
      <c r="P451" s="88"/>
      <c r="Q451" s="88"/>
      <c r="R451" s="88"/>
      <c r="S451" s="88"/>
      <c r="T451" s="89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T451" s="14" t="s">
        <v>403</v>
      </c>
      <c r="AU451" s="14" t="s">
        <v>85</v>
      </c>
    </row>
    <row r="452" s="2" customFormat="1" ht="16.5" customHeight="1">
      <c r="A452" s="35"/>
      <c r="B452" s="36"/>
      <c r="C452" s="225" t="s">
        <v>1026</v>
      </c>
      <c r="D452" s="225" t="s">
        <v>205</v>
      </c>
      <c r="E452" s="226" t="s">
        <v>1027</v>
      </c>
      <c r="F452" s="227" t="s">
        <v>1028</v>
      </c>
      <c r="G452" s="228" t="s">
        <v>213</v>
      </c>
      <c r="H452" s="229">
        <v>45.570999999999998</v>
      </c>
      <c r="I452" s="230"/>
      <c r="J452" s="231">
        <f>ROUND(I452*H452,2)</f>
        <v>0</v>
      </c>
      <c r="K452" s="232"/>
      <c r="L452" s="41"/>
      <c r="M452" s="233" t="s">
        <v>1</v>
      </c>
      <c r="N452" s="234" t="s">
        <v>41</v>
      </c>
      <c r="O452" s="88"/>
      <c r="P452" s="235">
        <f>O452*H452</f>
        <v>0</v>
      </c>
      <c r="Q452" s="235">
        <v>0</v>
      </c>
      <c r="R452" s="235">
        <f>Q452*H452</f>
        <v>0</v>
      </c>
      <c r="S452" s="235">
        <v>0</v>
      </c>
      <c r="T452" s="236">
        <f>S452*H452</f>
        <v>0</v>
      </c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R452" s="237" t="s">
        <v>267</v>
      </c>
      <c r="AT452" s="237" t="s">
        <v>205</v>
      </c>
      <c r="AU452" s="237" t="s">
        <v>85</v>
      </c>
      <c r="AY452" s="14" t="s">
        <v>203</v>
      </c>
      <c r="BE452" s="238">
        <f>IF(N452="základní",J452,0)</f>
        <v>0</v>
      </c>
      <c r="BF452" s="238">
        <f>IF(N452="snížená",J452,0)</f>
        <v>0</v>
      </c>
      <c r="BG452" s="238">
        <f>IF(N452="zákl. přenesená",J452,0)</f>
        <v>0</v>
      </c>
      <c r="BH452" s="238">
        <f>IF(N452="sníž. přenesená",J452,0)</f>
        <v>0</v>
      </c>
      <c r="BI452" s="238">
        <f>IF(N452="nulová",J452,0)</f>
        <v>0</v>
      </c>
      <c r="BJ452" s="14" t="s">
        <v>83</v>
      </c>
      <c r="BK452" s="238">
        <f>ROUND(I452*H452,2)</f>
        <v>0</v>
      </c>
      <c r="BL452" s="14" t="s">
        <v>267</v>
      </c>
      <c r="BM452" s="237" t="s">
        <v>1029</v>
      </c>
    </row>
    <row r="453" s="2" customFormat="1" ht="24.15" customHeight="1">
      <c r="A453" s="35"/>
      <c r="B453" s="36"/>
      <c r="C453" s="225" t="s">
        <v>356</v>
      </c>
      <c r="D453" s="225" t="s">
        <v>205</v>
      </c>
      <c r="E453" s="226" t="s">
        <v>1030</v>
      </c>
      <c r="F453" s="227" t="s">
        <v>1031</v>
      </c>
      <c r="G453" s="228" t="s">
        <v>213</v>
      </c>
      <c r="H453" s="229">
        <v>45.570999999999998</v>
      </c>
      <c r="I453" s="230"/>
      <c r="J453" s="231">
        <f>ROUND(I453*H453,2)</f>
        <v>0</v>
      </c>
      <c r="K453" s="232"/>
      <c r="L453" s="41"/>
      <c r="M453" s="233" t="s">
        <v>1</v>
      </c>
      <c r="N453" s="234" t="s">
        <v>41</v>
      </c>
      <c r="O453" s="88"/>
      <c r="P453" s="235">
        <f>O453*H453</f>
        <v>0</v>
      </c>
      <c r="Q453" s="235">
        <v>0</v>
      </c>
      <c r="R453" s="235">
        <f>Q453*H453</f>
        <v>0</v>
      </c>
      <c r="S453" s="235">
        <v>0</v>
      </c>
      <c r="T453" s="236">
        <f>S453*H453</f>
        <v>0</v>
      </c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R453" s="237" t="s">
        <v>267</v>
      </c>
      <c r="AT453" s="237" t="s">
        <v>205</v>
      </c>
      <c r="AU453" s="237" t="s">
        <v>85</v>
      </c>
      <c r="AY453" s="14" t="s">
        <v>203</v>
      </c>
      <c r="BE453" s="238">
        <f>IF(N453="základní",J453,0)</f>
        <v>0</v>
      </c>
      <c r="BF453" s="238">
        <f>IF(N453="snížená",J453,0)</f>
        <v>0</v>
      </c>
      <c r="BG453" s="238">
        <f>IF(N453="zákl. přenesená",J453,0)</f>
        <v>0</v>
      </c>
      <c r="BH453" s="238">
        <f>IF(N453="sníž. přenesená",J453,0)</f>
        <v>0</v>
      </c>
      <c r="BI453" s="238">
        <f>IF(N453="nulová",J453,0)</f>
        <v>0</v>
      </c>
      <c r="BJ453" s="14" t="s">
        <v>83</v>
      </c>
      <c r="BK453" s="238">
        <f>ROUND(I453*H453,2)</f>
        <v>0</v>
      </c>
      <c r="BL453" s="14" t="s">
        <v>267</v>
      </c>
      <c r="BM453" s="237" t="s">
        <v>1032</v>
      </c>
    </row>
    <row r="454" s="2" customFormat="1" ht="24.15" customHeight="1">
      <c r="A454" s="35"/>
      <c r="B454" s="36"/>
      <c r="C454" s="225" t="s">
        <v>1033</v>
      </c>
      <c r="D454" s="225" t="s">
        <v>205</v>
      </c>
      <c r="E454" s="226" t="s">
        <v>1034</v>
      </c>
      <c r="F454" s="227" t="s">
        <v>1035</v>
      </c>
      <c r="G454" s="228" t="s">
        <v>523</v>
      </c>
      <c r="H454" s="244"/>
      <c r="I454" s="230"/>
      <c r="J454" s="231">
        <f>ROUND(I454*H454,2)</f>
        <v>0</v>
      </c>
      <c r="K454" s="232"/>
      <c r="L454" s="41"/>
      <c r="M454" s="233" t="s">
        <v>1</v>
      </c>
      <c r="N454" s="234" t="s">
        <v>41</v>
      </c>
      <c r="O454" s="88"/>
      <c r="P454" s="235">
        <f>O454*H454</f>
        <v>0</v>
      </c>
      <c r="Q454" s="235">
        <v>0</v>
      </c>
      <c r="R454" s="235">
        <f>Q454*H454</f>
        <v>0</v>
      </c>
      <c r="S454" s="235">
        <v>0</v>
      </c>
      <c r="T454" s="236">
        <f>S454*H454</f>
        <v>0</v>
      </c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R454" s="237" t="s">
        <v>267</v>
      </c>
      <c r="AT454" s="237" t="s">
        <v>205</v>
      </c>
      <c r="AU454" s="237" t="s">
        <v>85</v>
      </c>
      <c r="AY454" s="14" t="s">
        <v>203</v>
      </c>
      <c r="BE454" s="238">
        <f>IF(N454="základní",J454,0)</f>
        <v>0</v>
      </c>
      <c r="BF454" s="238">
        <f>IF(N454="snížená",J454,0)</f>
        <v>0</v>
      </c>
      <c r="BG454" s="238">
        <f>IF(N454="zákl. přenesená",J454,0)</f>
        <v>0</v>
      </c>
      <c r="BH454" s="238">
        <f>IF(N454="sníž. přenesená",J454,0)</f>
        <v>0</v>
      </c>
      <c r="BI454" s="238">
        <f>IF(N454="nulová",J454,0)</f>
        <v>0</v>
      </c>
      <c r="BJ454" s="14" t="s">
        <v>83</v>
      </c>
      <c r="BK454" s="238">
        <f>ROUND(I454*H454,2)</f>
        <v>0</v>
      </c>
      <c r="BL454" s="14" t="s">
        <v>267</v>
      </c>
      <c r="BM454" s="237" t="s">
        <v>1036</v>
      </c>
    </row>
    <row r="455" s="12" customFormat="1" ht="22.8" customHeight="1">
      <c r="A455" s="12"/>
      <c r="B455" s="209"/>
      <c r="C455" s="210"/>
      <c r="D455" s="211" t="s">
        <v>75</v>
      </c>
      <c r="E455" s="223" t="s">
        <v>1037</v>
      </c>
      <c r="F455" s="223" t="s">
        <v>1038</v>
      </c>
      <c r="G455" s="210"/>
      <c r="H455" s="210"/>
      <c r="I455" s="213"/>
      <c r="J455" s="224">
        <f>BK455</f>
        <v>0</v>
      </c>
      <c r="K455" s="210"/>
      <c r="L455" s="215"/>
      <c r="M455" s="216"/>
      <c r="N455" s="217"/>
      <c r="O455" s="217"/>
      <c r="P455" s="218">
        <f>SUM(P456:P461)</f>
        <v>0</v>
      </c>
      <c r="Q455" s="217"/>
      <c r="R455" s="218">
        <f>SUM(R456:R461)</f>
        <v>1.115</v>
      </c>
      <c r="S455" s="217"/>
      <c r="T455" s="219">
        <f>SUM(T456:T461)</f>
        <v>0</v>
      </c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R455" s="220" t="s">
        <v>85</v>
      </c>
      <c r="AT455" s="221" t="s">
        <v>75</v>
      </c>
      <c r="AU455" s="221" t="s">
        <v>83</v>
      </c>
      <c r="AY455" s="220" t="s">
        <v>203</v>
      </c>
      <c r="BK455" s="222">
        <f>SUM(BK456:BK461)</f>
        <v>0</v>
      </c>
    </row>
    <row r="456" s="2" customFormat="1" ht="16.5" customHeight="1">
      <c r="A456" s="35"/>
      <c r="B456" s="36"/>
      <c r="C456" s="225" t="s">
        <v>1039</v>
      </c>
      <c r="D456" s="225" t="s">
        <v>205</v>
      </c>
      <c r="E456" s="226" t="s">
        <v>1040</v>
      </c>
      <c r="F456" s="227" t="s">
        <v>1041</v>
      </c>
      <c r="G456" s="228" t="s">
        <v>213</v>
      </c>
      <c r="H456" s="229">
        <v>3.2999999999999998</v>
      </c>
      <c r="I456" s="230"/>
      <c r="J456" s="231">
        <f>ROUND(I456*H456,2)</f>
        <v>0</v>
      </c>
      <c r="K456" s="232"/>
      <c r="L456" s="41"/>
      <c r="M456" s="233" t="s">
        <v>1</v>
      </c>
      <c r="N456" s="234" t="s">
        <v>41</v>
      </c>
      <c r="O456" s="88"/>
      <c r="P456" s="235">
        <f>O456*H456</f>
        <v>0</v>
      </c>
      <c r="Q456" s="235">
        <v>0</v>
      </c>
      <c r="R456" s="235">
        <f>Q456*H456</f>
        <v>0</v>
      </c>
      <c r="S456" s="235">
        <v>0</v>
      </c>
      <c r="T456" s="236">
        <f>S456*H456</f>
        <v>0</v>
      </c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R456" s="237" t="s">
        <v>267</v>
      </c>
      <c r="AT456" s="237" t="s">
        <v>205</v>
      </c>
      <c r="AU456" s="237" t="s">
        <v>85</v>
      </c>
      <c r="AY456" s="14" t="s">
        <v>203</v>
      </c>
      <c r="BE456" s="238">
        <f>IF(N456="základní",J456,0)</f>
        <v>0</v>
      </c>
      <c r="BF456" s="238">
        <f>IF(N456="snížená",J456,0)</f>
        <v>0</v>
      </c>
      <c r="BG456" s="238">
        <f>IF(N456="zákl. přenesená",J456,0)</f>
        <v>0</v>
      </c>
      <c r="BH456" s="238">
        <f>IF(N456="sníž. přenesená",J456,0)</f>
        <v>0</v>
      </c>
      <c r="BI456" s="238">
        <f>IF(N456="nulová",J456,0)</f>
        <v>0</v>
      </c>
      <c r="BJ456" s="14" t="s">
        <v>83</v>
      </c>
      <c r="BK456" s="238">
        <f>ROUND(I456*H456,2)</f>
        <v>0</v>
      </c>
      <c r="BL456" s="14" t="s">
        <v>267</v>
      </c>
      <c r="BM456" s="237" t="s">
        <v>1042</v>
      </c>
    </row>
    <row r="457" s="2" customFormat="1" ht="24.15" customHeight="1">
      <c r="A457" s="35"/>
      <c r="B457" s="36"/>
      <c r="C457" s="225" t="s">
        <v>1043</v>
      </c>
      <c r="D457" s="225" t="s">
        <v>205</v>
      </c>
      <c r="E457" s="226" t="s">
        <v>1044</v>
      </c>
      <c r="F457" s="227" t="s">
        <v>1045</v>
      </c>
      <c r="G457" s="228" t="s">
        <v>213</v>
      </c>
      <c r="H457" s="229">
        <v>18.59</v>
      </c>
      <c r="I457" s="230"/>
      <c r="J457" s="231">
        <f>ROUND(I457*H457,2)</f>
        <v>0</v>
      </c>
      <c r="K457" s="232"/>
      <c r="L457" s="41"/>
      <c r="M457" s="233" t="s">
        <v>1</v>
      </c>
      <c r="N457" s="234" t="s">
        <v>41</v>
      </c>
      <c r="O457" s="88"/>
      <c r="P457" s="235">
        <f>O457*H457</f>
        <v>0</v>
      </c>
      <c r="Q457" s="235">
        <v>0</v>
      </c>
      <c r="R457" s="235">
        <f>Q457*H457</f>
        <v>0</v>
      </c>
      <c r="S457" s="235">
        <v>0</v>
      </c>
      <c r="T457" s="236">
        <f>S457*H457</f>
        <v>0</v>
      </c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R457" s="237" t="s">
        <v>267</v>
      </c>
      <c r="AT457" s="237" t="s">
        <v>205</v>
      </c>
      <c r="AU457" s="237" t="s">
        <v>85</v>
      </c>
      <c r="AY457" s="14" t="s">
        <v>203</v>
      </c>
      <c r="BE457" s="238">
        <f>IF(N457="základní",J457,0)</f>
        <v>0</v>
      </c>
      <c r="BF457" s="238">
        <f>IF(N457="snížená",J457,0)</f>
        <v>0</v>
      </c>
      <c r="BG457" s="238">
        <f>IF(N457="zákl. přenesená",J457,0)</f>
        <v>0</v>
      </c>
      <c r="BH457" s="238">
        <f>IF(N457="sníž. přenesená",J457,0)</f>
        <v>0</v>
      </c>
      <c r="BI457" s="238">
        <f>IF(N457="nulová",J457,0)</f>
        <v>0</v>
      </c>
      <c r="BJ457" s="14" t="s">
        <v>83</v>
      </c>
      <c r="BK457" s="238">
        <f>ROUND(I457*H457,2)</f>
        <v>0</v>
      </c>
      <c r="BL457" s="14" t="s">
        <v>267</v>
      </c>
      <c r="BM457" s="237" t="s">
        <v>1046</v>
      </c>
    </row>
    <row r="458" s="2" customFormat="1">
      <c r="A458" s="35"/>
      <c r="B458" s="36"/>
      <c r="C458" s="37"/>
      <c r="D458" s="239" t="s">
        <v>403</v>
      </c>
      <c r="E458" s="37"/>
      <c r="F458" s="240" t="s">
        <v>1047</v>
      </c>
      <c r="G458" s="37"/>
      <c r="H458" s="37"/>
      <c r="I458" s="241"/>
      <c r="J458" s="37"/>
      <c r="K458" s="37"/>
      <c r="L458" s="41"/>
      <c r="M458" s="242"/>
      <c r="N458" s="243"/>
      <c r="O458" s="88"/>
      <c r="P458" s="88"/>
      <c r="Q458" s="88"/>
      <c r="R458" s="88"/>
      <c r="S458" s="88"/>
      <c r="T458" s="89"/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T458" s="14" t="s">
        <v>403</v>
      </c>
      <c r="AU458" s="14" t="s">
        <v>85</v>
      </c>
    </row>
    <row r="459" s="2" customFormat="1" ht="16.5" customHeight="1">
      <c r="A459" s="35"/>
      <c r="B459" s="36"/>
      <c r="C459" s="245" t="s">
        <v>360</v>
      </c>
      <c r="D459" s="245" t="s">
        <v>541</v>
      </c>
      <c r="E459" s="246" t="s">
        <v>1048</v>
      </c>
      <c r="F459" s="247" t="s">
        <v>1049</v>
      </c>
      <c r="G459" s="248" t="s">
        <v>241</v>
      </c>
      <c r="H459" s="249">
        <v>1.115</v>
      </c>
      <c r="I459" s="250"/>
      <c r="J459" s="251">
        <f>ROUND(I459*H459,2)</f>
        <v>0</v>
      </c>
      <c r="K459" s="252"/>
      <c r="L459" s="253"/>
      <c r="M459" s="254" t="s">
        <v>1</v>
      </c>
      <c r="N459" s="255" t="s">
        <v>41</v>
      </c>
      <c r="O459" s="88"/>
      <c r="P459" s="235">
        <f>O459*H459</f>
        <v>0</v>
      </c>
      <c r="Q459" s="235">
        <v>1</v>
      </c>
      <c r="R459" s="235">
        <f>Q459*H459</f>
        <v>1.115</v>
      </c>
      <c r="S459" s="235">
        <v>0</v>
      </c>
      <c r="T459" s="236">
        <f>S459*H459</f>
        <v>0</v>
      </c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R459" s="237" t="s">
        <v>214</v>
      </c>
      <c r="AT459" s="237" t="s">
        <v>541</v>
      </c>
      <c r="AU459" s="237" t="s">
        <v>85</v>
      </c>
      <c r="AY459" s="14" t="s">
        <v>203</v>
      </c>
      <c r="BE459" s="238">
        <f>IF(N459="základní",J459,0)</f>
        <v>0</v>
      </c>
      <c r="BF459" s="238">
        <f>IF(N459="snížená",J459,0)</f>
        <v>0</v>
      </c>
      <c r="BG459" s="238">
        <f>IF(N459="zákl. přenesená",J459,0)</f>
        <v>0</v>
      </c>
      <c r="BH459" s="238">
        <f>IF(N459="sníž. přenesená",J459,0)</f>
        <v>0</v>
      </c>
      <c r="BI459" s="238">
        <f>IF(N459="nulová",J459,0)</f>
        <v>0</v>
      </c>
      <c r="BJ459" s="14" t="s">
        <v>83</v>
      </c>
      <c r="BK459" s="238">
        <f>ROUND(I459*H459,2)</f>
        <v>0</v>
      </c>
      <c r="BL459" s="14" t="s">
        <v>267</v>
      </c>
      <c r="BM459" s="237" t="s">
        <v>1050</v>
      </c>
    </row>
    <row r="460" s="2" customFormat="1" ht="16.5" customHeight="1">
      <c r="A460" s="35"/>
      <c r="B460" s="36"/>
      <c r="C460" s="225" t="s">
        <v>1051</v>
      </c>
      <c r="D460" s="225" t="s">
        <v>205</v>
      </c>
      <c r="E460" s="226" t="s">
        <v>1052</v>
      </c>
      <c r="F460" s="227" t="s">
        <v>1053</v>
      </c>
      <c r="G460" s="228" t="s">
        <v>213</v>
      </c>
      <c r="H460" s="229">
        <v>23.748999999999999</v>
      </c>
      <c r="I460" s="230"/>
      <c r="J460" s="231">
        <f>ROUND(I460*H460,2)</f>
        <v>0</v>
      </c>
      <c r="K460" s="232"/>
      <c r="L460" s="41"/>
      <c r="M460" s="233" t="s">
        <v>1</v>
      </c>
      <c r="N460" s="234" t="s">
        <v>41</v>
      </c>
      <c r="O460" s="88"/>
      <c r="P460" s="235">
        <f>O460*H460</f>
        <v>0</v>
      </c>
      <c r="Q460" s="235">
        <v>0</v>
      </c>
      <c r="R460" s="235">
        <f>Q460*H460</f>
        <v>0</v>
      </c>
      <c r="S460" s="235">
        <v>0</v>
      </c>
      <c r="T460" s="236">
        <f>S460*H460</f>
        <v>0</v>
      </c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R460" s="237" t="s">
        <v>267</v>
      </c>
      <c r="AT460" s="237" t="s">
        <v>205</v>
      </c>
      <c r="AU460" s="237" t="s">
        <v>85</v>
      </c>
      <c r="AY460" s="14" t="s">
        <v>203</v>
      </c>
      <c r="BE460" s="238">
        <f>IF(N460="základní",J460,0)</f>
        <v>0</v>
      </c>
      <c r="BF460" s="238">
        <f>IF(N460="snížená",J460,0)</f>
        <v>0</v>
      </c>
      <c r="BG460" s="238">
        <f>IF(N460="zákl. přenesená",J460,0)</f>
        <v>0</v>
      </c>
      <c r="BH460" s="238">
        <f>IF(N460="sníž. přenesená",J460,0)</f>
        <v>0</v>
      </c>
      <c r="BI460" s="238">
        <f>IF(N460="nulová",J460,0)</f>
        <v>0</v>
      </c>
      <c r="BJ460" s="14" t="s">
        <v>83</v>
      </c>
      <c r="BK460" s="238">
        <f>ROUND(I460*H460,2)</f>
        <v>0</v>
      </c>
      <c r="BL460" s="14" t="s">
        <v>267</v>
      </c>
      <c r="BM460" s="237" t="s">
        <v>1054</v>
      </c>
    </row>
    <row r="461" s="2" customFormat="1" ht="24.15" customHeight="1">
      <c r="A461" s="35"/>
      <c r="B461" s="36"/>
      <c r="C461" s="225" t="s">
        <v>1055</v>
      </c>
      <c r="D461" s="225" t="s">
        <v>205</v>
      </c>
      <c r="E461" s="226" t="s">
        <v>1056</v>
      </c>
      <c r="F461" s="227" t="s">
        <v>1057</v>
      </c>
      <c r="G461" s="228" t="s">
        <v>523</v>
      </c>
      <c r="H461" s="244"/>
      <c r="I461" s="230"/>
      <c r="J461" s="231">
        <f>ROUND(I461*H461,2)</f>
        <v>0</v>
      </c>
      <c r="K461" s="232"/>
      <c r="L461" s="41"/>
      <c r="M461" s="233" t="s">
        <v>1</v>
      </c>
      <c r="N461" s="234" t="s">
        <v>41</v>
      </c>
      <c r="O461" s="88"/>
      <c r="P461" s="235">
        <f>O461*H461</f>
        <v>0</v>
      </c>
      <c r="Q461" s="235">
        <v>0</v>
      </c>
      <c r="R461" s="235">
        <f>Q461*H461</f>
        <v>0</v>
      </c>
      <c r="S461" s="235">
        <v>0</v>
      </c>
      <c r="T461" s="236">
        <f>S461*H461</f>
        <v>0</v>
      </c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  <c r="AR461" s="237" t="s">
        <v>267</v>
      </c>
      <c r="AT461" s="237" t="s">
        <v>205</v>
      </c>
      <c r="AU461" s="237" t="s">
        <v>85</v>
      </c>
      <c r="AY461" s="14" t="s">
        <v>203</v>
      </c>
      <c r="BE461" s="238">
        <f>IF(N461="základní",J461,0)</f>
        <v>0</v>
      </c>
      <c r="BF461" s="238">
        <f>IF(N461="snížená",J461,0)</f>
        <v>0</v>
      </c>
      <c r="BG461" s="238">
        <f>IF(N461="zákl. přenesená",J461,0)</f>
        <v>0</v>
      </c>
      <c r="BH461" s="238">
        <f>IF(N461="sníž. přenesená",J461,0)</f>
        <v>0</v>
      </c>
      <c r="BI461" s="238">
        <f>IF(N461="nulová",J461,0)</f>
        <v>0</v>
      </c>
      <c r="BJ461" s="14" t="s">
        <v>83</v>
      </c>
      <c r="BK461" s="238">
        <f>ROUND(I461*H461,2)</f>
        <v>0</v>
      </c>
      <c r="BL461" s="14" t="s">
        <v>267</v>
      </c>
      <c r="BM461" s="237" t="s">
        <v>1058</v>
      </c>
    </row>
    <row r="462" s="12" customFormat="1" ht="22.8" customHeight="1">
      <c r="A462" s="12"/>
      <c r="B462" s="209"/>
      <c r="C462" s="210"/>
      <c r="D462" s="211" t="s">
        <v>75</v>
      </c>
      <c r="E462" s="223" t="s">
        <v>1059</v>
      </c>
      <c r="F462" s="223" t="s">
        <v>1060</v>
      </c>
      <c r="G462" s="210"/>
      <c r="H462" s="210"/>
      <c r="I462" s="213"/>
      <c r="J462" s="224">
        <f>BK462</f>
        <v>0</v>
      </c>
      <c r="K462" s="210"/>
      <c r="L462" s="215"/>
      <c r="M462" s="216"/>
      <c r="N462" s="217"/>
      <c r="O462" s="217"/>
      <c r="P462" s="218">
        <f>SUM(P463:P484)</f>
        <v>0</v>
      </c>
      <c r="Q462" s="217"/>
      <c r="R462" s="218">
        <f>SUM(R463:R484)</f>
        <v>28.692542999999997</v>
      </c>
      <c r="S462" s="217"/>
      <c r="T462" s="219">
        <f>SUM(T463:T484)</f>
        <v>11.1455</v>
      </c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R462" s="220" t="s">
        <v>85</v>
      </c>
      <c r="AT462" s="221" t="s">
        <v>75</v>
      </c>
      <c r="AU462" s="221" t="s">
        <v>83</v>
      </c>
      <c r="AY462" s="220" t="s">
        <v>203</v>
      </c>
      <c r="BK462" s="222">
        <f>SUM(BK463:BK484)</f>
        <v>0</v>
      </c>
    </row>
    <row r="463" s="2" customFormat="1" ht="16.5" customHeight="1">
      <c r="A463" s="35"/>
      <c r="B463" s="36"/>
      <c r="C463" s="225" t="s">
        <v>1061</v>
      </c>
      <c r="D463" s="225" t="s">
        <v>205</v>
      </c>
      <c r="E463" s="226" t="s">
        <v>1062</v>
      </c>
      <c r="F463" s="227" t="s">
        <v>1063</v>
      </c>
      <c r="G463" s="228" t="s">
        <v>213</v>
      </c>
      <c r="H463" s="229">
        <v>3704.25</v>
      </c>
      <c r="I463" s="230"/>
      <c r="J463" s="231">
        <f>ROUND(I463*H463,2)</f>
        <v>0</v>
      </c>
      <c r="K463" s="232"/>
      <c r="L463" s="41"/>
      <c r="M463" s="233" t="s">
        <v>1</v>
      </c>
      <c r="N463" s="234" t="s">
        <v>41</v>
      </c>
      <c r="O463" s="88"/>
      <c r="P463" s="235">
        <f>O463*H463</f>
        <v>0</v>
      </c>
      <c r="Q463" s="235">
        <v>0</v>
      </c>
      <c r="R463" s="235">
        <f>Q463*H463</f>
        <v>0</v>
      </c>
      <c r="S463" s="235">
        <v>0</v>
      </c>
      <c r="T463" s="236">
        <f>S463*H463</f>
        <v>0</v>
      </c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R463" s="237" t="s">
        <v>267</v>
      </c>
      <c r="AT463" s="237" t="s">
        <v>205</v>
      </c>
      <c r="AU463" s="237" t="s">
        <v>85</v>
      </c>
      <c r="AY463" s="14" t="s">
        <v>203</v>
      </c>
      <c r="BE463" s="238">
        <f>IF(N463="základní",J463,0)</f>
        <v>0</v>
      </c>
      <c r="BF463" s="238">
        <f>IF(N463="snížená",J463,0)</f>
        <v>0</v>
      </c>
      <c r="BG463" s="238">
        <f>IF(N463="zákl. přenesená",J463,0)</f>
        <v>0</v>
      </c>
      <c r="BH463" s="238">
        <f>IF(N463="sníž. přenesená",J463,0)</f>
        <v>0</v>
      </c>
      <c r="BI463" s="238">
        <f>IF(N463="nulová",J463,0)</f>
        <v>0</v>
      </c>
      <c r="BJ463" s="14" t="s">
        <v>83</v>
      </c>
      <c r="BK463" s="238">
        <f>ROUND(I463*H463,2)</f>
        <v>0</v>
      </c>
      <c r="BL463" s="14" t="s">
        <v>267</v>
      </c>
      <c r="BM463" s="237" t="s">
        <v>1064</v>
      </c>
    </row>
    <row r="464" s="2" customFormat="1" ht="24.15" customHeight="1">
      <c r="A464" s="35"/>
      <c r="B464" s="36"/>
      <c r="C464" s="225" t="s">
        <v>1065</v>
      </c>
      <c r="D464" s="225" t="s">
        <v>205</v>
      </c>
      <c r="E464" s="226" t="s">
        <v>1066</v>
      </c>
      <c r="F464" s="227" t="s">
        <v>1067</v>
      </c>
      <c r="G464" s="228" t="s">
        <v>213</v>
      </c>
      <c r="H464" s="229">
        <v>3704.25</v>
      </c>
      <c r="I464" s="230"/>
      <c r="J464" s="231">
        <f>ROUND(I464*H464,2)</f>
        <v>0</v>
      </c>
      <c r="K464" s="232"/>
      <c r="L464" s="41"/>
      <c r="M464" s="233" t="s">
        <v>1</v>
      </c>
      <c r="N464" s="234" t="s">
        <v>41</v>
      </c>
      <c r="O464" s="88"/>
      <c r="P464" s="235">
        <f>O464*H464</f>
        <v>0</v>
      </c>
      <c r="Q464" s="235">
        <v>0</v>
      </c>
      <c r="R464" s="235">
        <f>Q464*H464</f>
        <v>0</v>
      </c>
      <c r="S464" s="235">
        <v>0</v>
      </c>
      <c r="T464" s="236">
        <f>S464*H464</f>
        <v>0</v>
      </c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R464" s="237" t="s">
        <v>267</v>
      </c>
      <c r="AT464" s="237" t="s">
        <v>205</v>
      </c>
      <c r="AU464" s="237" t="s">
        <v>85</v>
      </c>
      <c r="AY464" s="14" t="s">
        <v>203</v>
      </c>
      <c r="BE464" s="238">
        <f>IF(N464="základní",J464,0)</f>
        <v>0</v>
      </c>
      <c r="BF464" s="238">
        <f>IF(N464="snížená",J464,0)</f>
        <v>0</v>
      </c>
      <c r="BG464" s="238">
        <f>IF(N464="zákl. přenesená",J464,0)</f>
        <v>0</v>
      </c>
      <c r="BH464" s="238">
        <f>IF(N464="sníž. přenesená",J464,0)</f>
        <v>0</v>
      </c>
      <c r="BI464" s="238">
        <f>IF(N464="nulová",J464,0)</f>
        <v>0</v>
      </c>
      <c r="BJ464" s="14" t="s">
        <v>83</v>
      </c>
      <c r="BK464" s="238">
        <f>ROUND(I464*H464,2)</f>
        <v>0</v>
      </c>
      <c r="BL464" s="14" t="s">
        <v>267</v>
      </c>
      <c r="BM464" s="237" t="s">
        <v>1068</v>
      </c>
    </row>
    <row r="465" s="2" customFormat="1" ht="24.15" customHeight="1">
      <c r="A465" s="35"/>
      <c r="B465" s="36"/>
      <c r="C465" s="225" t="s">
        <v>1069</v>
      </c>
      <c r="D465" s="225" t="s">
        <v>205</v>
      </c>
      <c r="E465" s="226" t="s">
        <v>1070</v>
      </c>
      <c r="F465" s="227" t="s">
        <v>1071</v>
      </c>
      <c r="G465" s="228" t="s">
        <v>213</v>
      </c>
      <c r="H465" s="229">
        <v>3704.25</v>
      </c>
      <c r="I465" s="230"/>
      <c r="J465" s="231">
        <f>ROUND(I465*H465,2)</f>
        <v>0</v>
      </c>
      <c r="K465" s="232"/>
      <c r="L465" s="41"/>
      <c r="M465" s="233" t="s">
        <v>1</v>
      </c>
      <c r="N465" s="234" t="s">
        <v>41</v>
      </c>
      <c r="O465" s="88"/>
      <c r="P465" s="235">
        <f>O465*H465</f>
        <v>0</v>
      </c>
      <c r="Q465" s="235">
        <v>0.0074999999999999997</v>
      </c>
      <c r="R465" s="235">
        <f>Q465*H465</f>
        <v>27.781874999999999</v>
      </c>
      <c r="S465" s="235">
        <v>0</v>
      </c>
      <c r="T465" s="236">
        <f>S465*H465</f>
        <v>0</v>
      </c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R465" s="237" t="s">
        <v>267</v>
      </c>
      <c r="AT465" s="237" t="s">
        <v>205</v>
      </c>
      <c r="AU465" s="237" t="s">
        <v>85</v>
      </c>
      <c r="AY465" s="14" t="s">
        <v>203</v>
      </c>
      <c r="BE465" s="238">
        <f>IF(N465="základní",J465,0)</f>
        <v>0</v>
      </c>
      <c r="BF465" s="238">
        <f>IF(N465="snížená",J465,0)</f>
        <v>0</v>
      </c>
      <c r="BG465" s="238">
        <f>IF(N465="zákl. přenesená",J465,0)</f>
        <v>0</v>
      </c>
      <c r="BH465" s="238">
        <f>IF(N465="sníž. přenesená",J465,0)</f>
        <v>0</v>
      </c>
      <c r="BI465" s="238">
        <f>IF(N465="nulová",J465,0)</f>
        <v>0</v>
      </c>
      <c r="BJ465" s="14" t="s">
        <v>83</v>
      </c>
      <c r="BK465" s="238">
        <f>ROUND(I465*H465,2)</f>
        <v>0</v>
      </c>
      <c r="BL465" s="14" t="s">
        <v>267</v>
      </c>
      <c r="BM465" s="237" t="s">
        <v>1072</v>
      </c>
    </row>
    <row r="466" s="2" customFormat="1" ht="24.15" customHeight="1">
      <c r="A466" s="35"/>
      <c r="B466" s="36"/>
      <c r="C466" s="225" t="s">
        <v>1073</v>
      </c>
      <c r="D466" s="225" t="s">
        <v>205</v>
      </c>
      <c r="E466" s="226" t="s">
        <v>1074</v>
      </c>
      <c r="F466" s="227" t="s">
        <v>1075</v>
      </c>
      <c r="G466" s="228" t="s">
        <v>213</v>
      </c>
      <c r="H466" s="229">
        <v>4458.1999999999998</v>
      </c>
      <c r="I466" s="230"/>
      <c r="J466" s="231">
        <f>ROUND(I466*H466,2)</f>
        <v>0</v>
      </c>
      <c r="K466" s="232"/>
      <c r="L466" s="41"/>
      <c r="M466" s="233" t="s">
        <v>1</v>
      </c>
      <c r="N466" s="234" t="s">
        <v>41</v>
      </c>
      <c r="O466" s="88"/>
      <c r="P466" s="235">
        <f>O466*H466</f>
        <v>0</v>
      </c>
      <c r="Q466" s="235">
        <v>0</v>
      </c>
      <c r="R466" s="235">
        <f>Q466*H466</f>
        <v>0</v>
      </c>
      <c r="S466" s="235">
        <v>0.0025000000000000001</v>
      </c>
      <c r="T466" s="236">
        <f>S466*H466</f>
        <v>11.1455</v>
      </c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  <c r="AR466" s="237" t="s">
        <v>267</v>
      </c>
      <c r="AT466" s="237" t="s">
        <v>205</v>
      </c>
      <c r="AU466" s="237" t="s">
        <v>85</v>
      </c>
      <c r="AY466" s="14" t="s">
        <v>203</v>
      </c>
      <c r="BE466" s="238">
        <f>IF(N466="základní",J466,0)</f>
        <v>0</v>
      </c>
      <c r="BF466" s="238">
        <f>IF(N466="snížená",J466,0)</f>
        <v>0</v>
      </c>
      <c r="BG466" s="238">
        <f>IF(N466="zákl. přenesená",J466,0)</f>
        <v>0</v>
      </c>
      <c r="BH466" s="238">
        <f>IF(N466="sníž. přenesená",J466,0)</f>
        <v>0</v>
      </c>
      <c r="BI466" s="238">
        <f>IF(N466="nulová",J466,0)</f>
        <v>0</v>
      </c>
      <c r="BJ466" s="14" t="s">
        <v>83</v>
      </c>
      <c r="BK466" s="238">
        <f>ROUND(I466*H466,2)</f>
        <v>0</v>
      </c>
      <c r="BL466" s="14" t="s">
        <v>267</v>
      </c>
      <c r="BM466" s="237" t="s">
        <v>1076</v>
      </c>
    </row>
    <row r="467" s="2" customFormat="1">
      <c r="A467" s="35"/>
      <c r="B467" s="36"/>
      <c r="C467" s="37"/>
      <c r="D467" s="239" t="s">
        <v>403</v>
      </c>
      <c r="E467" s="37"/>
      <c r="F467" s="240" t="s">
        <v>1077</v>
      </c>
      <c r="G467" s="37"/>
      <c r="H467" s="37"/>
      <c r="I467" s="241"/>
      <c r="J467" s="37"/>
      <c r="K467" s="37"/>
      <c r="L467" s="41"/>
      <c r="M467" s="242"/>
      <c r="N467" s="243"/>
      <c r="O467" s="88"/>
      <c r="P467" s="88"/>
      <c r="Q467" s="88"/>
      <c r="R467" s="88"/>
      <c r="S467" s="88"/>
      <c r="T467" s="89"/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  <c r="AT467" s="14" t="s">
        <v>403</v>
      </c>
      <c r="AU467" s="14" t="s">
        <v>85</v>
      </c>
    </row>
    <row r="468" s="2" customFormat="1" ht="16.5" customHeight="1">
      <c r="A468" s="35"/>
      <c r="B468" s="36"/>
      <c r="C468" s="225" t="s">
        <v>1078</v>
      </c>
      <c r="D468" s="225" t="s">
        <v>205</v>
      </c>
      <c r="E468" s="226" t="s">
        <v>1079</v>
      </c>
      <c r="F468" s="227" t="s">
        <v>1080</v>
      </c>
      <c r="G468" s="228" t="s">
        <v>213</v>
      </c>
      <c r="H468" s="229">
        <v>495</v>
      </c>
      <c r="I468" s="230"/>
      <c r="J468" s="231">
        <f>ROUND(I468*H468,2)</f>
        <v>0</v>
      </c>
      <c r="K468" s="232"/>
      <c r="L468" s="41"/>
      <c r="M468" s="233" t="s">
        <v>1</v>
      </c>
      <c r="N468" s="234" t="s">
        <v>41</v>
      </c>
      <c r="O468" s="88"/>
      <c r="P468" s="235">
        <f>O468*H468</f>
        <v>0</v>
      </c>
      <c r="Q468" s="235">
        <v>0.00050000000000000001</v>
      </c>
      <c r="R468" s="235">
        <f>Q468*H468</f>
        <v>0.2475</v>
      </c>
      <c r="S468" s="235">
        <v>0</v>
      </c>
      <c r="T468" s="236">
        <f>S468*H468</f>
        <v>0</v>
      </c>
      <c r="U468" s="35"/>
      <c r="V468" s="35"/>
      <c r="W468" s="35"/>
      <c r="X468" s="35"/>
      <c r="Y468" s="35"/>
      <c r="Z468" s="35"/>
      <c r="AA468" s="35"/>
      <c r="AB468" s="35"/>
      <c r="AC468" s="35"/>
      <c r="AD468" s="35"/>
      <c r="AE468" s="35"/>
      <c r="AR468" s="237" t="s">
        <v>267</v>
      </c>
      <c r="AT468" s="237" t="s">
        <v>205</v>
      </c>
      <c r="AU468" s="237" t="s">
        <v>85</v>
      </c>
      <c r="AY468" s="14" t="s">
        <v>203</v>
      </c>
      <c r="BE468" s="238">
        <f>IF(N468="základní",J468,0)</f>
        <v>0</v>
      </c>
      <c r="BF468" s="238">
        <f>IF(N468="snížená",J468,0)</f>
        <v>0</v>
      </c>
      <c r="BG468" s="238">
        <f>IF(N468="zákl. přenesená",J468,0)</f>
        <v>0</v>
      </c>
      <c r="BH468" s="238">
        <f>IF(N468="sníž. přenesená",J468,0)</f>
        <v>0</v>
      </c>
      <c r="BI468" s="238">
        <f>IF(N468="nulová",J468,0)</f>
        <v>0</v>
      </c>
      <c r="BJ468" s="14" t="s">
        <v>83</v>
      </c>
      <c r="BK468" s="238">
        <f>ROUND(I468*H468,2)</f>
        <v>0</v>
      </c>
      <c r="BL468" s="14" t="s">
        <v>267</v>
      </c>
      <c r="BM468" s="237" t="s">
        <v>1081</v>
      </c>
    </row>
    <row r="469" s="2" customFormat="1">
      <c r="A469" s="35"/>
      <c r="B469" s="36"/>
      <c r="C469" s="37"/>
      <c r="D469" s="239" t="s">
        <v>403</v>
      </c>
      <c r="E469" s="37"/>
      <c r="F469" s="240" t="s">
        <v>1082</v>
      </c>
      <c r="G469" s="37"/>
      <c r="H469" s="37"/>
      <c r="I469" s="241"/>
      <c r="J469" s="37"/>
      <c r="K469" s="37"/>
      <c r="L469" s="41"/>
      <c r="M469" s="242"/>
      <c r="N469" s="243"/>
      <c r="O469" s="88"/>
      <c r="P469" s="88"/>
      <c r="Q469" s="88"/>
      <c r="R469" s="88"/>
      <c r="S469" s="88"/>
      <c r="T469" s="89"/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T469" s="14" t="s">
        <v>403</v>
      </c>
      <c r="AU469" s="14" t="s">
        <v>85</v>
      </c>
    </row>
    <row r="470" s="2" customFormat="1" ht="24.15" customHeight="1">
      <c r="A470" s="35"/>
      <c r="B470" s="36"/>
      <c r="C470" s="245" t="s">
        <v>1083</v>
      </c>
      <c r="D470" s="245" t="s">
        <v>541</v>
      </c>
      <c r="E470" s="246" t="s">
        <v>1084</v>
      </c>
      <c r="F470" s="247" t="s">
        <v>1085</v>
      </c>
      <c r="G470" s="248" t="s">
        <v>213</v>
      </c>
      <c r="H470" s="249">
        <v>569.25</v>
      </c>
      <c r="I470" s="250"/>
      <c r="J470" s="251">
        <f>ROUND(I470*H470,2)</f>
        <v>0</v>
      </c>
      <c r="K470" s="252"/>
      <c r="L470" s="253"/>
      <c r="M470" s="254" t="s">
        <v>1</v>
      </c>
      <c r="N470" s="255" t="s">
        <v>41</v>
      </c>
      <c r="O470" s="88"/>
      <c r="P470" s="235">
        <f>O470*H470</f>
        <v>0</v>
      </c>
      <c r="Q470" s="235">
        <v>0</v>
      </c>
      <c r="R470" s="235">
        <f>Q470*H470</f>
        <v>0</v>
      </c>
      <c r="S470" s="235">
        <v>0</v>
      </c>
      <c r="T470" s="236">
        <f>S470*H470</f>
        <v>0</v>
      </c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  <c r="AR470" s="237" t="s">
        <v>214</v>
      </c>
      <c r="AT470" s="237" t="s">
        <v>541</v>
      </c>
      <c r="AU470" s="237" t="s">
        <v>85</v>
      </c>
      <c r="AY470" s="14" t="s">
        <v>203</v>
      </c>
      <c r="BE470" s="238">
        <f>IF(N470="základní",J470,0)</f>
        <v>0</v>
      </c>
      <c r="BF470" s="238">
        <f>IF(N470="snížená",J470,0)</f>
        <v>0</v>
      </c>
      <c r="BG470" s="238">
        <f>IF(N470="zákl. přenesená",J470,0)</f>
        <v>0</v>
      </c>
      <c r="BH470" s="238">
        <f>IF(N470="sníž. přenesená",J470,0)</f>
        <v>0</v>
      </c>
      <c r="BI470" s="238">
        <f>IF(N470="nulová",J470,0)</f>
        <v>0</v>
      </c>
      <c r="BJ470" s="14" t="s">
        <v>83</v>
      </c>
      <c r="BK470" s="238">
        <f>ROUND(I470*H470,2)</f>
        <v>0</v>
      </c>
      <c r="BL470" s="14" t="s">
        <v>267</v>
      </c>
      <c r="BM470" s="237" t="s">
        <v>1086</v>
      </c>
    </row>
    <row r="471" s="2" customFormat="1">
      <c r="A471" s="35"/>
      <c r="B471" s="36"/>
      <c r="C471" s="37"/>
      <c r="D471" s="239" t="s">
        <v>403</v>
      </c>
      <c r="E471" s="37"/>
      <c r="F471" s="240" t="s">
        <v>1087</v>
      </c>
      <c r="G471" s="37"/>
      <c r="H471" s="37"/>
      <c r="I471" s="241"/>
      <c r="J471" s="37"/>
      <c r="K471" s="37"/>
      <c r="L471" s="41"/>
      <c r="M471" s="242"/>
      <c r="N471" s="243"/>
      <c r="O471" s="88"/>
      <c r="P471" s="88"/>
      <c r="Q471" s="88"/>
      <c r="R471" s="88"/>
      <c r="S471" s="88"/>
      <c r="T471" s="89"/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T471" s="14" t="s">
        <v>403</v>
      </c>
      <c r="AU471" s="14" t="s">
        <v>85</v>
      </c>
    </row>
    <row r="472" s="2" customFormat="1" ht="16.5" customHeight="1">
      <c r="A472" s="35"/>
      <c r="B472" s="36"/>
      <c r="C472" s="225" t="s">
        <v>1088</v>
      </c>
      <c r="D472" s="225" t="s">
        <v>205</v>
      </c>
      <c r="E472" s="226" t="s">
        <v>1089</v>
      </c>
      <c r="F472" s="227" t="s">
        <v>1090</v>
      </c>
      <c r="G472" s="228" t="s">
        <v>213</v>
      </c>
      <c r="H472" s="229">
        <v>141.24000000000001</v>
      </c>
      <c r="I472" s="230"/>
      <c r="J472" s="231">
        <f>ROUND(I472*H472,2)</f>
        <v>0</v>
      </c>
      <c r="K472" s="232"/>
      <c r="L472" s="41"/>
      <c r="M472" s="233" t="s">
        <v>1</v>
      </c>
      <c r="N472" s="234" t="s">
        <v>41</v>
      </c>
      <c r="O472" s="88"/>
      <c r="P472" s="235">
        <f>O472*H472</f>
        <v>0</v>
      </c>
      <c r="Q472" s="235">
        <v>0.00029999999999999997</v>
      </c>
      <c r="R472" s="235">
        <f>Q472*H472</f>
        <v>0.042372</v>
      </c>
      <c r="S472" s="235">
        <v>0</v>
      </c>
      <c r="T472" s="236">
        <f>S472*H472</f>
        <v>0</v>
      </c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  <c r="AR472" s="237" t="s">
        <v>267</v>
      </c>
      <c r="AT472" s="237" t="s">
        <v>205</v>
      </c>
      <c r="AU472" s="237" t="s">
        <v>85</v>
      </c>
      <c r="AY472" s="14" t="s">
        <v>203</v>
      </c>
      <c r="BE472" s="238">
        <f>IF(N472="základní",J472,0)</f>
        <v>0</v>
      </c>
      <c r="BF472" s="238">
        <f>IF(N472="snížená",J472,0)</f>
        <v>0</v>
      </c>
      <c r="BG472" s="238">
        <f>IF(N472="zákl. přenesená",J472,0)</f>
        <v>0</v>
      </c>
      <c r="BH472" s="238">
        <f>IF(N472="sníž. přenesená",J472,0)</f>
        <v>0</v>
      </c>
      <c r="BI472" s="238">
        <f>IF(N472="nulová",J472,0)</f>
        <v>0</v>
      </c>
      <c r="BJ472" s="14" t="s">
        <v>83</v>
      </c>
      <c r="BK472" s="238">
        <f>ROUND(I472*H472,2)</f>
        <v>0</v>
      </c>
      <c r="BL472" s="14" t="s">
        <v>267</v>
      </c>
      <c r="BM472" s="237" t="s">
        <v>1091</v>
      </c>
    </row>
    <row r="473" s="2" customFormat="1">
      <c r="A473" s="35"/>
      <c r="B473" s="36"/>
      <c r="C473" s="37"/>
      <c r="D473" s="239" t="s">
        <v>403</v>
      </c>
      <c r="E473" s="37"/>
      <c r="F473" s="240" t="s">
        <v>1092</v>
      </c>
      <c r="G473" s="37"/>
      <c r="H473" s="37"/>
      <c r="I473" s="241"/>
      <c r="J473" s="37"/>
      <c r="K473" s="37"/>
      <c r="L473" s="41"/>
      <c r="M473" s="242"/>
      <c r="N473" s="243"/>
      <c r="O473" s="88"/>
      <c r="P473" s="88"/>
      <c r="Q473" s="88"/>
      <c r="R473" s="88"/>
      <c r="S473" s="88"/>
      <c r="T473" s="89"/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T473" s="14" t="s">
        <v>403</v>
      </c>
      <c r="AU473" s="14" t="s">
        <v>85</v>
      </c>
    </row>
    <row r="474" s="2" customFormat="1" ht="24.15" customHeight="1">
      <c r="A474" s="35"/>
      <c r="B474" s="36"/>
      <c r="C474" s="245" t="s">
        <v>1093</v>
      </c>
      <c r="D474" s="245" t="s">
        <v>541</v>
      </c>
      <c r="E474" s="246" t="s">
        <v>1094</v>
      </c>
      <c r="F474" s="247" t="s">
        <v>1095</v>
      </c>
      <c r="G474" s="248" t="s">
        <v>213</v>
      </c>
      <c r="H474" s="249">
        <v>162.42599999999999</v>
      </c>
      <c r="I474" s="250"/>
      <c r="J474" s="251">
        <f>ROUND(I474*H474,2)</f>
        <v>0</v>
      </c>
      <c r="K474" s="252"/>
      <c r="L474" s="253"/>
      <c r="M474" s="254" t="s">
        <v>1</v>
      </c>
      <c r="N474" s="255" t="s">
        <v>41</v>
      </c>
      <c r="O474" s="88"/>
      <c r="P474" s="235">
        <f>O474*H474</f>
        <v>0</v>
      </c>
      <c r="Q474" s="235">
        <v>0</v>
      </c>
      <c r="R474" s="235">
        <f>Q474*H474</f>
        <v>0</v>
      </c>
      <c r="S474" s="235">
        <v>0</v>
      </c>
      <c r="T474" s="236">
        <f>S474*H474</f>
        <v>0</v>
      </c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  <c r="AR474" s="237" t="s">
        <v>214</v>
      </c>
      <c r="AT474" s="237" t="s">
        <v>541</v>
      </c>
      <c r="AU474" s="237" t="s">
        <v>85</v>
      </c>
      <c r="AY474" s="14" t="s">
        <v>203</v>
      </c>
      <c r="BE474" s="238">
        <f>IF(N474="základní",J474,0)</f>
        <v>0</v>
      </c>
      <c r="BF474" s="238">
        <f>IF(N474="snížená",J474,0)</f>
        <v>0</v>
      </c>
      <c r="BG474" s="238">
        <f>IF(N474="zákl. přenesená",J474,0)</f>
        <v>0</v>
      </c>
      <c r="BH474" s="238">
        <f>IF(N474="sníž. přenesená",J474,0)</f>
        <v>0</v>
      </c>
      <c r="BI474" s="238">
        <f>IF(N474="nulová",J474,0)</f>
        <v>0</v>
      </c>
      <c r="BJ474" s="14" t="s">
        <v>83</v>
      </c>
      <c r="BK474" s="238">
        <f>ROUND(I474*H474,2)</f>
        <v>0</v>
      </c>
      <c r="BL474" s="14" t="s">
        <v>267</v>
      </c>
      <c r="BM474" s="237" t="s">
        <v>1096</v>
      </c>
    </row>
    <row r="475" s="2" customFormat="1">
      <c r="A475" s="35"/>
      <c r="B475" s="36"/>
      <c r="C475" s="37"/>
      <c r="D475" s="239" t="s">
        <v>403</v>
      </c>
      <c r="E475" s="37"/>
      <c r="F475" s="240" t="s">
        <v>1087</v>
      </c>
      <c r="G475" s="37"/>
      <c r="H475" s="37"/>
      <c r="I475" s="241"/>
      <c r="J475" s="37"/>
      <c r="K475" s="37"/>
      <c r="L475" s="41"/>
      <c r="M475" s="242"/>
      <c r="N475" s="243"/>
      <c r="O475" s="88"/>
      <c r="P475" s="88"/>
      <c r="Q475" s="88"/>
      <c r="R475" s="88"/>
      <c r="S475" s="88"/>
      <c r="T475" s="89"/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T475" s="14" t="s">
        <v>403</v>
      </c>
      <c r="AU475" s="14" t="s">
        <v>85</v>
      </c>
    </row>
    <row r="476" s="2" customFormat="1" ht="24.15" customHeight="1">
      <c r="A476" s="35"/>
      <c r="B476" s="36"/>
      <c r="C476" s="225" t="s">
        <v>1097</v>
      </c>
      <c r="D476" s="225" t="s">
        <v>205</v>
      </c>
      <c r="E476" s="226" t="s">
        <v>1098</v>
      </c>
      <c r="F476" s="227" t="s">
        <v>1099</v>
      </c>
      <c r="G476" s="228" t="s">
        <v>213</v>
      </c>
      <c r="H476" s="229">
        <v>35.969999999999999</v>
      </c>
      <c r="I476" s="230"/>
      <c r="J476" s="231">
        <f>ROUND(I476*H476,2)</f>
        <v>0</v>
      </c>
      <c r="K476" s="232"/>
      <c r="L476" s="41"/>
      <c r="M476" s="233" t="s">
        <v>1</v>
      </c>
      <c r="N476" s="234" t="s">
        <v>41</v>
      </c>
      <c r="O476" s="88"/>
      <c r="P476" s="235">
        <f>O476*H476</f>
        <v>0</v>
      </c>
      <c r="Q476" s="235">
        <v>0.00040000000000000002</v>
      </c>
      <c r="R476" s="235">
        <f>Q476*H476</f>
        <v>0.014388</v>
      </c>
      <c r="S476" s="235">
        <v>0</v>
      </c>
      <c r="T476" s="236">
        <f>S476*H476</f>
        <v>0</v>
      </c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  <c r="AR476" s="237" t="s">
        <v>267</v>
      </c>
      <c r="AT476" s="237" t="s">
        <v>205</v>
      </c>
      <c r="AU476" s="237" t="s">
        <v>85</v>
      </c>
      <c r="AY476" s="14" t="s">
        <v>203</v>
      </c>
      <c r="BE476" s="238">
        <f>IF(N476="základní",J476,0)</f>
        <v>0</v>
      </c>
      <c r="BF476" s="238">
        <f>IF(N476="snížená",J476,0)</f>
        <v>0</v>
      </c>
      <c r="BG476" s="238">
        <f>IF(N476="zákl. přenesená",J476,0)</f>
        <v>0</v>
      </c>
      <c r="BH476" s="238">
        <f>IF(N476="sníž. přenesená",J476,0)</f>
        <v>0</v>
      </c>
      <c r="BI476" s="238">
        <f>IF(N476="nulová",J476,0)</f>
        <v>0</v>
      </c>
      <c r="BJ476" s="14" t="s">
        <v>83</v>
      </c>
      <c r="BK476" s="238">
        <f>ROUND(I476*H476,2)</f>
        <v>0</v>
      </c>
      <c r="BL476" s="14" t="s">
        <v>267</v>
      </c>
      <c r="BM476" s="237" t="s">
        <v>1100</v>
      </c>
    </row>
    <row r="477" s="2" customFormat="1">
      <c r="A477" s="35"/>
      <c r="B477" s="36"/>
      <c r="C477" s="37"/>
      <c r="D477" s="239" t="s">
        <v>403</v>
      </c>
      <c r="E477" s="37"/>
      <c r="F477" s="240" t="s">
        <v>1101</v>
      </c>
      <c r="G477" s="37"/>
      <c r="H477" s="37"/>
      <c r="I477" s="241"/>
      <c r="J477" s="37"/>
      <c r="K477" s="37"/>
      <c r="L477" s="41"/>
      <c r="M477" s="242"/>
      <c r="N477" s="243"/>
      <c r="O477" s="88"/>
      <c r="P477" s="88"/>
      <c r="Q477" s="88"/>
      <c r="R477" s="88"/>
      <c r="S477" s="88"/>
      <c r="T477" s="89"/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T477" s="14" t="s">
        <v>403</v>
      </c>
      <c r="AU477" s="14" t="s">
        <v>85</v>
      </c>
    </row>
    <row r="478" s="2" customFormat="1" ht="24.15" customHeight="1">
      <c r="A478" s="35"/>
      <c r="B478" s="36"/>
      <c r="C478" s="245" t="s">
        <v>1102</v>
      </c>
      <c r="D478" s="245" t="s">
        <v>541</v>
      </c>
      <c r="E478" s="246" t="s">
        <v>1103</v>
      </c>
      <c r="F478" s="247" t="s">
        <v>1104</v>
      </c>
      <c r="G478" s="248" t="s">
        <v>213</v>
      </c>
      <c r="H478" s="249">
        <v>41.366</v>
      </c>
      <c r="I478" s="250"/>
      <c r="J478" s="251">
        <f>ROUND(I478*H478,2)</f>
        <v>0</v>
      </c>
      <c r="K478" s="252"/>
      <c r="L478" s="253"/>
      <c r="M478" s="254" t="s">
        <v>1</v>
      </c>
      <c r="N478" s="255" t="s">
        <v>41</v>
      </c>
      <c r="O478" s="88"/>
      <c r="P478" s="235">
        <f>O478*H478</f>
        <v>0</v>
      </c>
      <c r="Q478" s="235">
        <v>0</v>
      </c>
      <c r="R478" s="235">
        <f>Q478*H478</f>
        <v>0</v>
      </c>
      <c r="S478" s="235">
        <v>0</v>
      </c>
      <c r="T478" s="236">
        <f>S478*H478</f>
        <v>0</v>
      </c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  <c r="AR478" s="237" t="s">
        <v>214</v>
      </c>
      <c r="AT478" s="237" t="s">
        <v>541</v>
      </c>
      <c r="AU478" s="237" t="s">
        <v>85</v>
      </c>
      <c r="AY478" s="14" t="s">
        <v>203</v>
      </c>
      <c r="BE478" s="238">
        <f>IF(N478="základní",J478,0)</f>
        <v>0</v>
      </c>
      <c r="BF478" s="238">
        <f>IF(N478="snížená",J478,0)</f>
        <v>0</v>
      </c>
      <c r="BG478" s="238">
        <f>IF(N478="zákl. přenesená",J478,0)</f>
        <v>0</v>
      </c>
      <c r="BH478" s="238">
        <f>IF(N478="sníž. přenesená",J478,0)</f>
        <v>0</v>
      </c>
      <c r="BI478" s="238">
        <f>IF(N478="nulová",J478,0)</f>
        <v>0</v>
      </c>
      <c r="BJ478" s="14" t="s">
        <v>83</v>
      </c>
      <c r="BK478" s="238">
        <f>ROUND(I478*H478,2)</f>
        <v>0</v>
      </c>
      <c r="BL478" s="14" t="s">
        <v>267</v>
      </c>
      <c r="BM478" s="237" t="s">
        <v>1105</v>
      </c>
    </row>
    <row r="479" s="2" customFormat="1">
      <c r="A479" s="35"/>
      <c r="B479" s="36"/>
      <c r="C479" s="37"/>
      <c r="D479" s="239" t="s">
        <v>403</v>
      </c>
      <c r="E479" s="37"/>
      <c r="F479" s="240" t="s">
        <v>1106</v>
      </c>
      <c r="G479" s="37"/>
      <c r="H479" s="37"/>
      <c r="I479" s="241"/>
      <c r="J479" s="37"/>
      <c r="K479" s="37"/>
      <c r="L479" s="41"/>
      <c r="M479" s="242"/>
      <c r="N479" s="243"/>
      <c r="O479" s="88"/>
      <c r="P479" s="88"/>
      <c r="Q479" s="88"/>
      <c r="R479" s="88"/>
      <c r="S479" s="88"/>
      <c r="T479" s="89"/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T479" s="14" t="s">
        <v>403</v>
      </c>
      <c r="AU479" s="14" t="s">
        <v>85</v>
      </c>
    </row>
    <row r="480" s="2" customFormat="1" ht="16.5" customHeight="1">
      <c r="A480" s="35"/>
      <c r="B480" s="36"/>
      <c r="C480" s="225" t="s">
        <v>1107</v>
      </c>
      <c r="D480" s="225" t="s">
        <v>205</v>
      </c>
      <c r="E480" s="226" t="s">
        <v>1108</v>
      </c>
      <c r="F480" s="227" t="s">
        <v>1109</v>
      </c>
      <c r="G480" s="228" t="s">
        <v>213</v>
      </c>
      <c r="H480" s="229">
        <v>3032.04</v>
      </c>
      <c r="I480" s="230"/>
      <c r="J480" s="231">
        <f>ROUND(I480*H480,2)</f>
        <v>0</v>
      </c>
      <c r="K480" s="232"/>
      <c r="L480" s="41"/>
      <c r="M480" s="233" t="s">
        <v>1</v>
      </c>
      <c r="N480" s="234" t="s">
        <v>41</v>
      </c>
      <c r="O480" s="88"/>
      <c r="P480" s="235">
        <f>O480*H480</f>
        <v>0</v>
      </c>
      <c r="Q480" s="235">
        <v>0.00020000000000000001</v>
      </c>
      <c r="R480" s="235">
        <f>Q480*H480</f>
        <v>0.60640800000000006</v>
      </c>
      <c r="S480" s="235">
        <v>0</v>
      </c>
      <c r="T480" s="236">
        <f>S480*H480</f>
        <v>0</v>
      </c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R480" s="237" t="s">
        <v>267</v>
      </c>
      <c r="AT480" s="237" t="s">
        <v>205</v>
      </c>
      <c r="AU480" s="237" t="s">
        <v>85</v>
      </c>
      <c r="AY480" s="14" t="s">
        <v>203</v>
      </c>
      <c r="BE480" s="238">
        <f>IF(N480="základní",J480,0)</f>
        <v>0</v>
      </c>
      <c r="BF480" s="238">
        <f>IF(N480="snížená",J480,0)</f>
        <v>0</v>
      </c>
      <c r="BG480" s="238">
        <f>IF(N480="zákl. přenesená",J480,0)</f>
        <v>0</v>
      </c>
      <c r="BH480" s="238">
        <f>IF(N480="sníž. přenesená",J480,0)</f>
        <v>0</v>
      </c>
      <c r="BI480" s="238">
        <f>IF(N480="nulová",J480,0)</f>
        <v>0</v>
      </c>
      <c r="BJ480" s="14" t="s">
        <v>83</v>
      </c>
      <c r="BK480" s="238">
        <f>ROUND(I480*H480,2)</f>
        <v>0</v>
      </c>
      <c r="BL480" s="14" t="s">
        <v>267</v>
      </c>
      <c r="BM480" s="237" t="s">
        <v>1110</v>
      </c>
    </row>
    <row r="481" s="2" customFormat="1">
      <c r="A481" s="35"/>
      <c r="B481" s="36"/>
      <c r="C481" s="37"/>
      <c r="D481" s="239" t="s">
        <v>403</v>
      </c>
      <c r="E481" s="37"/>
      <c r="F481" s="240" t="s">
        <v>1092</v>
      </c>
      <c r="G481" s="37"/>
      <c r="H481" s="37"/>
      <c r="I481" s="241"/>
      <c r="J481" s="37"/>
      <c r="K481" s="37"/>
      <c r="L481" s="41"/>
      <c r="M481" s="242"/>
      <c r="N481" s="243"/>
      <c r="O481" s="88"/>
      <c r="P481" s="88"/>
      <c r="Q481" s="88"/>
      <c r="R481" s="88"/>
      <c r="S481" s="88"/>
      <c r="T481" s="89"/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  <c r="AT481" s="14" t="s">
        <v>403</v>
      </c>
      <c r="AU481" s="14" t="s">
        <v>85</v>
      </c>
    </row>
    <row r="482" s="2" customFormat="1" ht="24.15" customHeight="1">
      <c r="A482" s="35"/>
      <c r="B482" s="36"/>
      <c r="C482" s="245" t="s">
        <v>1111</v>
      </c>
      <c r="D482" s="245" t="s">
        <v>541</v>
      </c>
      <c r="E482" s="246" t="s">
        <v>1112</v>
      </c>
      <c r="F482" s="247" t="s">
        <v>1113</v>
      </c>
      <c r="G482" s="248" t="s">
        <v>213</v>
      </c>
      <c r="H482" s="249">
        <v>3486.846</v>
      </c>
      <c r="I482" s="250"/>
      <c r="J482" s="251">
        <f>ROUND(I482*H482,2)</f>
        <v>0</v>
      </c>
      <c r="K482" s="252"/>
      <c r="L482" s="253"/>
      <c r="M482" s="254" t="s">
        <v>1</v>
      </c>
      <c r="N482" s="255" t="s">
        <v>41</v>
      </c>
      <c r="O482" s="88"/>
      <c r="P482" s="235">
        <f>O482*H482</f>
        <v>0</v>
      </c>
      <c r="Q482" s="235">
        <v>0</v>
      </c>
      <c r="R482" s="235">
        <f>Q482*H482</f>
        <v>0</v>
      </c>
      <c r="S482" s="235">
        <v>0</v>
      </c>
      <c r="T482" s="236">
        <f>S482*H482</f>
        <v>0</v>
      </c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R482" s="237" t="s">
        <v>214</v>
      </c>
      <c r="AT482" s="237" t="s">
        <v>541</v>
      </c>
      <c r="AU482" s="237" t="s">
        <v>85</v>
      </c>
      <c r="AY482" s="14" t="s">
        <v>203</v>
      </c>
      <c r="BE482" s="238">
        <f>IF(N482="základní",J482,0)</f>
        <v>0</v>
      </c>
      <c r="BF482" s="238">
        <f>IF(N482="snížená",J482,0)</f>
        <v>0</v>
      </c>
      <c r="BG482" s="238">
        <f>IF(N482="zákl. přenesená",J482,0)</f>
        <v>0</v>
      </c>
      <c r="BH482" s="238">
        <f>IF(N482="sníž. přenesená",J482,0)</f>
        <v>0</v>
      </c>
      <c r="BI482" s="238">
        <f>IF(N482="nulová",J482,0)</f>
        <v>0</v>
      </c>
      <c r="BJ482" s="14" t="s">
        <v>83</v>
      </c>
      <c r="BK482" s="238">
        <f>ROUND(I482*H482,2)</f>
        <v>0</v>
      </c>
      <c r="BL482" s="14" t="s">
        <v>267</v>
      </c>
      <c r="BM482" s="237" t="s">
        <v>1114</v>
      </c>
    </row>
    <row r="483" s="2" customFormat="1">
      <c r="A483" s="35"/>
      <c r="B483" s="36"/>
      <c r="C483" s="37"/>
      <c r="D483" s="239" t="s">
        <v>403</v>
      </c>
      <c r="E483" s="37"/>
      <c r="F483" s="240" t="s">
        <v>1115</v>
      </c>
      <c r="G483" s="37"/>
      <c r="H483" s="37"/>
      <c r="I483" s="241"/>
      <c r="J483" s="37"/>
      <c r="K483" s="37"/>
      <c r="L483" s="41"/>
      <c r="M483" s="242"/>
      <c r="N483" s="243"/>
      <c r="O483" s="88"/>
      <c r="P483" s="88"/>
      <c r="Q483" s="88"/>
      <c r="R483" s="88"/>
      <c r="S483" s="88"/>
      <c r="T483" s="89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T483" s="14" t="s">
        <v>403</v>
      </c>
      <c r="AU483" s="14" t="s">
        <v>85</v>
      </c>
    </row>
    <row r="484" s="2" customFormat="1" ht="24.15" customHeight="1">
      <c r="A484" s="35"/>
      <c r="B484" s="36"/>
      <c r="C484" s="225" t="s">
        <v>1116</v>
      </c>
      <c r="D484" s="225" t="s">
        <v>205</v>
      </c>
      <c r="E484" s="226" t="s">
        <v>1117</v>
      </c>
      <c r="F484" s="227" t="s">
        <v>1118</v>
      </c>
      <c r="G484" s="228" t="s">
        <v>523</v>
      </c>
      <c r="H484" s="244"/>
      <c r="I484" s="230"/>
      <c r="J484" s="231">
        <f>ROUND(I484*H484,2)</f>
        <v>0</v>
      </c>
      <c r="K484" s="232"/>
      <c r="L484" s="41"/>
      <c r="M484" s="233" t="s">
        <v>1</v>
      </c>
      <c r="N484" s="234" t="s">
        <v>41</v>
      </c>
      <c r="O484" s="88"/>
      <c r="P484" s="235">
        <f>O484*H484</f>
        <v>0</v>
      </c>
      <c r="Q484" s="235">
        <v>0</v>
      </c>
      <c r="R484" s="235">
        <f>Q484*H484</f>
        <v>0</v>
      </c>
      <c r="S484" s="235">
        <v>0</v>
      </c>
      <c r="T484" s="236">
        <f>S484*H484</f>
        <v>0</v>
      </c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  <c r="AR484" s="237" t="s">
        <v>267</v>
      </c>
      <c r="AT484" s="237" t="s">
        <v>205</v>
      </c>
      <c r="AU484" s="237" t="s">
        <v>85</v>
      </c>
      <c r="AY484" s="14" t="s">
        <v>203</v>
      </c>
      <c r="BE484" s="238">
        <f>IF(N484="základní",J484,0)</f>
        <v>0</v>
      </c>
      <c r="BF484" s="238">
        <f>IF(N484="snížená",J484,0)</f>
        <v>0</v>
      </c>
      <c r="BG484" s="238">
        <f>IF(N484="zákl. přenesená",J484,0)</f>
        <v>0</v>
      </c>
      <c r="BH484" s="238">
        <f>IF(N484="sníž. přenesená",J484,0)</f>
        <v>0</v>
      </c>
      <c r="BI484" s="238">
        <f>IF(N484="nulová",J484,0)</f>
        <v>0</v>
      </c>
      <c r="BJ484" s="14" t="s">
        <v>83</v>
      </c>
      <c r="BK484" s="238">
        <f>ROUND(I484*H484,2)</f>
        <v>0</v>
      </c>
      <c r="BL484" s="14" t="s">
        <v>267</v>
      </c>
      <c r="BM484" s="237" t="s">
        <v>1119</v>
      </c>
    </row>
    <row r="485" s="12" customFormat="1" ht="22.8" customHeight="1">
      <c r="A485" s="12"/>
      <c r="B485" s="209"/>
      <c r="C485" s="210"/>
      <c r="D485" s="211" t="s">
        <v>75</v>
      </c>
      <c r="E485" s="223" t="s">
        <v>1120</v>
      </c>
      <c r="F485" s="223" t="s">
        <v>1121</v>
      </c>
      <c r="G485" s="210"/>
      <c r="H485" s="210"/>
      <c r="I485" s="213"/>
      <c r="J485" s="224">
        <f>BK485</f>
        <v>0</v>
      </c>
      <c r="K485" s="210"/>
      <c r="L485" s="215"/>
      <c r="M485" s="216"/>
      <c r="N485" s="217"/>
      <c r="O485" s="217"/>
      <c r="P485" s="218">
        <f>SUM(P486:P493)</f>
        <v>0</v>
      </c>
      <c r="Q485" s="217"/>
      <c r="R485" s="218">
        <f>SUM(R486:R493)</f>
        <v>0</v>
      </c>
      <c r="S485" s="217"/>
      <c r="T485" s="219">
        <f>SUM(T486:T493)</f>
        <v>0</v>
      </c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R485" s="220" t="s">
        <v>85</v>
      </c>
      <c r="AT485" s="221" t="s">
        <v>75</v>
      </c>
      <c r="AU485" s="221" t="s">
        <v>83</v>
      </c>
      <c r="AY485" s="220" t="s">
        <v>203</v>
      </c>
      <c r="BK485" s="222">
        <f>SUM(BK486:BK493)</f>
        <v>0</v>
      </c>
    </row>
    <row r="486" s="2" customFormat="1" ht="33" customHeight="1">
      <c r="A486" s="35"/>
      <c r="B486" s="36"/>
      <c r="C486" s="225" t="s">
        <v>1122</v>
      </c>
      <c r="D486" s="225" t="s">
        <v>205</v>
      </c>
      <c r="E486" s="226" t="s">
        <v>1123</v>
      </c>
      <c r="F486" s="227" t="s">
        <v>1124</v>
      </c>
      <c r="G486" s="228" t="s">
        <v>213</v>
      </c>
      <c r="H486" s="229">
        <v>4.5380000000000003</v>
      </c>
      <c r="I486" s="230"/>
      <c r="J486" s="231">
        <f>ROUND(I486*H486,2)</f>
        <v>0</v>
      </c>
      <c r="K486" s="232"/>
      <c r="L486" s="41"/>
      <c r="M486" s="233" t="s">
        <v>1</v>
      </c>
      <c r="N486" s="234" t="s">
        <v>41</v>
      </c>
      <c r="O486" s="88"/>
      <c r="P486" s="235">
        <f>O486*H486</f>
        <v>0</v>
      </c>
      <c r="Q486" s="235">
        <v>0</v>
      </c>
      <c r="R486" s="235">
        <f>Q486*H486</f>
        <v>0</v>
      </c>
      <c r="S486" s="235">
        <v>0</v>
      </c>
      <c r="T486" s="236">
        <f>S486*H486</f>
        <v>0</v>
      </c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  <c r="AR486" s="237" t="s">
        <v>267</v>
      </c>
      <c r="AT486" s="237" t="s">
        <v>205</v>
      </c>
      <c r="AU486" s="237" t="s">
        <v>85</v>
      </c>
      <c r="AY486" s="14" t="s">
        <v>203</v>
      </c>
      <c r="BE486" s="238">
        <f>IF(N486="základní",J486,0)</f>
        <v>0</v>
      </c>
      <c r="BF486" s="238">
        <f>IF(N486="snížená",J486,0)</f>
        <v>0</v>
      </c>
      <c r="BG486" s="238">
        <f>IF(N486="zákl. přenesená",J486,0)</f>
        <v>0</v>
      </c>
      <c r="BH486" s="238">
        <f>IF(N486="sníž. přenesená",J486,0)</f>
        <v>0</v>
      </c>
      <c r="BI486" s="238">
        <f>IF(N486="nulová",J486,0)</f>
        <v>0</v>
      </c>
      <c r="BJ486" s="14" t="s">
        <v>83</v>
      </c>
      <c r="BK486" s="238">
        <f>ROUND(I486*H486,2)</f>
        <v>0</v>
      </c>
      <c r="BL486" s="14" t="s">
        <v>267</v>
      </c>
      <c r="BM486" s="237" t="s">
        <v>1125</v>
      </c>
    </row>
    <row r="487" s="2" customFormat="1" ht="24.15" customHeight="1">
      <c r="A487" s="35"/>
      <c r="B487" s="36"/>
      <c r="C487" s="245" t="s">
        <v>1126</v>
      </c>
      <c r="D487" s="245" t="s">
        <v>541</v>
      </c>
      <c r="E487" s="246" t="s">
        <v>1127</v>
      </c>
      <c r="F487" s="247" t="s">
        <v>1128</v>
      </c>
      <c r="G487" s="248" t="s">
        <v>213</v>
      </c>
      <c r="H487" s="249">
        <v>4.992</v>
      </c>
      <c r="I487" s="250"/>
      <c r="J487" s="251">
        <f>ROUND(I487*H487,2)</f>
        <v>0</v>
      </c>
      <c r="K487" s="252"/>
      <c r="L487" s="253"/>
      <c r="M487" s="254" t="s">
        <v>1</v>
      </c>
      <c r="N487" s="255" t="s">
        <v>41</v>
      </c>
      <c r="O487" s="88"/>
      <c r="P487" s="235">
        <f>O487*H487</f>
        <v>0</v>
      </c>
      <c r="Q487" s="235">
        <v>0</v>
      </c>
      <c r="R487" s="235">
        <f>Q487*H487</f>
        <v>0</v>
      </c>
      <c r="S487" s="235">
        <v>0</v>
      </c>
      <c r="T487" s="236">
        <f>S487*H487</f>
        <v>0</v>
      </c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  <c r="AR487" s="237" t="s">
        <v>214</v>
      </c>
      <c r="AT487" s="237" t="s">
        <v>541</v>
      </c>
      <c r="AU487" s="237" t="s">
        <v>85</v>
      </c>
      <c r="AY487" s="14" t="s">
        <v>203</v>
      </c>
      <c r="BE487" s="238">
        <f>IF(N487="základní",J487,0)</f>
        <v>0</v>
      </c>
      <c r="BF487" s="238">
        <f>IF(N487="snížená",J487,0)</f>
        <v>0</v>
      </c>
      <c r="BG487" s="238">
        <f>IF(N487="zákl. přenesená",J487,0)</f>
        <v>0</v>
      </c>
      <c r="BH487" s="238">
        <f>IF(N487="sníž. přenesená",J487,0)</f>
        <v>0</v>
      </c>
      <c r="BI487" s="238">
        <f>IF(N487="nulová",J487,0)</f>
        <v>0</v>
      </c>
      <c r="BJ487" s="14" t="s">
        <v>83</v>
      </c>
      <c r="BK487" s="238">
        <f>ROUND(I487*H487,2)</f>
        <v>0</v>
      </c>
      <c r="BL487" s="14" t="s">
        <v>267</v>
      </c>
      <c r="BM487" s="237" t="s">
        <v>1129</v>
      </c>
    </row>
    <row r="488" s="2" customFormat="1">
      <c r="A488" s="35"/>
      <c r="B488" s="36"/>
      <c r="C488" s="37"/>
      <c r="D488" s="239" t="s">
        <v>403</v>
      </c>
      <c r="E488" s="37"/>
      <c r="F488" s="240" t="s">
        <v>1130</v>
      </c>
      <c r="G488" s="37"/>
      <c r="H488" s="37"/>
      <c r="I488" s="241"/>
      <c r="J488" s="37"/>
      <c r="K488" s="37"/>
      <c r="L488" s="41"/>
      <c r="M488" s="242"/>
      <c r="N488" s="243"/>
      <c r="O488" s="88"/>
      <c r="P488" s="88"/>
      <c r="Q488" s="88"/>
      <c r="R488" s="88"/>
      <c r="S488" s="88"/>
      <c r="T488" s="89"/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T488" s="14" t="s">
        <v>403</v>
      </c>
      <c r="AU488" s="14" t="s">
        <v>85</v>
      </c>
    </row>
    <row r="489" s="2" customFormat="1" ht="24.15" customHeight="1">
      <c r="A489" s="35"/>
      <c r="B489" s="36"/>
      <c r="C489" s="225" t="s">
        <v>1131</v>
      </c>
      <c r="D489" s="225" t="s">
        <v>205</v>
      </c>
      <c r="E489" s="226" t="s">
        <v>1132</v>
      </c>
      <c r="F489" s="227" t="s">
        <v>1133</v>
      </c>
      <c r="G489" s="228" t="s">
        <v>213</v>
      </c>
      <c r="H489" s="229">
        <v>4.5380000000000003</v>
      </c>
      <c r="I489" s="230"/>
      <c r="J489" s="231">
        <f>ROUND(I489*H489,2)</f>
        <v>0</v>
      </c>
      <c r="K489" s="232"/>
      <c r="L489" s="41"/>
      <c r="M489" s="233" t="s">
        <v>1</v>
      </c>
      <c r="N489" s="234" t="s">
        <v>41</v>
      </c>
      <c r="O489" s="88"/>
      <c r="P489" s="235">
        <f>O489*H489</f>
        <v>0</v>
      </c>
      <c r="Q489" s="235">
        <v>0</v>
      </c>
      <c r="R489" s="235">
        <f>Q489*H489</f>
        <v>0</v>
      </c>
      <c r="S489" s="235">
        <v>0</v>
      </c>
      <c r="T489" s="236">
        <f>S489*H489</f>
        <v>0</v>
      </c>
      <c r="U489" s="35"/>
      <c r="V489" s="35"/>
      <c r="W489" s="35"/>
      <c r="X489" s="35"/>
      <c r="Y489" s="35"/>
      <c r="Z489" s="35"/>
      <c r="AA489" s="35"/>
      <c r="AB489" s="35"/>
      <c r="AC489" s="35"/>
      <c r="AD489" s="35"/>
      <c r="AE489" s="35"/>
      <c r="AR489" s="237" t="s">
        <v>267</v>
      </c>
      <c r="AT489" s="237" t="s">
        <v>205</v>
      </c>
      <c r="AU489" s="237" t="s">
        <v>85</v>
      </c>
      <c r="AY489" s="14" t="s">
        <v>203</v>
      </c>
      <c r="BE489" s="238">
        <f>IF(N489="základní",J489,0)</f>
        <v>0</v>
      </c>
      <c r="BF489" s="238">
        <f>IF(N489="snížená",J489,0)</f>
        <v>0</v>
      </c>
      <c r="BG489" s="238">
        <f>IF(N489="zákl. přenesená",J489,0)</f>
        <v>0</v>
      </c>
      <c r="BH489" s="238">
        <f>IF(N489="sníž. přenesená",J489,0)</f>
        <v>0</v>
      </c>
      <c r="BI489" s="238">
        <f>IF(N489="nulová",J489,0)</f>
        <v>0</v>
      </c>
      <c r="BJ489" s="14" t="s">
        <v>83</v>
      </c>
      <c r="BK489" s="238">
        <f>ROUND(I489*H489,2)</f>
        <v>0</v>
      </c>
      <c r="BL489" s="14" t="s">
        <v>267</v>
      </c>
      <c r="BM489" s="237" t="s">
        <v>1134</v>
      </c>
    </row>
    <row r="490" s="2" customFormat="1" ht="21.75" customHeight="1">
      <c r="A490" s="35"/>
      <c r="B490" s="36"/>
      <c r="C490" s="225" t="s">
        <v>1135</v>
      </c>
      <c r="D490" s="225" t="s">
        <v>205</v>
      </c>
      <c r="E490" s="226" t="s">
        <v>1136</v>
      </c>
      <c r="F490" s="227" t="s">
        <v>1137</v>
      </c>
      <c r="G490" s="228" t="s">
        <v>213</v>
      </c>
      <c r="H490" s="229">
        <v>4.5380000000000003</v>
      </c>
      <c r="I490" s="230"/>
      <c r="J490" s="231">
        <f>ROUND(I490*H490,2)</f>
        <v>0</v>
      </c>
      <c r="K490" s="232"/>
      <c r="L490" s="41"/>
      <c r="M490" s="233" t="s">
        <v>1</v>
      </c>
      <c r="N490" s="234" t="s">
        <v>41</v>
      </c>
      <c r="O490" s="88"/>
      <c r="P490" s="235">
        <f>O490*H490</f>
        <v>0</v>
      </c>
      <c r="Q490" s="235">
        <v>0</v>
      </c>
      <c r="R490" s="235">
        <f>Q490*H490</f>
        <v>0</v>
      </c>
      <c r="S490" s="235">
        <v>0</v>
      </c>
      <c r="T490" s="236">
        <f>S490*H490</f>
        <v>0</v>
      </c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R490" s="237" t="s">
        <v>267</v>
      </c>
      <c r="AT490" s="237" t="s">
        <v>205</v>
      </c>
      <c r="AU490" s="237" t="s">
        <v>85</v>
      </c>
      <c r="AY490" s="14" t="s">
        <v>203</v>
      </c>
      <c r="BE490" s="238">
        <f>IF(N490="základní",J490,0)</f>
        <v>0</v>
      </c>
      <c r="BF490" s="238">
        <f>IF(N490="snížená",J490,0)</f>
        <v>0</v>
      </c>
      <c r="BG490" s="238">
        <f>IF(N490="zákl. přenesená",J490,0)</f>
        <v>0</v>
      </c>
      <c r="BH490" s="238">
        <f>IF(N490="sníž. přenesená",J490,0)</f>
        <v>0</v>
      </c>
      <c r="BI490" s="238">
        <f>IF(N490="nulová",J490,0)</f>
        <v>0</v>
      </c>
      <c r="BJ490" s="14" t="s">
        <v>83</v>
      </c>
      <c r="BK490" s="238">
        <f>ROUND(I490*H490,2)</f>
        <v>0</v>
      </c>
      <c r="BL490" s="14" t="s">
        <v>267</v>
      </c>
      <c r="BM490" s="237" t="s">
        <v>1138</v>
      </c>
    </row>
    <row r="491" s="2" customFormat="1" ht="33" customHeight="1">
      <c r="A491" s="35"/>
      <c r="B491" s="36"/>
      <c r="C491" s="225" t="s">
        <v>1139</v>
      </c>
      <c r="D491" s="225" t="s">
        <v>205</v>
      </c>
      <c r="E491" s="226" t="s">
        <v>1140</v>
      </c>
      <c r="F491" s="227" t="s">
        <v>1141</v>
      </c>
      <c r="G491" s="228" t="s">
        <v>213</v>
      </c>
      <c r="H491" s="229">
        <v>4.5380000000000003</v>
      </c>
      <c r="I491" s="230"/>
      <c r="J491" s="231">
        <f>ROUND(I491*H491,2)</f>
        <v>0</v>
      </c>
      <c r="K491" s="232"/>
      <c r="L491" s="41"/>
      <c r="M491" s="233" t="s">
        <v>1</v>
      </c>
      <c r="N491" s="234" t="s">
        <v>41</v>
      </c>
      <c r="O491" s="88"/>
      <c r="P491" s="235">
        <f>O491*H491</f>
        <v>0</v>
      </c>
      <c r="Q491" s="235">
        <v>0</v>
      </c>
      <c r="R491" s="235">
        <f>Q491*H491</f>
        <v>0</v>
      </c>
      <c r="S491" s="235">
        <v>0</v>
      </c>
      <c r="T491" s="236">
        <f>S491*H491</f>
        <v>0</v>
      </c>
      <c r="U491" s="35"/>
      <c r="V491" s="35"/>
      <c r="W491" s="35"/>
      <c r="X491" s="35"/>
      <c r="Y491" s="35"/>
      <c r="Z491" s="35"/>
      <c r="AA491" s="35"/>
      <c r="AB491" s="35"/>
      <c r="AC491" s="35"/>
      <c r="AD491" s="35"/>
      <c r="AE491" s="35"/>
      <c r="AR491" s="237" t="s">
        <v>267</v>
      </c>
      <c r="AT491" s="237" t="s">
        <v>205</v>
      </c>
      <c r="AU491" s="237" t="s">
        <v>85</v>
      </c>
      <c r="AY491" s="14" t="s">
        <v>203</v>
      </c>
      <c r="BE491" s="238">
        <f>IF(N491="základní",J491,0)</f>
        <v>0</v>
      </c>
      <c r="BF491" s="238">
        <f>IF(N491="snížená",J491,0)</f>
        <v>0</v>
      </c>
      <c r="BG491" s="238">
        <f>IF(N491="zákl. přenesená",J491,0)</f>
        <v>0</v>
      </c>
      <c r="BH491" s="238">
        <f>IF(N491="sníž. přenesená",J491,0)</f>
        <v>0</v>
      </c>
      <c r="BI491" s="238">
        <f>IF(N491="nulová",J491,0)</f>
        <v>0</v>
      </c>
      <c r="BJ491" s="14" t="s">
        <v>83</v>
      </c>
      <c r="BK491" s="238">
        <f>ROUND(I491*H491,2)</f>
        <v>0</v>
      </c>
      <c r="BL491" s="14" t="s">
        <v>267</v>
      </c>
      <c r="BM491" s="237" t="s">
        <v>1142</v>
      </c>
    </row>
    <row r="492" s="2" customFormat="1">
      <c r="A492" s="35"/>
      <c r="B492" s="36"/>
      <c r="C492" s="37"/>
      <c r="D492" s="239" t="s">
        <v>403</v>
      </c>
      <c r="E492" s="37"/>
      <c r="F492" s="240" t="s">
        <v>1025</v>
      </c>
      <c r="G492" s="37"/>
      <c r="H492" s="37"/>
      <c r="I492" s="241"/>
      <c r="J492" s="37"/>
      <c r="K492" s="37"/>
      <c r="L492" s="41"/>
      <c r="M492" s="242"/>
      <c r="N492" s="243"/>
      <c r="O492" s="88"/>
      <c r="P492" s="88"/>
      <c r="Q492" s="88"/>
      <c r="R492" s="88"/>
      <c r="S492" s="88"/>
      <c r="T492" s="89"/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T492" s="14" t="s">
        <v>403</v>
      </c>
      <c r="AU492" s="14" t="s">
        <v>85</v>
      </c>
    </row>
    <row r="493" s="2" customFormat="1" ht="24.15" customHeight="1">
      <c r="A493" s="35"/>
      <c r="B493" s="36"/>
      <c r="C493" s="225" t="s">
        <v>1143</v>
      </c>
      <c r="D493" s="225" t="s">
        <v>205</v>
      </c>
      <c r="E493" s="226" t="s">
        <v>1144</v>
      </c>
      <c r="F493" s="227" t="s">
        <v>1145</v>
      </c>
      <c r="G493" s="228" t="s">
        <v>523</v>
      </c>
      <c r="H493" s="244"/>
      <c r="I493" s="230"/>
      <c r="J493" s="231">
        <f>ROUND(I493*H493,2)</f>
        <v>0</v>
      </c>
      <c r="K493" s="232"/>
      <c r="L493" s="41"/>
      <c r="M493" s="233" t="s">
        <v>1</v>
      </c>
      <c r="N493" s="234" t="s">
        <v>41</v>
      </c>
      <c r="O493" s="88"/>
      <c r="P493" s="235">
        <f>O493*H493</f>
        <v>0</v>
      </c>
      <c r="Q493" s="235">
        <v>0</v>
      </c>
      <c r="R493" s="235">
        <f>Q493*H493</f>
        <v>0</v>
      </c>
      <c r="S493" s="235">
        <v>0</v>
      </c>
      <c r="T493" s="236">
        <f>S493*H493</f>
        <v>0</v>
      </c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R493" s="237" t="s">
        <v>267</v>
      </c>
      <c r="AT493" s="237" t="s">
        <v>205</v>
      </c>
      <c r="AU493" s="237" t="s">
        <v>85</v>
      </c>
      <c r="AY493" s="14" t="s">
        <v>203</v>
      </c>
      <c r="BE493" s="238">
        <f>IF(N493="základní",J493,0)</f>
        <v>0</v>
      </c>
      <c r="BF493" s="238">
        <f>IF(N493="snížená",J493,0)</f>
        <v>0</v>
      </c>
      <c r="BG493" s="238">
        <f>IF(N493="zákl. přenesená",J493,0)</f>
        <v>0</v>
      </c>
      <c r="BH493" s="238">
        <f>IF(N493="sníž. přenesená",J493,0)</f>
        <v>0</v>
      </c>
      <c r="BI493" s="238">
        <f>IF(N493="nulová",J493,0)</f>
        <v>0</v>
      </c>
      <c r="BJ493" s="14" t="s">
        <v>83</v>
      </c>
      <c r="BK493" s="238">
        <f>ROUND(I493*H493,2)</f>
        <v>0</v>
      </c>
      <c r="BL493" s="14" t="s">
        <v>267</v>
      </c>
      <c r="BM493" s="237" t="s">
        <v>1146</v>
      </c>
    </row>
    <row r="494" s="12" customFormat="1" ht="22.8" customHeight="1">
      <c r="A494" s="12"/>
      <c r="B494" s="209"/>
      <c r="C494" s="210"/>
      <c r="D494" s="211" t="s">
        <v>75</v>
      </c>
      <c r="E494" s="223" t="s">
        <v>1147</v>
      </c>
      <c r="F494" s="223" t="s">
        <v>1148</v>
      </c>
      <c r="G494" s="210"/>
      <c r="H494" s="210"/>
      <c r="I494" s="213"/>
      <c r="J494" s="224">
        <f>BK494</f>
        <v>0</v>
      </c>
      <c r="K494" s="210"/>
      <c r="L494" s="215"/>
      <c r="M494" s="216"/>
      <c r="N494" s="217"/>
      <c r="O494" s="217"/>
      <c r="P494" s="218">
        <f>SUM(P495:P513)</f>
        <v>0</v>
      </c>
      <c r="Q494" s="217"/>
      <c r="R494" s="218">
        <f>SUM(R495:R513)</f>
        <v>5.07674453</v>
      </c>
      <c r="S494" s="217"/>
      <c r="T494" s="219">
        <f>SUM(T495:T513)</f>
        <v>0</v>
      </c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R494" s="220" t="s">
        <v>85</v>
      </c>
      <c r="AT494" s="221" t="s">
        <v>75</v>
      </c>
      <c r="AU494" s="221" t="s">
        <v>83</v>
      </c>
      <c r="AY494" s="220" t="s">
        <v>203</v>
      </c>
      <c r="BK494" s="222">
        <f>SUM(BK495:BK513)</f>
        <v>0</v>
      </c>
    </row>
    <row r="495" s="2" customFormat="1" ht="24.15" customHeight="1">
      <c r="A495" s="35"/>
      <c r="B495" s="36"/>
      <c r="C495" s="225" t="s">
        <v>1149</v>
      </c>
      <c r="D495" s="225" t="s">
        <v>205</v>
      </c>
      <c r="E495" s="226" t="s">
        <v>1150</v>
      </c>
      <c r="F495" s="227" t="s">
        <v>1151</v>
      </c>
      <c r="G495" s="228" t="s">
        <v>213</v>
      </c>
      <c r="H495" s="229">
        <v>35.200000000000003</v>
      </c>
      <c r="I495" s="230"/>
      <c r="J495" s="231">
        <f>ROUND(I495*H495,2)</f>
        <v>0</v>
      </c>
      <c r="K495" s="232"/>
      <c r="L495" s="41"/>
      <c r="M495" s="233" t="s">
        <v>1</v>
      </c>
      <c r="N495" s="234" t="s">
        <v>41</v>
      </c>
      <c r="O495" s="88"/>
      <c r="P495" s="235">
        <f>O495*H495</f>
        <v>0</v>
      </c>
      <c r="Q495" s="235">
        <v>6.0000000000000002E-05</v>
      </c>
      <c r="R495" s="235">
        <f>Q495*H495</f>
        <v>0.0021120000000000002</v>
      </c>
      <c r="S495" s="235">
        <v>0</v>
      </c>
      <c r="T495" s="236">
        <f>S495*H495</f>
        <v>0</v>
      </c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R495" s="237" t="s">
        <v>267</v>
      </c>
      <c r="AT495" s="237" t="s">
        <v>205</v>
      </c>
      <c r="AU495" s="237" t="s">
        <v>85</v>
      </c>
      <c r="AY495" s="14" t="s">
        <v>203</v>
      </c>
      <c r="BE495" s="238">
        <f>IF(N495="základní",J495,0)</f>
        <v>0</v>
      </c>
      <c r="BF495" s="238">
        <f>IF(N495="snížená",J495,0)</f>
        <v>0</v>
      </c>
      <c r="BG495" s="238">
        <f>IF(N495="zákl. přenesená",J495,0)</f>
        <v>0</v>
      </c>
      <c r="BH495" s="238">
        <f>IF(N495="sníž. přenesená",J495,0)</f>
        <v>0</v>
      </c>
      <c r="BI495" s="238">
        <f>IF(N495="nulová",J495,0)</f>
        <v>0</v>
      </c>
      <c r="BJ495" s="14" t="s">
        <v>83</v>
      </c>
      <c r="BK495" s="238">
        <f>ROUND(I495*H495,2)</f>
        <v>0</v>
      </c>
      <c r="BL495" s="14" t="s">
        <v>267</v>
      </c>
      <c r="BM495" s="237" t="s">
        <v>1152</v>
      </c>
    </row>
    <row r="496" s="2" customFormat="1" ht="24.15" customHeight="1">
      <c r="A496" s="35"/>
      <c r="B496" s="36"/>
      <c r="C496" s="225" t="s">
        <v>1153</v>
      </c>
      <c r="D496" s="225" t="s">
        <v>205</v>
      </c>
      <c r="E496" s="226" t="s">
        <v>1154</v>
      </c>
      <c r="F496" s="227" t="s">
        <v>1155</v>
      </c>
      <c r="G496" s="228" t="s">
        <v>213</v>
      </c>
      <c r="H496" s="229">
        <v>35.200000000000003</v>
      </c>
      <c r="I496" s="230"/>
      <c r="J496" s="231">
        <f>ROUND(I496*H496,2)</f>
        <v>0</v>
      </c>
      <c r="K496" s="232"/>
      <c r="L496" s="41"/>
      <c r="M496" s="233" t="s">
        <v>1</v>
      </c>
      <c r="N496" s="234" t="s">
        <v>41</v>
      </c>
      <c r="O496" s="88"/>
      <c r="P496" s="235">
        <f>O496*H496</f>
        <v>0</v>
      </c>
      <c r="Q496" s="235">
        <v>0.00011</v>
      </c>
      <c r="R496" s="235">
        <f>Q496*H496</f>
        <v>0.0038720000000000004</v>
      </c>
      <c r="S496" s="235">
        <v>0</v>
      </c>
      <c r="T496" s="236">
        <f>S496*H496</f>
        <v>0</v>
      </c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  <c r="AR496" s="237" t="s">
        <v>267</v>
      </c>
      <c r="AT496" s="237" t="s">
        <v>205</v>
      </c>
      <c r="AU496" s="237" t="s">
        <v>85</v>
      </c>
      <c r="AY496" s="14" t="s">
        <v>203</v>
      </c>
      <c r="BE496" s="238">
        <f>IF(N496="základní",J496,0)</f>
        <v>0</v>
      </c>
      <c r="BF496" s="238">
        <f>IF(N496="snížená",J496,0)</f>
        <v>0</v>
      </c>
      <c r="BG496" s="238">
        <f>IF(N496="zákl. přenesená",J496,0)</f>
        <v>0</v>
      </c>
      <c r="BH496" s="238">
        <f>IF(N496="sníž. přenesená",J496,0)</f>
        <v>0</v>
      </c>
      <c r="BI496" s="238">
        <f>IF(N496="nulová",J496,0)</f>
        <v>0</v>
      </c>
      <c r="BJ496" s="14" t="s">
        <v>83</v>
      </c>
      <c r="BK496" s="238">
        <f>ROUND(I496*H496,2)</f>
        <v>0</v>
      </c>
      <c r="BL496" s="14" t="s">
        <v>267</v>
      </c>
      <c r="BM496" s="237" t="s">
        <v>1156</v>
      </c>
    </row>
    <row r="497" s="2" customFormat="1" ht="24.15" customHeight="1">
      <c r="A497" s="35"/>
      <c r="B497" s="36"/>
      <c r="C497" s="225" t="s">
        <v>1157</v>
      </c>
      <c r="D497" s="225" t="s">
        <v>205</v>
      </c>
      <c r="E497" s="226" t="s">
        <v>1158</v>
      </c>
      <c r="F497" s="227" t="s">
        <v>1159</v>
      </c>
      <c r="G497" s="228" t="s">
        <v>213</v>
      </c>
      <c r="H497" s="229">
        <v>35.200000000000003</v>
      </c>
      <c r="I497" s="230"/>
      <c r="J497" s="231">
        <f>ROUND(I497*H497,2)</f>
        <v>0</v>
      </c>
      <c r="K497" s="232"/>
      <c r="L497" s="41"/>
      <c r="M497" s="233" t="s">
        <v>1</v>
      </c>
      <c r="N497" s="234" t="s">
        <v>41</v>
      </c>
      <c r="O497" s="88"/>
      <c r="P497" s="235">
        <f>O497*H497</f>
        <v>0</v>
      </c>
      <c r="Q497" s="235">
        <v>0</v>
      </c>
      <c r="R497" s="235">
        <f>Q497*H497</f>
        <v>0</v>
      </c>
      <c r="S497" s="235">
        <v>0</v>
      </c>
      <c r="T497" s="236">
        <f>S497*H497</f>
        <v>0</v>
      </c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  <c r="AR497" s="237" t="s">
        <v>267</v>
      </c>
      <c r="AT497" s="237" t="s">
        <v>205</v>
      </c>
      <c r="AU497" s="237" t="s">
        <v>85</v>
      </c>
      <c r="AY497" s="14" t="s">
        <v>203</v>
      </c>
      <c r="BE497" s="238">
        <f>IF(N497="základní",J497,0)</f>
        <v>0</v>
      </c>
      <c r="BF497" s="238">
        <f>IF(N497="snížená",J497,0)</f>
        <v>0</v>
      </c>
      <c r="BG497" s="238">
        <f>IF(N497="zákl. přenesená",J497,0)</f>
        <v>0</v>
      </c>
      <c r="BH497" s="238">
        <f>IF(N497="sníž. přenesená",J497,0)</f>
        <v>0</v>
      </c>
      <c r="BI497" s="238">
        <f>IF(N497="nulová",J497,0)</f>
        <v>0</v>
      </c>
      <c r="BJ497" s="14" t="s">
        <v>83</v>
      </c>
      <c r="BK497" s="238">
        <f>ROUND(I497*H497,2)</f>
        <v>0</v>
      </c>
      <c r="BL497" s="14" t="s">
        <v>267</v>
      </c>
      <c r="BM497" s="237" t="s">
        <v>1160</v>
      </c>
    </row>
    <row r="498" s="2" customFormat="1" ht="24.15" customHeight="1">
      <c r="A498" s="35"/>
      <c r="B498" s="36"/>
      <c r="C498" s="225" t="s">
        <v>1161</v>
      </c>
      <c r="D498" s="225" t="s">
        <v>205</v>
      </c>
      <c r="E498" s="226" t="s">
        <v>1162</v>
      </c>
      <c r="F498" s="227" t="s">
        <v>1163</v>
      </c>
      <c r="G498" s="228" t="s">
        <v>213</v>
      </c>
      <c r="H498" s="229">
        <v>35.200000000000003</v>
      </c>
      <c r="I498" s="230"/>
      <c r="J498" s="231">
        <f>ROUND(I498*H498,2)</f>
        <v>0</v>
      </c>
      <c r="K498" s="232"/>
      <c r="L498" s="41"/>
      <c r="M498" s="233" t="s">
        <v>1</v>
      </c>
      <c r="N498" s="234" t="s">
        <v>41</v>
      </c>
      <c r="O498" s="88"/>
      <c r="P498" s="235">
        <f>O498*H498</f>
        <v>0</v>
      </c>
      <c r="Q498" s="235">
        <v>0.00013999999999999999</v>
      </c>
      <c r="R498" s="235">
        <f>Q498*H498</f>
        <v>0.0049280000000000001</v>
      </c>
      <c r="S498" s="235">
        <v>0</v>
      </c>
      <c r="T498" s="236">
        <f>S498*H498</f>
        <v>0</v>
      </c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R498" s="237" t="s">
        <v>267</v>
      </c>
      <c r="AT498" s="237" t="s">
        <v>205</v>
      </c>
      <c r="AU498" s="237" t="s">
        <v>85</v>
      </c>
      <c r="AY498" s="14" t="s">
        <v>203</v>
      </c>
      <c r="BE498" s="238">
        <f>IF(N498="základní",J498,0)</f>
        <v>0</v>
      </c>
      <c r="BF498" s="238">
        <f>IF(N498="snížená",J498,0)</f>
        <v>0</v>
      </c>
      <c r="BG498" s="238">
        <f>IF(N498="zákl. přenesená",J498,0)</f>
        <v>0</v>
      </c>
      <c r="BH498" s="238">
        <f>IF(N498="sníž. přenesená",J498,0)</f>
        <v>0</v>
      </c>
      <c r="BI498" s="238">
        <f>IF(N498="nulová",J498,0)</f>
        <v>0</v>
      </c>
      <c r="BJ498" s="14" t="s">
        <v>83</v>
      </c>
      <c r="BK498" s="238">
        <f>ROUND(I498*H498,2)</f>
        <v>0</v>
      </c>
      <c r="BL498" s="14" t="s">
        <v>267</v>
      </c>
      <c r="BM498" s="237" t="s">
        <v>1164</v>
      </c>
    </row>
    <row r="499" s="2" customFormat="1" ht="24.15" customHeight="1">
      <c r="A499" s="35"/>
      <c r="B499" s="36"/>
      <c r="C499" s="225" t="s">
        <v>365</v>
      </c>
      <c r="D499" s="225" t="s">
        <v>205</v>
      </c>
      <c r="E499" s="226" t="s">
        <v>1165</v>
      </c>
      <c r="F499" s="227" t="s">
        <v>1166</v>
      </c>
      <c r="G499" s="228" t="s">
        <v>213</v>
      </c>
      <c r="H499" s="229">
        <v>70.400000000000006</v>
      </c>
      <c r="I499" s="230"/>
      <c r="J499" s="231">
        <f>ROUND(I499*H499,2)</f>
        <v>0</v>
      </c>
      <c r="K499" s="232"/>
      <c r="L499" s="41"/>
      <c r="M499" s="233" t="s">
        <v>1</v>
      </c>
      <c r="N499" s="234" t="s">
        <v>41</v>
      </c>
      <c r="O499" s="88"/>
      <c r="P499" s="235">
        <f>O499*H499</f>
        <v>0</v>
      </c>
      <c r="Q499" s="235">
        <v>9.0000000000000006E-05</v>
      </c>
      <c r="R499" s="235">
        <f>Q499*H499</f>
        <v>0.0063360000000000005</v>
      </c>
      <c r="S499" s="235">
        <v>0</v>
      </c>
      <c r="T499" s="236">
        <f>S499*H499</f>
        <v>0</v>
      </c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  <c r="AR499" s="237" t="s">
        <v>267</v>
      </c>
      <c r="AT499" s="237" t="s">
        <v>205</v>
      </c>
      <c r="AU499" s="237" t="s">
        <v>85</v>
      </c>
      <c r="AY499" s="14" t="s">
        <v>203</v>
      </c>
      <c r="BE499" s="238">
        <f>IF(N499="základní",J499,0)</f>
        <v>0</v>
      </c>
      <c r="BF499" s="238">
        <f>IF(N499="snížená",J499,0)</f>
        <v>0</v>
      </c>
      <c r="BG499" s="238">
        <f>IF(N499="zákl. přenesená",J499,0)</f>
        <v>0</v>
      </c>
      <c r="BH499" s="238">
        <f>IF(N499="sníž. přenesená",J499,0)</f>
        <v>0</v>
      </c>
      <c r="BI499" s="238">
        <f>IF(N499="nulová",J499,0)</f>
        <v>0</v>
      </c>
      <c r="BJ499" s="14" t="s">
        <v>83</v>
      </c>
      <c r="BK499" s="238">
        <f>ROUND(I499*H499,2)</f>
        <v>0</v>
      </c>
      <c r="BL499" s="14" t="s">
        <v>267</v>
      </c>
      <c r="BM499" s="237" t="s">
        <v>1167</v>
      </c>
    </row>
    <row r="500" s="2" customFormat="1" ht="24.15" customHeight="1">
      <c r="A500" s="35"/>
      <c r="B500" s="36"/>
      <c r="C500" s="225" t="s">
        <v>1168</v>
      </c>
      <c r="D500" s="225" t="s">
        <v>205</v>
      </c>
      <c r="E500" s="226" t="s">
        <v>1169</v>
      </c>
      <c r="F500" s="227" t="s">
        <v>1170</v>
      </c>
      <c r="G500" s="228" t="s">
        <v>213</v>
      </c>
      <c r="H500" s="229">
        <v>854.74800000000005</v>
      </c>
      <c r="I500" s="230"/>
      <c r="J500" s="231">
        <f>ROUND(I500*H500,2)</f>
        <v>0</v>
      </c>
      <c r="K500" s="232"/>
      <c r="L500" s="41"/>
      <c r="M500" s="233" t="s">
        <v>1</v>
      </c>
      <c r="N500" s="234" t="s">
        <v>41</v>
      </c>
      <c r="O500" s="88"/>
      <c r="P500" s="235">
        <f>O500*H500</f>
        <v>0</v>
      </c>
      <c r="Q500" s="235">
        <v>0.00013999999999999999</v>
      </c>
      <c r="R500" s="235">
        <f>Q500*H500</f>
        <v>0.11966472</v>
      </c>
      <c r="S500" s="235">
        <v>0</v>
      </c>
      <c r="T500" s="236">
        <f>S500*H500</f>
        <v>0</v>
      </c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R500" s="237" t="s">
        <v>267</v>
      </c>
      <c r="AT500" s="237" t="s">
        <v>205</v>
      </c>
      <c r="AU500" s="237" t="s">
        <v>85</v>
      </c>
      <c r="AY500" s="14" t="s">
        <v>203</v>
      </c>
      <c r="BE500" s="238">
        <f>IF(N500="základní",J500,0)</f>
        <v>0</v>
      </c>
      <c r="BF500" s="238">
        <f>IF(N500="snížená",J500,0)</f>
        <v>0</v>
      </c>
      <c r="BG500" s="238">
        <f>IF(N500="zákl. přenesená",J500,0)</f>
        <v>0</v>
      </c>
      <c r="BH500" s="238">
        <f>IF(N500="sníž. přenesená",J500,0)</f>
        <v>0</v>
      </c>
      <c r="BI500" s="238">
        <f>IF(N500="nulová",J500,0)</f>
        <v>0</v>
      </c>
      <c r="BJ500" s="14" t="s">
        <v>83</v>
      </c>
      <c r="BK500" s="238">
        <f>ROUND(I500*H500,2)</f>
        <v>0</v>
      </c>
      <c r="BL500" s="14" t="s">
        <v>267</v>
      </c>
      <c r="BM500" s="237" t="s">
        <v>1171</v>
      </c>
    </row>
    <row r="501" s="2" customFormat="1">
      <c r="A501" s="35"/>
      <c r="B501" s="36"/>
      <c r="C501" s="37"/>
      <c r="D501" s="239" t="s">
        <v>403</v>
      </c>
      <c r="E501" s="37"/>
      <c r="F501" s="240" t="s">
        <v>1172</v>
      </c>
      <c r="G501" s="37"/>
      <c r="H501" s="37"/>
      <c r="I501" s="241"/>
      <c r="J501" s="37"/>
      <c r="K501" s="37"/>
      <c r="L501" s="41"/>
      <c r="M501" s="242"/>
      <c r="N501" s="243"/>
      <c r="O501" s="88"/>
      <c r="P501" s="88"/>
      <c r="Q501" s="88"/>
      <c r="R501" s="88"/>
      <c r="S501" s="88"/>
      <c r="T501" s="89"/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T501" s="14" t="s">
        <v>403</v>
      </c>
      <c r="AU501" s="14" t="s">
        <v>85</v>
      </c>
    </row>
    <row r="502" s="2" customFormat="1" ht="16.5" customHeight="1">
      <c r="A502" s="35"/>
      <c r="B502" s="36"/>
      <c r="C502" s="225" t="s">
        <v>1173</v>
      </c>
      <c r="D502" s="225" t="s">
        <v>205</v>
      </c>
      <c r="E502" s="226" t="s">
        <v>1174</v>
      </c>
      <c r="F502" s="227" t="s">
        <v>1175</v>
      </c>
      <c r="G502" s="228" t="s">
        <v>213</v>
      </c>
      <c r="H502" s="229">
        <v>1025.115</v>
      </c>
      <c r="I502" s="230"/>
      <c r="J502" s="231">
        <f>ROUND(I502*H502,2)</f>
        <v>0</v>
      </c>
      <c r="K502" s="232"/>
      <c r="L502" s="41"/>
      <c r="M502" s="233" t="s">
        <v>1</v>
      </c>
      <c r="N502" s="234" t="s">
        <v>41</v>
      </c>
      <c r="O502" s="88"/>
      <c r="P502" s="235">
        <f>O502*H502</f>
        <v>0</v>
      </c>
      <c r="Q502" s="235">
        <v>0.00018000000000000001</v>
      </c>
      <c r="R502" s="235">
        <f>Q502*H502</f>
        <v>0.18452070000000001</v>
      </c>
      <c r="S502" s="235">
        <v>0</v>
      </c>
      <c r="T502" s="236">
        <f>S502*H502</f>
        <v>0</v>
      </c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  <c r="AR502" s="237" t="s">
        <v>267</v>
      </c>
      <c r="AT502" s="237" t="s">
        <v>205</v>
      </c>
      <c r="AU502" s="237" t="s">
        <v>85</v>
      </c>
      <c r="AY502" s="14" t="s">
        <v>203</v>
      </c>
      <c r="BE502" s="238">
        <f>IF(N502="základní",J502,0)</f>
        <v>0</v>
      </c>
      <c r="BF502" s="238">
        <f>IF(N502="snížená",J502,0)</f>
        <v>0</v>
      </c>
      <c r="BG502" s="238">
        <f>IF(N502="zákl. přenesená",J502,0)</f>
        <v>0</v>
      </c>
      <c r="BH502" s="238">
        <f>IF(N502="sníž. přenesená",J502,0)</f>
        <v>0</v>
      </c>
      <c r="BI502" s="238">
        <f>IF(N502="nulová",J502,0)</f>
        <v>0</v>
      </c>
      <c r="BJ502" s="14" t="s">
        <v>83</v>
      </c>
      <c r="BK502" s="238">
        <f>ROUND(I502*H502,2)</f>
        <v>0</v>
      </c>
      <c r="BL502" s="14" t="s">
        <v>267</v>
      </c>
      <c r="BM502" s="237" t="s">
        <v>1176</v>
      </c>
    </row>
    <row r="503" s="2" customFormat="1">
      <c r="A503" s="35"/>
      <c r="B503" s="36"/>
      <c r="C503" s="37"/>
      <c r="D503" s="239" t="s">
        <v>403</v>
      </c>
      <c r="E503" s="37"/>
      <c r="F503" s="240" t="s">
        <v>1172</v>
      </c>
      <c r="G503" s="37"/>
      <c r="H503" s="37"/>
      <c r="I503" s="241"/>
      <c r="J503" s="37"/>
      <c r="K503" s="37"/>
      <c r="L503" s="41"/>
      <c r="M503" s="242"/>
      <c r="N503" s="243"/>
      <c r="O503" s="88"/>
      <c r="P503" s="88"/>
      <c r="Q503" s="88"/>
      <c r="R503" s="88"/>
      <c r="S503" s="88"/>
      <c r="T503" s="89"/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T503" s="14" t="s">
        <v>403</v>
      </c>
      <c r="AU503" s="14" t="s">
        <v>85</v>
      </c>
    </row>
    <row r="504" s="2" customFormat="1" ht="24.15" customHeight="1">
      <c r="A504" s="35"/>
      <c r="B504" s="36"/>
      <c r="C504" s="225" t="s">
        <v>1177</v>
      </c>
      <c r="D504" s="225" t="s">
        <v>205</v>
      </c>
      <c r="E504" s="226" t="s">
        <v>1178</v>
      </c>
      <c r="F504" s="227" t="s">
        <v>1179</v>
      </c>
      <c r="G504" s="228" t="s">
        <v>213</v>
      </c>
      <c r="H504" s="229">
        <v>129.17599999999999</v>
      </c>
      <c r="I504" s="230"/>
      <c r="J504" s="231">
        <f>ROUND(I504*H504,2)</f>
        <v>0</v>
      </c>
      <c r="K504" s="232"/>
      <c r="L504" s="41"/>
      <c r="M504" s="233" t="s">
        <v>1</v>
      </c>
      <c r="N504" s="234" t="s">
        <v>41</v>
      </c>
      <c r="O504" s="88"/>
      <c r="P504" s="235">
        <f>O504*H504</f>
        <v>0</v>
      </c>
      <c r="Q504" s="235">
        <v>0.00025000000000000001</v>
      </c>
      <c r="R504" s="235">
        <f>Q504*H504</f>
        <v>0.032293999999999996</v>
      </c>
      <c r="S504" s="235">
        <v>0</v>
      </c>
      <c r="T504" s="236">
        <f>S504*H504</f>
        <v>0</v>
      </c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R504" s="237" t="s">
        <v>267</v>
      </c>
      <c r="AT504" s="237" t="s">
        <v>205</v>
      </c>
      <c r="AU504" s="237" t="s">
        <v>85</v>
      </c>
      <c r="AY504" s="14" t="s">
        <v>203</v>
      </c>
      <c r="BE504" s="238">
        <f>IF(N504="základní",J504,0)</f>
        <v>0</v>
      </c>
      <c r="BF504" s="238">
        <f>IF(N504="snížená",J504,0)</f>
        <v>0</v>
      </c>
      <c r="BG504" s="238">
        <f>IF(N504="zákl. přenesená",J504,0)</f>
        <v>0</v>
      </c>
      <c r="BH504" s="238">
        <f>IF(N504="sníž. přenesená",J504,0)</f>
        <v>0</v>
      </c>
      <c r="BI504" s="238">
        <f>IF(N504="nulová",J504,0)</f>
        <v>0</v>
      </c>
      <c r="BJ504" s="14" t="s">
        <v>83</v>
      </c>
      <c r="BK504" s="238">
        <f>ROUND(I504*H504,2)</f>
        <v>0</v>
      </c>
      <c r="BL504" s="14" t="s">
        <v>267</v>
      </c>
      <c r="BM504" s="237" t="s">
        <v>1180</v>
      </c>
    </row>
    <row r="505" s="2" customFormat="1" ht="21.75" customHeight="1">
      <c r="A505" s="35"/>
      <c r="B505" s="36"/>
      <c r="C505" s="225" t="s">
        <v>1181</v>
      </c>
      <c r="D505" s="225" t="s">
        <v>205</v>
      </c>
      <c r="E505" s="226" t="s">
        <v>1182</v>
      </c>
      <c r="F505" s="227" t="s">
        <v>1183</v>
      </c>
      <c r="G505" s="228" t="s">
        <v>213</v>
      </c>
      <c r="H505" s="229">
        <v>854.74800000000005</v>
      </c>
      <c r="I505" s="230"/>
      <c r="J505" s="231">
        <f>ROUND(I505*H505,2)</f>
        <v>0</v>
      </c>
      <c r="K505" s="232"/>
      <c r="L505" s="41"/>
      <c r="M505" s="233" t="s">
        <v>1</v>
      </c>
      <c r="N505" s="234" t="s">
        <v>41</v>
      </c>
      <c r="O505" s="88"/>
      <c r="P505" s="235">
        <f>O505*H505</f>
        <v>0</v>
      </c>
      <c r="Q505" s="235">
        <v>0.00072000000000000005</v>
      </c>
      <c r="R505" s="235">
        <f>Q505*H505</f>
        <v>0.61541856000000006</v>
      </c>
      <c r="S505" s="235">
        <v>0</v>
      </c>
      <c r="T505" s="236">
        <f>S505*H505</f>
        <v>0</v>
      </c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  <c r="AR505" s="237" t="s">
        <v>267</v>
      </c>
      <c r="AT505" s="237" t="s">
        <v>205</v>
      </c>
      <c r="AU505" s="237" t="s">
        <v>85</v>
      </c>
      <c r="AY505" s="14" t="s">
        <v>203</v>
      </c>
      <c r="BE505" s="238">
        <f>IF(N505="základní",J505,0)</f>
        <v>0</v>
      </c>
      <c r="BF505" s="238">
        <f>IF(N505="snížená",J505,0)</f>
        <v>0</v>
      </c>
      <c r="BG505" s="238">
        <f>IF(N505="zákl. přenesená",J505,0)</f>
        <v>0</v>
      </c>
      <c r="BH505" s="238">
        <f>IF(N505="sníž. přenesená",J505,0)</f>
        <v>0</v>
      </c>
      <c r="BI505" s="238">
        <f>IF(N505="nulová",J505,0)</f>
        <v>0</v>
      </c>
      <c r="BJ505" s="14" t="s">
        <v>83</v>
      </c>
      <c r="BK505" s="238">
        <f>ROUND(I505*H505,2)</f>
        <v>0</v>
      </c>
      <c r="BL505" s="14" t="s">
        <v>267</v>
      </c>
      <c r="BM505" s="237" t="s">
        <v>1184</v>
      </c>
    </row>
    <row r="506" s="2" customFormat="1">
      <c r="A506" s="35"/>
      <c r="B506" s="36"/>
      <c r="C506" s="37"/>
      <c r="D506" s="239" t="s">
        <v>403</v>
      </c>
      <c r="E506" s="37"/>
      <c r="F506" s="240" t="s">
        <v>1172</v>
      </c>
      <c r="G506" s="37"/>
      <c r="H506" s="37"/>
      <c r="I506" s="241"/>
      <c r="J506" s="37"/>
      <c r="K506" s="37"/>
      <c r="L506" s="41"/>
      <c r="M506" s="242"/>
      <c r="N506" s="243"/>
      <c r="O506" s="88"/>
      <c r="P506" s="88"/>
      <c r="Q506" s="88"/>
      <c r="R506" s="88"/>
      <c r="S506" s="88"/>
      <c r="T506" s="89"/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T506" s="14" t="s">
        <v>403</v>
      </c>
      <c r="AU506" s="14" t="s">
        <v>85</v>
      </c>
    </row>
    <row r="507" s="2" customFormat="1" ht="21.75" customHeight="1">
      <c r="A507" s="35"/>
      <c r="B507" s="36"/>
      <c r="C507" s="225" t="s">
        <v>1185</v>
      </c>
      <c r="D507" s="225" t="s">
        <v>205</v>
      </c>
      <c r="E507" s="226" t="s">
        <v>1186</v>
      </c>
      <c r="F507" s="227" t="s">
        <v>1187</v>
      </c>
      <c r="G507" s="228" t="s">
        <v>213</v>
      </c>
      <c r="H507" s="229">
        <v>1025.115</v>
      </c>
      <c r="I507" s="230"/>
      <c r="J507" s="231">
        <f>ROUND(I507*H507,2)</f>
        <v>0</v>
      </c>
      <c r="K507" s="232"/>
      <c r="L507" s="41"/>
      <c r="M507" s="233" t="s">
        <v>1</v>
      </c>
      <c r="N507" s="234" t="s">
        <v>41</v>
      </c>
      <c r="O507" s="88"/>
      <c r="P507" s="235">
        <f>O507*H507</f>
        <v>0</v>
      </c>
      <c r="Q507" s="235">
        <v>0.00092000000000000003</v>
      </c>
      <c r="R507" s="235">
        <f>Q507*H507</f>
        <v>0.94310579999999999</v>
      </c>
      <c r="S507" s="235">
        <v>0</v>
      </c>
      <c r="T507" s="236">
        <f>S507*H507</f>
        <v>0</v>
      </c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R507" s="237" t="s">
        <v>267</v>
      </c>
      <c r="AT507" s="237" t="s">
        <v>205</v>
      </c>
      <c r="AU507" s="237" t="s">
        <v>85</v>
      </c>
      <c r="AY507" s="14" t="s">
        <v>203</v>
      </c>
      <c r="BE507" s="238">
        <f>IF(N507="základní",J507,0)</f>
        <v>0</v>
      </c>
      <c r="BF507" s="238">
        <f>IF(N507="snížená",J507,0)</f>
        <v>0</v>
      </c>
      <c r="BG507" s="238">
        <f>IF(N507="zákl. přenesená",J507,0)</f>
        <v>0</v>
      </c>
      <c r="BH507" s="238">
        <f>IF(N507="sníž. přenesená",J507,0)</f>
        <v>0</v>
      </c>
      <c r="BI507" s="238">
        <f>IF(N507="nulová",J507,0)</f>
        <v>0</v>
      </c>
      <c r="BJ507" s="14" t="s">
        <v>83</v>
      </c>
      <c r="BK507" s="238">
        <f>ROUND(I507*H507,2)</f>
        <v>0</v>
      </c>
      <c r="BL507" s="14" t="s">
        <v>267</v>
      </c>
      <c r="BM507" s="237" t="s">
        <v>1188</v>
      </c>
    </row>
    <row r="508" s="2" customFormat="1">
      <c r="A508" s="35"/>
      <c r="B508" s="36"/>
      <c r="C508" s="37"/>
      <c r="D508" s="239" t="s">
        <v>403</v>
      </c>
      <c r="E508" s="37"/>
      <c r="F508" s="240" t="s">
        <v>1172</v>
      </c>
      <c r="G508" s="37"/>
      <c r="H508" s="37"/>
      <c r="I508" s="241"/>
      <c r="J508" s="37"/>
      <c r="K508" s="37"/>
      <c r="L508" s="41"/>
      <c r="M508" s="242"/>
      <c r="N508" s="243"/>
      <c r="O508" s="88"/>
      <c r="P508" s="88"/>
      <c r="Q508" s="88"/>
      <c r="R508" s="88"/>
      <c r="S508" s="88"/>
      <c r="T508" s="89"/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T508" s="14" t="s">
        <v>403</v>
      </c>
      <c r="AU508" s="14" t="s">
        <v>85</v>
      </c>
    </row>
    <row r="509" s="2" customFormat="1" ht="16.5" customHeight="1">
      <c r="A509" s="35"/>
      <c r="B509" s="36"/>
      <c r="C509" s="225" t="s">
        <v>1189</v>
      </c>
      <c r="D509" s="225" t="s">
        <v>205</v>
      </c>
      <c r="E509" s="226" t="s">
        <v>1190</v>
      </c>
      <c r="F509" s="227" t="s">
        <v>1191</v>
      </c>
      <c r="G509" s="228" t="s">
        <v>213</v>
      </c>
      <c r="H509" s="229">
        <v>4148.7749999999996</v>
      </c>
      <c r="I509" s="230"/>
      <c r="J509" s="231">
        <f>ROUND(I509*H509,2)</f>
        <v>0</v>
      </c>
      <c r="K509" s="232"/>
      <c r="L509" s="41"/>
      <c r="M509" s="233" t="s">
        <v>1</v>
      </c>
      <c r="N509" s="234" t="s">
        <v>41</v>
      </c>
      <c r="O509" s="88"/>
      <c r="P509" s="235">
        <f>O509*H509</f>
        <v>0</v>
      </c>
      <c r="Q509" s="235">
        <v>0.00021000000000000001</v>
      </c>
      <c r="R509" s="235">
        <f>Q509*H509</f>
        <v>0.87124274999999995</v>
      </c>
      <c r="S509" s="235">
        <v>0</v>
      </c>
      <c r="T509" s="236">
        <f>S509*H509</f>
        <v>0</v>
      </c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R509" s="237" t="s">
        <v>267</v>
      </c>
      <c r="AT509" s="237" t="s">
        <v>205</v>
      </c>
      <c r="AU509" s="237" t="s">
        <v>85</v>
      </c>
      <c r="AY509" s="14" t="s">
        <v>203</v>
      </c>
      <c r="BE509" s="238">
        <f>IF(N509="základní",J509,0)</f>
        <v>0</v>
      </c>
      <c r="BF509" s="238">
        <f>IF(N509="snížená",J509,0)</f>
        <v>0</v>
      </c>
      <c r="BG509" s="238">
        <f>IF(N509="zákl. přenesená",J509,0)</f>
        <v>0</v>
      </c>
      <c r="BH509" s="238">
        <f>IF(N509="sníž. přenesená",J509,0)</f>
        <v>0</v>
      </c>
      <c r="BI509" s="238">
        <f>IF(N509="nulová",J509,0)</f>
        <v>0</v>
      </c>
      <c r="BJ509" s="14" t="s">
        <v>83</v>
      </c>
      <c r="BK509" s="238">
        <f>ROUND(I509*H509,2)</f>
        <v>0</v>
      </c>
      <c r="BL509" s="14" t="s">
        <v>267</v>
      </c>
      <c r="BM509" s="237" t="s">
        <v>1192</v>
      </c>
    </row>
    <row r="510" s="2" customFormat="1" ht="16.5" customHeight="1">
      <c r="A510" s="35"/>
      <c r="B510" s="36"/>
      <c r="C510" s="225" t="s">
        <v>1193</v>
      </c>
      <c r="D510" s="225" t="s">
        <v>205</v>
      </c>
      <c r="E510" s="226" t="s">
        <v>1190</v>
      </c>
      <c r="F510" s="227" t="s">
        <v>1191</v>
      </c>
      <c r="G510" s="228" t="s">
        <v>213</v>
      </c>
      <c r="H510" s="229">
        <v>4976.5</v>
      </c>
      <c r="I510" s="230"/>
      <c r="J510" s="231">
        <f>ROUND(I510*H510,2)</f>
        <v>0</v>
      </c>
      <c r="K510" s="232"/>
      <c r="L510" s="41"/>
      <c r="M510" s="233" t="s">
        <v>1</v>
      </c>
      <c r="N510" s="234" t="s">
        <v>41</v>
      </c>
      <c r="O510" s="88"/>
      <c r="P510" s="235">
        <f>O510*H510</f>
        <v>0</v>
      </c>
      <c r="Q510" s="235">
        <v>0.00021000000000000001</v>
      </c>
      <c r="R510" s="235">
        <f>Q510*H510</f>
        <v>1.0450650000000001</v>
      </c>
      <c r="S510" s="235">
        <v>0</v>
      </c>
      <c r="T510" s="236">
        <f>S510*H510</f>
        <v>0</v>
      </c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R510" s="237" t="s">
        <v>267</v>
      </c>
      <c r="AT510" s="237" t="s">
        <v>205</v>
      </c>
      <c r="AU510" s="237" t="s">
        <v>85</v>
      </c>
      <c r="AY510" s="14" t="s">
        <v>203</v>
      </c>
      <c r="BE510" s="238">
        <f>IF(N510="základní",J510,0)</f>
        <v>0</v>
      </c>
      <c r="BF510" s="238">
        <f>IF(N510="snížená",J510,0)</f>
        <v>0</v>
      </c>
      <c r="BG510" s="238">
        <f>IF(N510="zákl. přenesená",J510,0)</f>
        <v>0</v>
      </c>
      <c r="BH510" s="238">
        <f>IF(N510="sníž. přenesená",J510,0)</f>
        <v>0</v>
      </c>
      <c r="BI510" s="238">
        <f>IF(N510="nulová",J510,0)</f>
        <v>0</v>
      </c>
      <c r="BJ510" s="14" t="s">
        <v>83</v>
      </c>
      <c r="BK510" s="238">
        <f>ROUND(I510*H510,2)</f>
        <v>0</v>
      </c>
      <c r="BL510" s="14" t="s">
        <v>267</v>
      </c>
      <c r="BM510" s="237" t="s">
        <v>1194</v>
      </c>
    </row>
    <row r="511" s="2" customFormat="1" ht="16.5" customHeight="1">
      <c r="A511" s="35"/>
      <c r="B511" s="36"/>
      <c r="C511" s="225" t="s">
        <v>369</v>
      </c>
      <c r="D511" s="225" t="s">
        <v>205</v>
      </c>
      <c r="E511" s="226" t="s">
        <v>1195</v>
      </c>
      <c r="F511" s="227" t="s">
        <v>1196</v>
      </c>
      <c r="G511" s="228" t="s">
        <v>213</v>
      </c>
      <c r="H511" s="229">
        <v>4976.5</v>
      </c>
      <c r="I511" s="230"/>
      <c r="J511" s="231">
        <f>ROUND(I511*H511,2)</f>
        <v>0</v>
      </c>
      <c r="K511" s="232"/>
      <c r="L511" s="41"/>
      <c r="M511" s="233" t="s">
        <v>1</v>
      </c>
      <c r="N511" s="234" t="s">
        <v>41</v>
      </c>
      <c r="O511" s="88"/>
      <c r="P511" s="235">
        <f>O511*H511</f>
        <v>0</v>
      </c>
      <c r="Q511" s="235">
        <v>0.00025000000000000001</v>
      </c>
      <c r="R511" s="235">
        <f>Q511*H511</f>
        <v>1.2441249999999999</v>
      </c>
      <c r="S511" s="235">
        <v>0</v>
      </c>
      <c r="T511" s="236">
        <f>S511*H511</f>
        <v>0</v>
      </c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R511" s="237" t="s">
        <v>267</v>
      </c>
      <c r="AT511" s="237" t="s">
        <v>205</v>
      </c>
      <c r="AU511" s="237" t="s">
        <v>85</v>
      </c>
      <c r="AY511" s="14" t="s">
        <v>203</v>
      </c>
      <c r="BE511" s="238">
        <f>IF(N511="základní",J511,0)</f>
        <v>0</v>
      </c>
      <c r="BF511" s="238">
        <f>IF(N511="snížená",J511,0)</f>
        <v>0</v>
      </c>
      <c r="BG511" s="238">
        <f>IF(N511="zákl. přenesená",J511,0)</f>
        <v>0</v>
      </c>
      <c r="BH511" s="238">
        <f>IF(N511="sníž. přenesená",J511,0)</f>
        <v>0</v>
      </c>
      <c r="BI511" s="238">
        <f>IF(N511="nulová",J511,0)</f>
        <v>0</v>
      </c>
      <c r="BJ511" s="14" t="s">
        <v>83</v>
      </c>
      <c r="BK511" s="238">
        <f>ROUND(I511*H511,2)</f>
        <v>0</v>
      </c>
      <c r="BL511" s="14" t="s">
        <v>267</v>
      </c>
      <c r="BM511" s="237" t="s">
        <v>1197</v>
      </c>
    </row>
    <row r="512" s="2" customFormat="1" ht="24.15" customHeight="1">
      <c r="A512" s="35"/>
      <c r="B512" s="36"/>
      <c r="C512" s="225" t="s">
        <v>1198</v>
      </c>
      <c r="D512" s="225" t="s">
        <v>205</v>
      </c>
      <c r="E512" s="226" t="s">
        <v>1199</v>
      </c>
      <c r="F512" s="227" t="s">
        <v>1200</v>
      </c>
      <c r="G512" s="228" t="s">
        <v>213</v>
      </c>
      <c r="H512" s="229">
        <v>14</v>
      </c>
      <c r="I512" s="230"/>
      <c r="J512" s="231">
        <f>ROUND(I512*H512,2)</f>
        <v>0</v>
      </c>
      <c r="K512" s="232"/>
      <c r="L512" s="41"/>
      <c r="M512" s="233" t="s">
        <v>1</v>
      </c>
      <c r="N512" s="234" t="s">
        <v>41</v>
      </c>
      <c r="O512" s="88"/>
      <c r="P512" s="235">
        <f>O512*H512</f>
        <v>0</v>
      </c>
      <c r="Q512" s="235">
        <v>0.00029</v>
      </c>
      <c r="R512" s="235">
        <f>Q512*H512</f>
        <v>0.0040600000000000002</v>
      </c>
      <c r="S512" s="235">
        <v>0</v>
      </c>
      <c r="T512" s="236">
        <f>S512*H512</f>
        <v>0</v>
      </c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  <c r="AR512" s="237" t="s">
        <v>267</v>
      </c>
      <c r="AT512" s="237" t="s">
        <v>205</v>
      </c>
      <c r="AU512" s="237" t="s">
        <v>85</v>
      </c>
      <c r="AY512" s="14" t="s">
        <v>203</v>
      </c>
      <c r="BE512" s="238">
        <f>IF(N512="základní",J512,0)</f>
        <v>0</v>
      </c>
      <c r="BF512" s="238">
        <f>IF(N512="snížená",J512,0)</f>
        <v>0</v>
      </c>
      <c r="BG512" s="238">
        <f>IF(N512="zákl. přenesená",J512,0)</f>
        <v>0</v>
      </c>
      <c r="BH512" s="238">
        <f>IF(N512="sníž. přenesená",J512,0)</f>
        <v>0</v>
      </c>
      <c r="BI512" s="238">
        <f>IF(N512="nulová",J512,0)</f>
        <v>0</v>
      </c>
      <c r="BJ512" s="14" t="s">
        <v>83</v>
      </c>
      <c r="BK512" s="238">
        <f>ROUND(I512*H512,2)</f>
        <v>0</v>
      </c>
      <c r="BL512" s="14" t="s">
        <v>267</v>
      </c>
      <c r="BM512" s="237" t="s">
        <v>1201</v>
      </c>
    </row>
    <row r="513" s="2" customFormat="1" ht="21.75" customHeight="1">
      <c r="A513" s="35"/>
      <c r="B513" s="36"/>
      <c r="C513" s="225" t="s">
        <v>372</v>
      </c>
      <c r="D513" s="225" t="s">
        <v>205</v>
      </c>
      <c r="E513" s="226" t="s">
        <v>1202</v>
      </c>
      <c r="F513" s="227" t="s">
        <v>1203</v>
      </c>
      <c r="G513" s="228" t="s">
        <v>213</v>
      </c>
      <c r="H513" s="229">
        <v>14</v>
      </c>
      <c r="I513" s="230"/>
      <c r="J513" s="231">
        <f>ROUND(I513*H513,2)</f>
        <v>0</v>
      </c>
      <c r="K513" s="232"/>
      <c r="L513" s="41"/>
      <c r="M513" s="233" t="s">
        <v>1</v>
      </c>
      <c r="N513" s="234" t="s">
        <v>41</v>
      </c>
      <c r="O513" s="88"/>
      <c r="P513" s="235">
        <f>O513*H513</f>
        <v>0</v>
      </c>
      <c r="Q513" s="235">
        <v>0</v>
      </c>
      <c r="R513" s="235">
        <f>Q513*H513</f>
        <v>0</v>
      </c>
      <c r="S513" s="235">
        <v>0</v>
      </c>
      <c r="T513" s="236">
        <f>S513*H513</f>
        <v>0</v>
      </c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R513" s="237" t="s">
        <v>267</v>
      </c>
      <c r="AT513" s="237" t="s">
        <v>205</v>
      </c>
      <c r="AU513" s="237" t="s">
        <v>85</v>
      </c>
      <c r="AY513" s="14" t="s">
        <v>203</v>
      </c>
      <c r="BE513" s="238">
        <f>IF(N513="základní",J513,0)</f>
        <v>0</v>
      </c>
      <c r="BF513" s="238">
        <f>IF(N513="snížená",J513,0)</f>
        <v>0</v>
      </c>
      <c r="BG513" s="238">
        <f>IF(N513="zákl. přenesená",J513,0)</f>
        <v>0</v>
      </c>
      <c r="BH513" s="238">
        <f>IF(N513="sníž. přenesená",J513,0)</f>
        <v>0</v>
      </c>
      <c r="BI513" s="238">
        <f>IF(N513="nulová",J513,0)</f>
        <v>0</v>
      </c>
      <c r="BJ513" s="14" t="s">
        <v>83</v>
      </c>
      <c r="BK513" s="238">
        <f>ROUND(I513*H513,2)</f>
        <v>0</v>
      </c>
      <c r="BL513" s="14" t="s">
        <v>267</v>
      </c>
      <c r="BM513" s="237" t="s">
        <v>1204</v>
      </c>
    </row>
    <row r="514" s="12" customFormat="1" ht="22.8" customHeight="1">
      <c r="A514" s="12"/>
      <c r="B514" s="209"/>
      <c r="C514" s="210"/>
      <c r="D514" s="211" t="s">
        <v>75</v>
      </c>
      <c r="E514" s="223" t="s">
        <v>1205</v>
      </c>
      <c r="F514" s="223" t="s">
        <v>1206</v>
      </c>
      <c r="G514" s="210"/>
      <c r="H514" s="210"/>
      <c r="I514" s="213"/>
      <c r="J514" s="224">
        <f>BK514</f>
        <v>0</v>
      </c>
      <c r="K514" s="210"/>
      <c r="L514" s="215"/>
      <c r="M514" s="216"/>
      <c r="N514" s="217"/>
      <c r="O514" s="217"/>
      <c r="P514" s="218">
        <f>SUM(P515:P517)</f>
        <v>0</v>
      </c>
      <c r="Q514" s="217"/>
      <c r="R514" s="218">
        <f>SUM(R515:R517)</f>
        <v>9.5118645999999991</v>
      </c>
      <c r="S514" s="217"/>
      <c r="T514" s="219">
        <f>SUM(T515:T517)</f>
        <v>0</v>
      </c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R514" s="220" t="s">
        <v>85</v>
      </c>
      <c r="AT514" s="221" t="s">
        <v>75</v>
      </c>
      <c r="AU514" s="221" t="s">
        <v>83</v>
      </c>
      <c r="AY514" s="220" t="s">
        <v>203</v>
      </c>
      <c r="BK514" s="222">
        <f>SUM(BK515:BK517)</f>
        <v>0</v>
      </c>
    </row>
    <row r="515" s="2" customFormat="1" ht="24.15" customHeight="1">
      <c r="A515" s="35"/>
      <c r="B515" s="36"/>
      <c r="C515" s="225" t="s">
        <v>1207</v>
      </c>
      <c r="D515" s="225" t="s">
        <v>205</v>
      </c>
      <c r="E515" s="226" t="s">
        <v>1208</v>
      </c>
      <c r="F515" s="227" t="s">
        <v>1209</v>
      </c>
      <c r="G515" s="228" t="s">
        <v>213</v>
      </c>
      <c r="H515" s="229">
        <v>19293.843000000001</v>
      </c>
      <c r="I515" s="230"/>
      <c r="J515" s="231">
        <f>ROUND(I515*H515,2)</f>
        <v>0</v>
      </c>
      <c r="K515" s="232"/>
      <c r="L515" s="41"/>
      <c r="M515" s="233" t="s">
        <v>1</v>
      </c>
      <c r="N515" s="234" t="s">
        <v>41</v>
      </c>
      <c r="O515" s="88"/>
      <c r="P515" s="235">
        <f>O515*H515</f>
        <v>0</v>
      </c>
      <c r="Q515" s="235">
        <v>0.00020000000000000001</v>
      </c>
      <c r="R515" s="235">
        <f>Q515*H515</f>
        <v>3.8587686000000003</v>
      </c>
      <c r="S515" s="235">
        <v>0</v>
      </c>
      <c r="T515" s="236">
        <f>S515*H515</f>
        <v>0</v>
      </c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  <c r="AR515" s="237" t="s">
        <v>267</v>
      </c>
      <c r="AT515" s="237" t="s">
        <v>205</v>
      </c>
      <c r="AU515" s="237" t="s">
        <v>85</v>
      </c>
      <c r="AY515" s="14" t="s">
        <v>203</v>
      </c>
      <c r="BE515" s="238">
        <f>IF(N515="základní",J515,0)</f>
        <v>0</v>
      </c>
      <c r="BF515" s="238">
        <f>IF(N515="snížená",J515,0)</f>
        <v>0</v>
      </c>
      <c r="BG515" s="238">
        <f>IF(N515="zákl. přenesená",J515,0)</f>
        <v>0</v>
      </c>
      <c r="BH515" s="238">
        <f>IF(N515="sníž. přenesená",J515,0)</f>
        <v>0</v>
      </c>
      <c r="BI515" s="238">
        <f>IF(N515="nulová",J515,0)</f>
        <v>0</v>
      </c>
      <c r="BJ515" s="14" t="s">
        <v>83</v>
      </c>
      <c r="BK515" s="238">
        <f>ROUND(I515*H515,2)</f>
        <v>0</v>
      </c>
      <c r="BL515" s="14" t="s">
        <v>267</v>
      </c>
      <c r="BM515" s="237" t="s">
        <v>1210</v>
      </c>
    </row>
    <row r="516" s="2" customFormat="1" ht="24.15" customHeight="1">
      <c r="A516" s="35"/>
      <c r="B516" s="36"/>
      <c r="C516" s="225" t="s">
        <v>376</v>
      </c>
      <c r="D516" s="225" t="s">
        <v>205</v>
      </c>
      <c r="E516" s="226" t="s">
        <v>1211</v>
      </c>
      <c r="F516" s="227" t="s">
        <v>1212</v>
      </c>
      <c r="G516" s="228" t="s">
        <v>213</v>
      </c>
      <c r="H516" s="229">
        <v>19293.843000000001</v>
      </c>
      <c r="I516" s="230"/>
      <c r="J516" s="231">
        <f>ROUND(I516*H516,2)</f>
        <v>0</v>
      </c>
      <c r="K516" s="232"/>
      <c r="L516" s="41"/>
      <c r="M516" s="233" t="s">
        <v>1</v>
      </c>
      <c r="N516" s="234" t="s">
        <v>41</v>
      </c>
      <c r="O516" s="88"/>
      <c r="P516" s="235">
        <f>O516*H516</f>
        <v>0</v>
      </c>
      <c r="Q516" s="235">
        <v>0.00029</v>
      </c>
      <c r="R516" s="235">
        <f>Q516*H516</f>
        <v>5.5952144700000002</v>
      </c>
      <c r="S516" s="235">
        <v>0</v>
      </c>
      <c r="T516" s="236">
        <f>S516*H516</f>
        <v>0</v>
      </c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R516" s="237" t="s">
        <v>267</v>
      </c>
      <c r="AT516" s="237" t="s">
        <v>205</v>
      </c>
      <c r="AU516" s="237" t="s">
        <v>85</v>
      </c>
      <c r="AY516" s="14" t="s">
        <v>203</v>
      </c>
      <c r="BE516" s="238">
        <f>IF(N516="základní",J516,0)</f>
        <v>0</v>
      </c>
      <c r="BF516" s="238">
        <f>IF(N516="snížená",J516,0)</f>
        <v>0</v>
      </c>
      <c r="BG516" s="238">
        <f>IF(N516="zákl. přenesená",J516,0)</f>
        <v>0</v>
      </c>
      <c r="BH516" s="238">
        <f>IF(N516="sníž. přenesená",J516,0)</f>
        <v>0</v>
      </c>
      <c r="BI516" s="238">
        <f>IF(N516="nulová",J516,0)</f>
        <v>0</v>
      </c>
      <c r="BJ516" s="14" t="s">
        <v>83</v>
      </c>
      <c r="BK516" s="238">
        <f>ROUND(I516*H516,2)</f>
        <v>0</v>
      </c>
      <c r="BL516" s="14" t="s">
        <v>267</v>
      </c>
      <c r="BM516" s="237" t="s">
        <v>1213</v>
      </c>
    </row>
    <row r="517" s="2" customFormat="1" ht="33" customHeight="1">
      <c r="A517" s="35"/>
      <c r="B517" s="36"/>
      <c r="C517" s="225" t="s">
        <v>1214</v>
      </c>
      <c r="D517" s="225" t="s">
        <v>205</v>
      </c>
      <c r="E517" s="226" t="s">
        <v>1215</v>
      </c>
      <c r="F517" s="227" t="s">
        <v>1216</v>
      </c>
      <c r="G517" s="228" t="s">
        <v>213</v>
      </c>
      <c r="H517" s="229">
        <v>5788.1530000000002</v>
      </c>
      <c r="I517" s="230"/>
      <c r="J517" s="231">
        <f>ROUND(I517*H517,2)</f>
        <v>0</v>
      </c>
      <c r="K517" s="232"/>
      <c r="L517" s="41"/>
      <c r="M517" s="256" t="s">
        <v>1</v>
      </c>
      <c r="N517" s="257" t="s">
        <v>41</v>
      </c>
      <c r="O517" s="258"/>
      <c r="P517" s="259">
        <f>O517*H517</f>
        <v>0</v>
      </c>
      <c r="Q517" s="259">
        <v>1.0000000000000001E-05</v>
      </c>
      <c r="R517" s="259">
        <f>Q517*H517</f>
        <v>0.057881530000000007</v>
      </c>
      <c r="S517" s="259">
        <v>0</v>
      </c>
      <c r="T517" s="260">
        <f>S517*H517</f>
        <v>0</v>
      </c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R517" s="237" t="s">
        <v>267</v>
      </c>
      <c r="AT517" s="237" t="s">
        <v>205</v>
      </c>
      <c r="AU517" s="237" t="s">
        <v>85</v>
      </c>
      <c r="AY517" s="14" t="s">
        <v>203</v>
      </c>
      <c r="BE517" s="238">
        <f>IF(N517="základní",J517,0)</f>
        <v>0</v>
      </c>
      <c r="BF517" s="238">
        <f>IF(N517="snížená",J517,0)</f>
        <v>0</v>
      </c>
      <c r="BG517" s="238">
        <f>IF(N517="zákl. přenesená",J517,0)</f>
        <v>0</v>
      </c>
      <c r="BH517" s="238">
        <f>IF(N517="sníž. přenesená",J517,0)</f>
        <v>0</v>
      </c>
      <c r="BI517" s="238">
        <f>IF(N517="nulová",J517,0)</f>
        <v>0</v>
      </c>
      <c r="BJ517" s="14" t="s">
        <v>83</v>
      </c>
      <c r="BK517" s="238">
        <f>ROUND(I517*H517,2)</f>
        <v>0</v>
      </c>
      <c r="BL517" s="14" t="s">
        <v>267</v>
      </c>
      <c r="BM517" s="237" t="s">
        <v>1217</v>
      </c>
    </row>
    <row r="518" s="2" customFormat="1" ht="6.96" customHeight="1">
      <c r="A518" s="35"/>
      <c r="B518" s="63"/>
      <c r="C518" s="64"/>
      <c r="D518" s="64"/>
      <c r="E518" s="64"/>
      <c r="F518" s="64"/>
      <c r="G518" s="64"/>
      <c r="H518" s="64"/>
      <c r="I518" s="64"/>
      <c r="J518" s="64"/>
      <c r="K518" s="64"/>
      <c r="L518" s="41"/>
      <c r="M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</row>
  </sheetData>
  <sheetProtection sheet="1" autoFilter="0" formatColumns="0" formatRows="0" objects="1" scenarios="1" spinCount="100000" saltValue="lvIKvnLqelqYbspRPsbaxG0swMp9f20ir2bShUNC3d3yVWX1PFBFUkdh/hZZZM3Jq0o5c1qQMVg/5dhYnuIwaA==" hashValue="N1bJc94C6BMynSPv/ahZHJDv26vsqhiA7vc842yOc5XCxGEKH25WeVktMeJpqX7d+g5rFxx0yaHUO2t0kYiyGg==" algorithmName="SHA-512" password="99DC"/>
  <autoFilter ref="C139:K51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8:H128"/>
    <mergeCell ref="E130:H130"/>
    <mergeCell ref="E132:H13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144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3155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ROUND(J123,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ROUND((SUM(BE123:BE194)),  2)</f>
        <v>0</v>
      </c>
      <c r="G35" s="35"/>
      <c r="H35" s="35"/>
      <c r="I35" s="162">
        <v>0.20999999999999999</v>
      </c>
      <c r="J35" s="161">
        <f>ROUND(((SUM(BE123:BE194))*I35),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ROUND((SUM(BF123:BF194)),  2)</f>
        <v>0</v>
      </c>
      <c r="G36" s="35"/>
      <c r="H36" s="35"/>
      <c r="I36" s="162">
        <v>0.12</v>
      </c>
      <c r="J36" s="161">
        <f>ROUND(((SUM(BF123:BF194))*I36),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ROUND((SUM(BG123:BG194)),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ROUND((SUM(BH123:BH194)),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ROUND((SUM(BI123:BI194)),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D.1.4.3 - Silnoproudá elektrotechnika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J123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3156</v>
      </c>
      <c r="E99" s="189"/>
      <c r="F99" s="189"/>
      <c r="G99" s="189"/>
      <c r="H99" s="189"/>
      <c r="I99" s="189"/>
      <c r="J99" s="190">
        <f>J124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6"/>
      <c r="C100" s="187"/>
      <c r="D100" s="188" t="s">
        <v>3157</v>
      </c>
      <c r="E100" s="189"/>
      <c r="F100" s="189"/>
      <c r="G100" s="189"/>
      <c r="H100" s="189"/>
      <c r="I100" s="189"/>
      <c r="J100" s="190">
        <f>J172</f>
        <v>0</v>
      </c>
      <c r="K100" s="187"/>
      <c r="L100" s="19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6"/>
      <c r="C101" s="187"/>
      <c r="D101" s="188" t="s">
        <v>3158</v>
      </c>
      <c r="E101" s="189"/>
      <c r="F101" s="189"/>
      <c r="G101" s="189"/>
      <c r="H101" s="189"/>
      <c r="I101" s="189"/>
      <c r="J101" s="190">
        <f>J193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5"/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6.96" customHeight="1">
      <c r="A103" s="35"/>
      <c r="B103" s="63"/>
      <c r="C103" s="64"/>
      <c r="D103" s="64"/>
      <c r="E103" s="64"/>
      <c r="F103" s="64"/>
      <c r="G103" s="64"/>
      <c r="H103" s="64"/>
      <c r="I103" s="64"/>
      <c r="J103" s="64"/>
      <c r="K103" s="64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7" s="2" customFormat="1" ht="6.96" customHeight="1">
      <c r="A107" s="35"/>
      <c r="B107" s="65"/>
      <c r="C107" s="66"/>
      <c r="D107" s="66"/>
      <c r="E107" s="66"/>
      <c r="F107" s="66"/>
      <c r="G107" s="66"/>
      <c r="H107" s="66"/>
      <c r="I107" s="66"/>
      <c r="J107" s="66"/>
      <c r="K107" s="66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4.96" customHeight="1">
      <c r="A108" s="35"/>
      <c r="B108" s="36"/>
      <c r="C108" s="20" t="s">
        <v>188</v>
      </c>
      <c r="D108" s="37"/>
      <c r="E108" s="37"/>
      <c r="F108" s="37"/>
      <c r="G108" s="37"/>
      <c r="H108" s="37"/>
      <c r="I108" s="37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16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181" t="str">
        <f>E7</f>
        <v>Objekty OU, část D a DM</v>
      </c>
      <c r="F111" s="29"/>
      <c r="G111" s="29"/>
      <c r="H111" s="29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1" customFormat="1" ht="12" customHeight="1">
      <c r="B112" s="18"/>
      <c r="C112" s="29" t="s">
        <v>158</v>
      </c>
      <c r="D112" s="19"/>
      <c r="E112" s="19"/>
      <c r="F112" s="19"/>
      <c r="G112" s="19"/>
      <c r="H112" s="19"/>
      <c r="I112" s="19"/>
      <c r="J112" s="19"/>
      <c r="K112" s="19"/>
      <c r="L112" s="17"/>
    </row>
    <row r="113" s="2" customFormat="1" ht="16.5" customHeight="1">
      <c r="A113" s="35"/>
      <c r="B113" s="36"/>
      <c r="C113" s="37"/>
      <c r="D113" s="37"/>
      <c r="E113" s="181" t="s">
        <v>2428</v>
      </c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160</v>
      </c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73" t="str">
        <f>E11</f>
        <v>D.1.4.3 - Silnoproudá elektrotechnika</v>
      </c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</v>
      </c>
      <c r="D117" s="37"/>
      <c r="E117" s="37"/>
      <c r="F117" s="24" t="str">
        <f>F14</f>
        <v xml:space="preserve"> </v>
      </c>
      <c r="G117" s="37"/>
      <c r="H117" s="37"/>
      <c r="I117" s="29" t="s">
        <v>22</v>
      </c>
      <c r="J117" s="76" t="str">
        <f>IF(J14="","",J14)</f>
        <v>31. 8. 2018</v>
      </c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5.15" customHeight="1">
      <c r="A119" s="35"/>
      <c r="B119" s="36"/>
      <c r="C119" s="29" t="s">
        <v>24</v>
      </c>
      <c r="D119" s="37"/>
      <c r="E119" s="37"/>
      <c r="F119" s="24" t="str">
        <f>E17</f>
        <v>Ostravská univerzita</v>
      </c>
      <c r="G119" s="37"/>
      <c r="H119" s="37"/>
      <c r="I119" s="29" t="s">
        <v>30</v>
      </c>
      <c r="J119" s="33" t="str">
        <f>E23</f>
        <v>Marpo s.r.o.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5.15" customHeight="1">
      <c r="A120" s="35"/>
      <c r="B120" s="36"/>
      <c r="C120" s="29" t="s">
        <v>28</v>
      </c>
      <c r="D120" s="37"/>
      <c r="E120" s="37"/>
      <c r="F120" s="24" t="str">
        <f>IF(E20="","",E20)</f>
        <v>Vyplň údaj</v>
      </c>
      <c r="G120" s="37"/>
      <c r="H120" s="37"/>
      <c r="I120" s="29" t="s">
        <v>33</v>
      </c>
      <c r="J120" s="33" t="str">
        <f>E26</f>
        <v xml:space="preserve"> 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0.32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1" customFormat="1" ht="29.28" customHeight="1">
      <c r="A122" s="197"/>
      <c r="B122" s="198"/>
      <c r="C122" s="199" t="s">
        <v>189</v>
      </c>
      <c r="D122" s="200" t="s">
        <v>61</v>
      </c>
      <c r="E122" s="200" t="s">
        <v>57</v>
      </c>
      <c r="F122" s="200" t="s">
        <v>58</v>
      </c>
      <c r="G122" s="200" t="s">
        <v>190</v>
      </c>
      <c r="H122" s="200" t="s">
        <v>191</v>
      </c>
      <c r="I122" s="200" t="s">
        <v>192</v>
      </c>
      <c r="J122" s="201" t="s">
        <v>165</v>
      </c>
      <c r="K122" s="202" t="s">
        <v>193</v>
      </c>
      <c r="L122" s="203"/>
      <c r="M122" s="97" t="s">
        <v>1</v>
      </c>
      <c r="N122" s="98" t="s">
        <v>40</v>
      </c>
      <c r="O122" s="98" t="s">
        <v>194</v>
      </c>
      <c r="P122" s="98" t="s">
        <v>195</v>
      </c>
      <c r="Q122" s="98" t="s">
        <v>196</v>
      </c>
      <c r="R122" s="98" t="s">
        <v>197</v>
      </c>
      <c r="S122" s="98" t="s">
        <v>198</v>
      </c>
      <c r="T122" s="99" t="s">
        <v>199</v>
      </c>
      <c r="U122" s="197"/>
      <c r="V122" s="197"/>
      <c r="W122" s="197"/>
      <c r="X122" s="197"/>
      <c r="Y122" s="197"/>
      <c r="Z122" s="197"/>
      <c r="AA122" s="197"/>
      <c r="AB122" s="197"/>
      <c r="AC122" s="197"/>
      <c r="AD122" s="197"/>
      <c r="AE122" s="197"/>
    </row>
    <row r="123" s="2" customFormat="1" ht="22.8" customHeight="1">
      <c r="A123" s="35"/>
      <c r="B123" s="36"/>
      <c r="C123" s="104" t="s">
        <v>200</v>
      </c>
      <c r="D123" s="37"/>
      <c r="E123" s="37"/>
      <c r="F123" s="37"/>
      <c r="G123" s="37"/>
      <c r="H123" s="37"/>
      <c r="I123" s="37"/>
      <c r="J123" s="204">
        <f>BK123</f>
        <v>0</v>
      </c>
      <c r="K123" s="37"/>
      <c r="L123" s="41"/>
      <c r="M123" s="100"/>
      <c r="N123" s="205"/>
      <c r="O123" s="101"/>
      <c r="P123" s="206">
        <f>P124+P172+P193</f>
        <v>0</v>
      </c>
      <c r="Q123" s="101"/>
      <c r="R123" s="206">
        <f>R124+R172+R193</f>
        <v>0</v>
      </c>
      <c r="S123" s="101"/>
      <c r="T123" s="207">
        <f>T124+T172+T193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T123" s="14" t="s">
        <v>75</v>
      </c>
      <c r="AU123" s="14" t="s">
        <v>167</v>
      </c>
      <c r="BK123" s="208">
        <f>BK124+BK172+BK193</f>
        <v>0</v>
      </c>
    </row>
    <row r="124" s="12" customFormat="1" ht="25.92" customHeight="1">
      <c r="A124" s="12"/>
      <c r="B124" s="209"/>
      <c r="C124" s="210"/>
      <c r="D124" s="211" t="s">
        <v>75</v>
      </c>
      <c r="E124" s="212" t="s">
        <v>1931</v>
      </c>
      <c r="F124" s="212" t="s">
        <v>3159</v>
      </c>
      <c r="G124" s="210"/>
      <c r="H124" s="210"/>
      <c r="I124" s="213"/>
      <c r="J124" s="214">
        <f>BK124</f>
        <v>0</v>
      </c>
      <c r="K124" s="210"/>
      <c r="L124" s="215"/>
      <c r="M124" s="216"/>
      <c r="N124" s="217"/>
      <c r="O124" s="217"/>
      <c r="P124" s="218">
        <f>SUM(P125:P171)</f>
        <v>0</v>
      </c>
      <c r="Q124" s="217"/>
      <c r="R124" s="218">
        <f>SUM(R125:R171)</f>
        <v>0</v>
      </c>
      <c r="S124" s="217"/>
      <c r="T124" s="219">
        <f>SUM(T125:T171)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0" t="s">
        <v>83</v>
      </c>
      <c r="AT124" s="221" t="s">
        <v>75</v>
      </c>
      <c r="AU124" s="221" t="s">
        <v>76</v>
      </c>
      <c r="AY124" s="220" t="s">
        <v>203</v>
      </c>
      <c r="BK124" s="222">
        <f>SUM(BK125:BK171)</f>
        <v>0</v>
      </c>
    </row>
    <row r="125" s="2" customFormat="1" ht="16.5" customHeight="1">
      <c r="A125" s="35"/>
      <c r="B125" s="36"/>
      <c r="C125" s="225" t="s">
        <v>83</v>
      </c>
      <c r="D125" s="225" t="s">
        <v>205</v>
      </c>
      <c r="E125" s="226" t="s">
        <v>83</v>
      </c>
      <c r="F125" s="227" t="s">
        <v>1933</v>
      </c>
      <c r="G125" s="228" t="s">
        <v>721</v>
      </c>
      <c r="H125" s="229">
        <v>316</v>
      </c>
      <c r="I125" s="230"/>
      <c r="J125" s="231">
        <f>ROUND(I125*H125,2)</f>
        <v>0</v>
      </c>
      <c r="K125" s="232"/>
      <c r="L125" s="41"/>
      <c r="M125" s="233" t="s">
        <v>1</v>
      </c>
      <c r="N125" s="234" t="s">
        <v>41</v>
      </c>
      <c r="O125" s="88"/>
      <c r="P125" s="235">
        <f>O125*H125</f>
        <v>0</v>
      </c>
      <c r="Q125" s="235">
        <v>0</v>
      </c>
      <c r="R125" s="235">
        <f>Q125*H125</f>
        <v>0</v>
      </c>
      <c r="S125" s="235">
        <v>0</v>
      </c>
      <c r="T125" s="236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37" t="s">
        <v>209</v>
      </c>
      <c r="AT125" s="237" t="s">
        <v>205</v>
      </c>
      <c r="AU125" s="237" t="s">
        <v>83</v>
      </c>
      <c r="AY125" s="14" t="s">
        <v>203</v>
      </c>
      <c r="BE125" s="238">
        <f>IF(N125="základní",J125,0)</f>
        <v>0</v>
      </c>
      <c r="BF125" s="238">
        <f>IF(N125="snížená",J125,0)</f>
        <v>0</v>
      </c>
      <c r="BG125" s="238">
        <f>IF(N125="zákl. přenesená",J125,0)</f>
        <v>0</v>
      </c>
      <c r="BH125" s="238">
        <f>IF(N125="sníž. přenesená",J125,0)</f>
        <v>0</v>
      </c>
      <c r="BI125" s="238">
        <f>IF(N125="nulová",J125,0)</f>
        <v>0</v>
      </c>
      <c r="BJ125" s="14" t="s">
        <v>83</v>
      </c>
      <c r="BK125" s="238">
        <f>ROUND(I125*H125,2)</f>
        <v>0</v>
      </c>
      <c r="BL125" s="14" t="s">
        <v>209</v>
      </c>
      <c r="BM125" s="237" t="s">
        <v>85</v>
      </c>
    </row>
    <row r="126" s="2" customFormat="1" ht="16.5" customHeight="1">
      <c r="A126" s="35"/>
      <c r="B126" s="36"/>
      <c r="C126" s="225" t="s">
        <v>85</v>
      </c>
      <c r="D126" s="225" t="s">
        <v>205</v>
      </c>
      <c r="E126" s="226" t="s">
        <v>85</v>
      </c>
      <c r="F126" s="227" t="s">
        <v>1934</v>
      </c>
      <c r="G126" s="228" t="s">
        <v>721</v>
      </c>
      <c r="H126" s="229">
        <v>33</v>
      </c>
      <c r="I126" s="230"/>
      <c r="J126" s="231">
        <f>ROUND(I126*H126,2)</f>
        <v>0</v>
      </c>
      <c r="K126" s="232"/>
      <c r="L126" s="41"/>
      <c r="M126" s="233" t="s">
        <v>1</v>
      </c>
      <c r="N126" s="234" t="s">
        <v>41</v>
      </c>
      <c r="O126" s="88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37" t="s">
        <v>209</v>
      </c>
      <c r="AT126" s="237" t="s">
        <v>205</v>
      </c>
      <c r="AU126" s="237" t="s">
        <v>83</v>
      </c>
      <c r="AY126" s="14" t="s">
        <v>203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4" t="s">
        <v>83</v>
      </c>
      <c r="BK126" s="238">
        <f>ROUND(I126*H126,2)</f>
        <v>0</v>
      </c>
      <c r="BL126" s="14" t="s">
        <v>209</v>
      </c>
      <c r="BM126" s="237" t="s">
        <v>209</v>
      </c>
    </row>
    <row r="127" s="2" customFormat="1" ht="16.5" customHeight="1">
      <c r="A127" s="35"/>
      <c r="B127" s="36"/>
      <c r="C127" s="225" t="s">
        <v>108</v>
      </c>
      <c r="D127" s="225" t="s">
        <v>205</v>
      </c>
      <c r="E127" s="226" t="s">
        <v>108</v>
      </c>
      <c r="F127" s="227" t="s">
        <v>3160</v>
      </c>
      <c r="G127" s="228" t="s">
        <v>721</v>
      </c>
      <c r="H127" s="229">
        <v>1</v>
      </c>
      <c r="I127" s="230"/>
      <c r="J127" s="231">
        <f>ROUND(I127*H127,2)</f>
        <v>0</v>
      </c>
      <c r="K127" s="232"/>
      <c r="L127" s="41"/>
      <c r="M127" s="233" t="s">
        <v>1</v>
      </c>
      <c r="N127" s="234" t="s">
        <v>41</v>
      </c>
      <c r="O127" s="88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37" t="s">
        <v>209</v>
      </c>
      <c r="AT127" s="237" t="s">
        <v>205</v>
      </c>
      <c r="AU127" s="237" t="s">
        <v>83</v>
      </c>
      <c r="AY127" s="14" t="s">
        <v>203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4" t="s">
        <v>83</v>
      </c>
      <c r="BK127" s="238">
        <f>ROUND(I127*H127,2)</f>
        <v>0</v>
      </c>
      <c r="BL127" s="14" t="s">
        <v>209</v>
      </c>
      <c r="BM127" s="237" t="s">
        <v>226</v>
      </c>
    </row>
    <row r="128" s="2" customFormat="1" ht="16.5" customHeight="1">
      <c r="A128" s="35"/>
      <c r="B128" s="36"/>
      <c r="C128" s="225" t="s">
        <v>209</v>
      </c>
      <c r="D128" s="225" t="s">
        <v>205</v>
      </c>
      <c r="E128" s="226" t="s">
        <v>209</v>
      </c>
      <c r="F128" s="227" t="s">
        <v>3161</v>
      </c>
      <c r="G128" s="228" t="s">
        <v>721</v>
      </c>
      <c r="H128" s="229">
        <v>4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234</v>
      </c>
    </row>
    <row r="129" s="2" customFormat="1" ht="24.15" customHeight="1">
      <c r="A129" s="35"/>
      <c r="B129" s="36"/>
      <c r="C129" s="225" t="s">
        <v>222</v>
      </c>
      <c r="D129" s="225" t="s">
        <v>205</v>
      </c>
      <c r="E129" s="226" t="s">
        <v>222</v>
      </c>
      <c r="F129" s="227" t="s">
        <v>3162</v>
      </c>
      <c r="G129" s="228" t="s">
        <v>721</v>
      </c>
      <c r="H129" s="229">
        <v>10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243</v>
      </c>
    </row>
    <row r="130" s="2" customFormat="1" ht="16.5" customHeight="1">
      <c r="A130" s="35"/>
      <c r="B130" s="36"/>
      <c r="C130" s="225" t="s">
        <v>226</v>
      </c>
      <c r="D130" s="225" t="s">
        <v>205</v>
      </c>
      <c r="E130" s="226" t="s">
        <v>226</v>
      </c>
      <c r="F130" s="227" t="s">
        <v>1952</v>
      </c>
      <c r="G130" s="228" t="s">
        <v>721</v>
      </c>
      <c r="H130" s="229">
        <v>364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8</v>
      </c>
    </row>
    <row r="131" s="2" customFormat="1" ht="16.5" customHeight="1">
      <c r="A131" s="35"/>
      <c r="B131" s="36"/>
      <c r="C131" s="225" t="s">
        <v>230</v>
      </c>
      <c r="D131" s="225" t="s">
        <v>205</v>
      </c>
      <c r="E131" s="226" t="s">
        <v>230</v>
      </c>
      <c r="F131" s="227" t="s">
        <v>1953</v>
      </c>
      <c r="G131" s="228" t="s">
        <v>721</v>
      </c>
      <c r="H131" s="229">
        <v>540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258</v>
      </c>
    </row>
    <row r="132" s="2" customFormat="1" ht="16.5" customHeight="1">
      <c r="A132" s="35"/>
      <c r="B132" s="36"/>
      <c r="C132" s="225" t="s">
        <v>234</v>
      </c>
      <c r="D132" s="225" t="s">
        <v>205</v>
      </c>
      <c r="E132" s="226" t="s">
        <v>234</v>
      </c>
      <c r="F132" s="227" t="s">
        <v>3163</v>
      </c>
      <c r="G132" s="228" t="s">
        <v>314</v>
      </c>
      <c r="H132" s="229">
        <v>500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267</v>
      </c>
    </row>
    <row r="133" s="2" customFormat="1" ht="16.5" customHeight="1">
      <c r="A133" s="35"/>
      <c r="B133" s="36"/>
      <c r="C133" s="225" t="s">
        <v>238</v>
      </c>
      <c r="D133" s="225" t="s">
        <v>205</v>
      </c>
      <c r="E133" s="226" t="s">
        <v>238</v>
      </c>
      <c r="F133" s="227" t="s">
        <v>3164</v>
      </c>
      <c r="G133" s="228" t="s">
        <v>314</v>
      </c>
      <c r="H133" s="229">
        <v>165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276</v>
      </c>
    </row>
    <row r="134" s="2" customFormat="1" ht="16.5" customHeight="1">
      <c r="A134" s="35"/>
      <c r="B134" s="36"/>
      <c r="C134" s="225" t="s">
        <v>243</v>
      </c>
      <c r="D134" s="225" t="s">
        <v>205</v>
      </c>
      <c r="E134" s="226" t="s">
        <v>243</v>
      </c>
      <c r="F134" s="227" t="s">
        <v>3165</v>
      </c>
      <c r="G134" s="228" t="s">
        <v>314</v>
      </c>
      <c r="H134" s="229">
        <v>80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284</v>
      </c>
    </row>
    <row r="135" s="2" customFormat="1" ht="16.5" customHeight="1">
      <c r="A135" s="35"/>
      <c r="B135" s="36"/>
      <c r="C135" s="225" t="s">
        <v>247</v>
      </c>
      <c r="D135" s="225" t="s">
        <v>205</v>
      </c>
      <c r="E135" s="226" t="s">
        <v>247</v>
      </c>
      <c r="F135" s="227" t="s">
        <v>3166</v>
      </c>
      <c r="G135" s="228" t="s">
        <v>314</v>
      </c>
      <c r="H135" s="229">
        <v>60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291</v>
      </c>
    </row>
    <row r="136" s="2" customFormat="1" ht="16.5" customHeight="1">
      <c r="A136" s="35"/>
      <c r="B136" s="36"/>
      <c r="C136" s="225" t="s">
        <v>8</v>
      </c>
      <c r="D136" s="225" t="s">
        <v>205</v>
      </c>
      <c r="E136" s="226" t="s">
        <v>8</v>
      </c>
      <c r="F136" s="227" t="s">
        <v>1956</v>
      </c>
      <c r="G136" s="228" t="s">
        <v>314</v>
      </c>
      <c r="H136" s="229">
        <v>10500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299</v>
      </c>
    </row>
    <row r="137" s="2" customFormat="1" ht="16.5" customHeight="1">
      <c r="A137" s="35"/>
      <c r="B137" s="36"/>
      <c r="C137" s="225" t="s">
        <v>254</v>
      </c>
      <c r="D137" s="225" t="s">
        <v>205</v>
      </c>
      <c r="E137" s="226" t="s">
        <v>254</v>
      </c>
      <c r="F137" s="227" t="s">
        <v>1957</v>
      </c>
      <c r="G137" s="228" t="s">
        <v>314</v>
      </c>
      <c r="H137" s="229">
        <v>100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307</v>
      </c>
    </row>
    <row r="138" s="2" customFormat="1" ht="16.5" customHeight="1">
      <c r="A138" s="35"/>
      <c r="B138" s="36"/>
      <c r="C138" s="225" t="s">
        <v>258</v>
      </c>
      <c r="D138" s="225" t="s">
        <v>205</v>
      </c>
      <c r="E138" s="226" t="s">
        <v>258</v>
      </c>
      <c r="F138" s="227" t="s">
        <v>1958</v>
      </c>
      <c r="G138" s="228" t="s">
        <v>314</v>
      </c>
      <c r="H138" s="229">
        <v>600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316</v>
      </c>
    </row>
    <row r="139" s="2" customFormat="1" ht="16.5" customHeight="1">
      <c r="A139" s="35"/>
      <c r="B139" s="36"/>
      <c r="C139" s="225" t="s">
        <v>263</v>
      </c>
      <c r="D139" s="225" t="s">
        <v>205</v>
      </c>
      <c r="E139" s="226" t="s">
        <v>263</v>
      </c>
      <c r="F139" s="227" t="s">
        <v>1959</v>
      </c>
      <c r="G139" s="228" t="s">
        <v>314</v>
      </c>
      <c r="H139" s="229">
        <v>200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210</v>
      </c>
    </row>
    <row r="140" s="2" customFormat="1" ht="16.5" customHeight="1">
      <c r="A140" s="35"/>
      <c r="B140" s="36"/>
      <c r="C140" s="225" t="s">
        <v>267</v>
      </c>
      <c r="D140" s="225" t="s">
        <v>205</v>
      </c>
      <c r="E140" s="226" t="s">
        <v>267</v>
      </c>
      <c r="F140" s="227" t="s">
        <v>3167</v>
      </c>
      <c r="G140" s="228" t="s">
        <v>314</v>
      </c>
      <c r="H140" s="229">
        <v>420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214</v>
      </c>
    </row>
    <row r="141" s="2" customFormat="1" ht="16.5" customHeight="1">
      <c r="A141" s="35"/>
      <c r="B141" s="36"/>
      <c r="C141" s="225" t="s">
        <v>271</v>
      </c>
      <c r="D141" s="225" t="s">
        <v>205</v>
      </c>
      <c r="E141" s="226" t="s">
        <v>271</v>
      </c>
      <c r="F141" s="227" t="s">
        <v>1961</v>
      </c>
      <c r="G141" s="228" t="s">
        <v>314</v>
      </c>
      <c r="H141" s="229">
        <v>280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338</v>
      </c>
    </row>
    <row r="142" s="2" customFormat="1" ht="16.5" customHeight="1">
      <c r="A142" s="35"/>
      <c r="B142" s="36"/>
      <c r="C142" s="225" t="s">
        <v>276</v>
      </c>
      <c r="D142" s="225" t="s">
        <v>205</v>
      </c>
      <c r="E142" s="226" t="s">
        <v>276</v>
      </c>
      <c r="F142" s="227" t="s">
        <v>3168</v>
      </c>
      <c r="G142" s="228" t="s">
        <v>314</v>
      </c>
      <c r="H142" s="229">
        <v>70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217</v>
      </c>
    </row>
    <row r="143" s="2" customFormat="1" ht="16.5" customHeight="1">
      <c r="A143" s="35"/>
      <c r="B143" s="36"/>
      <c r="C143" s="225" t="s">
        <v>280</v>
      </c>
      <c r="D143" s="225" t="s">
        <v>205</v>
      </c>
      <c r="E143" s="226" t="s">
        <v>280</v>
      </c>
      <c r="F143" s="227" t="s">
        <v>3169</v>
      </c>
      <c r="G143" s="228" t="s">
        <v>314</v>
      </c>
      <c r="H143" s="229">
        <v>160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353</v>
      </c>
    </row>
    <row r="144" s="2" customFormat="1" ht="16.5" customHeight="1">
      <c r="A144" s="35"/>
      <c r="B144" s="36"/>
      <c r="C144" s="225" t="s">
        <v>284</v>
      </c>
      <c r="D144" s="225" t="s">
        <v>205</v>
      </c>
      <c r="E144" s="226" t="s">
        <v>284</v>
      </c>
      <c r="F144" s="227" t="s">
        <v>1962</v>
      </c>
      <c r="G144" s="228" t="s">
        <v>314</v>
      </c>
      <c r="H144" s="229">
        <v>2150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362</v>
      </c>
    </row>
    <row r="145" s="2" customFormat="1" ht="16.5" customHeight="1">
      <c r="A145" s="35"/>
      <c r="B145" s="36"/>
      <c r="C145" s="225" t="s">
        <v>7</v>
      </c>
      <c r="D145" s="225" t="s">
        <v>205</v>
      </c>
      <c r="E145" s="226" t="s">
        <v>7</v>
      </c>
      <c r="F145" s="227" t="s">
        <v>3170</v>
      </c>
      <c r="G145" s="228" t="s">
        <v>314</v>
      </c>
      <c r="H145" s="229">
        <v>1870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221</v>
      </c>
    </row>
    <row r="146" s="2" customFormat="1" ht="16.5" customHeight="1">
      <c r="A146" s="35"/>
      <c r="B146" s="36"/>
      <c r="C146" s="225" t="s">
        <v>291</v>
      </c>
      <c r="D146" s="225" t="s">
        <v>205</v>
      </c>
      <c r="E146" s="226" t="s">
        <v>291</v>
      </c>
      <c r="F146" s="227" t="s">
        <v>3171</v>
      </c>
      <c r="G146" s="228" t="s">
        <v>721</v>
      </c>
      <c r="H146" s="229">
        <v>30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225</v>
      </c>
    </row>
    <row r="147" s="2" customFormat="1" ht="16.5" customHeight="1">
      <c r="A147" s="35"/>
      <c r="B147" s="36"/>
      <c r="C147" s="225" t="s">
        <v>295</v>
      </c>
      <c r="D147" s="225" t="s">
        <v>205</v>
      </c>
      <c r="E147" s="226" t="s">
        <v>295</v>
      </c>
      <c r="F147" s="227" t="s">
        <v>3172</v>
      </c>
      <c r="G147" s="228" t="s">
        <v>314</v>
      </c>
      <c r="H147" s="229">
        <v>980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384</v>
      </c>
    </row>
    <row r="148" s="2" customFormat="1" ht="16.5" customHeight="1">
      <c r="A148" s="35"/>
      <c r="B148" s="36"/>
      <c r="C148" s="225" t="s">
        <v>299</v>
      </c>
      <c r="D148" s="225" t="s">
        <v>205</v>
      </c>
      <c r="E148" s="226" t="s">
        <v>299</v>
      </c>
      <c r="F148" s="227" t="s">
        <v>3173</v>
      </c>
      <c r="G148" s="228" t="s">
        <v>721</v>
      </c>
      <c r="H148" s="229">
        <v>9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392</v>
      </c>
    </row>
    <row r="149" s="2" customFormat="1" ht="16.5" customHeight="1">
      <c r="A149" s="35"/>
      <c r="B149" s="36"/>
      <c r="C149" s="225" t="s">
        <v>303</v>
      </c>
      <c r="D149" s="225" t="s">
        <v>205</v>
      </c>
      <c r="E149" s="226" t="s">
        <v>303</v>
      </c>
      <c r="F149" s="227" t="s">
        <v>3174</v>
      </c>
      <c r="G149" s="228" t="s">
        <v>314</v>
      </c>
      <c r="H149" s="229">
        <v>1050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229</v>
      </c>
    </row>
    <row r="150" s="2" customFormat="1" ht="16.5" customHeight="1">
      <c r="A150" s="35"/>
      <c r="B150" s="36"/>
      <c r="C150" s="225" t="s">
        <v>307</v>
      </c>
      <c r="D150" s="225" t="s">
        <v>205</v>
      </c>
      <c r="E150" s="226" t="s">
        <v>307</v>
      </c>
      <c r="F150" s="227" t="s">
        <v>3175</v>
      </c>
      <c r="G150" s="228" t="s">
        <v>314</v>
      </c>
      <c r="H150" s="229">
        <v>790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233</v>
      </c>
    </row>
    <row r="151" s="2" customFormat="1" ht="16.5" customHeight="1">
      <c r="A151" s="35"/>
      <c r="B151" s="36"/>
      <c r="C151" s="225" t="s">
        <v>311</v>
      </c>
      <c r="D151" s="225" t="s">
        <v>205</v>
      </c>
      <c r="E151" s="226" t="s">
        <v>311</v>
      </c>
      <c r="F151" s="227" t="s">
        <v>3176</v>
      </c>
      <c r="G151" s="228" t="s">
        <v>314</v>
      </c>
      <c r="H151" s="229">
        <v>140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237</v>
      </c>
    </row>
    <row r="152" s="2" customFormat="1" ht="16.5" customHeight="1">
      <c r="A152" s="35"/>
      <c r="B152" s="36"/>
      <c r="C152" s="225" t="s">
        <v>316</v>
      </c>
      <c r="D152" s="225" t="s">
        <v>205</v>
      </c>
      <c r="E152" s="226" t="s">
        <v>316</v>
      </c>
      <c r="F152" s="227" t="s">
        <v>3177</v>
      </c>
      <c r="G152" s="228" t="s">
        <v>314</v>
      </c>
      <c r="H152" s="229">
        <v>100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242</v>
      </c>
    </row>
    <row r="153" s="2" customFormat="1" ht="16.5" customHeight="1">
      <c r="A153" s="35"/>
      <c r="B153" s="36"/>
      <c r="C153" s="225" t="s">
        <v>320</v>
      </c>
      <c r="D153" s="225" t="s">
        <v>205</v>
      </c>
      <c r="E153" s="226" t="s">
        <v>320</v>
      </c>
      <c r="F153" s="227" t="s">
        <v>3178</v>
      </c>
      <c r="G153" s="228" t="s">
        <v>314</v>
      </c>
      <c r="H153" s="229">
        <v>100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246</v>
      </c>
    </row>
    <row r="154" s="2" customFormat="1" ht="16.5" customHeight="1">
      <c r="A154" s="35"/>
      <c r="B154" s="36"/>
      <c r="C154" s="225" t="s">
        <v>210</v>
      </c>
      <c r="D154" s="225" t="s">
        <v>205</v>
      </c>
      <c r="E154" s="226" t="s">
        <v>210</v>
      </c>
      <c r="F154" s="227" t="s">
        <v>3179</v>
      </c>
      <c r="G154" s="228" t="s">
        <v>314</v>
      </c>
      <c r="H154" s="229">
        <v>5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250</v>
      </c>
    </row>
    <row r="155" s="2" customFormat="1" ht="49.05" customHeight="1">
      <c r="A155" s="35"/>
      <c r="B155" s="36"/>
      <c r="C155" s="225" t="s">
        <v>327</v>
      </c>
      <c r="D155" s="225" t="s">
        <v>205</v>
      </c>
      <c r="E155" s="226" t="s">
        <v>327</v>
      </c>
      <c r="F155" s="227" t="s">
        <v>3180</v>
      </c>
      <c r="G155" s="228" t="s">
        <v>1981</v>
      </c>
      <c r="H155" s="229">
        <v>80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253</v>
      </c>
    </row>
    <row r="156" s="2" customFormat="1" ht="16.5" customHeight="1">
      <c r="A156" s="35"/>
      <c r="B156" s="36"/>
      <c r="C156" s="225" t="s">
        <v>214</v>
      </c>
      <c r="D156" s="225" t="s">
        <v>205</v>
      </c>
      <c r="E156" s="226" t="s">
        <v>214</v>
      </c>
      <c r="F156" s="227" t="s">
        <v>3181</v>
      </c>
      <c r="G156" s="228" t="s">
        <v>314</v>
      </c>
      <c r="H156" s="229">
        <v>210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451</v>
      </c>
    </row>
    <row r="157" s="2" customFormat="1" ht="16.5" customHeight="1">
      <c r="A157" s="35"/>
      <c r="B157" s="36"/>
      <c r="C157" s="225" t="s">
        <v>334</v>
      </c>
      <c r="D157" s="225" t="s">
        <v>205</v>
      </c>
      <c r="E157" s="226" t="s">
        <v>334</v>
      </c>
      <c r="F157" s="227" t="s">
        <v>3182</v>
      </c>
      <c r="G157" s="228" t="s">
        <v>314</v>
      </c>
      <c r="H157" s="229">
        <v>85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257</v>
      </c>
    </row>
    <row r="158" s="2" customFormat="1" ht="16.5" customHeight="1">
      <c r="A158" s="35"/>
      <c r="B158" s="36"/>
      <c r="C158" s="225" t="s">
        <v>338</v>
      </c>
      <c r="D158" s="225" t="s">
        <v>205</v>
      </c>
      <c r="E158" s="226" t="s">
        <v>338</v>
      </c>
      <c r="F158" s="227" t="s">
        <v>3183</v>
      </c>
      <c r="G158" s="228" t="s">
        <v>314</v>
      </c>
      <c r="H158" s="229">
        <v>80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261</v>
      </c>
    </row>
    <row r="159" s="2" customFormat="1" ht="24.15" customHeight="1">
      <c r="A159" s="35"/>
      <c r="B159" s="36"/>
      <c r="C159" s="225" t="s">
        <v>342</v>
      </c>
      <c r="D159" s="225" t="s">
        <v>205</v>
      </c>
      <c r="E159" s="226" t="s">
        <v>342</v>
      </c>
      <c r="F159" s="227" t="s">
        <v>1963</v>
      </c>
      <c r="G159" s="228" t="s">
        <v>314</v>
      </c>
      <c r="H159" s="229">
        <v>990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473</v>
      </c>
    </row>
    <row r="160" s="2" customFormat="1" ht="16.5" customHeight="1">
      <c r="A160" s="35"/>
      <c r="B160" s="36"/>
      <c r="C160" s="225" t="s">
        <v>217</v>
      </c>
      <c r="D160" s="225" t="s">
        <v>205</v>
      </c>
      <c r="E160" s="226" t="s">
        <v>217</v>
      </c>
      <c r="F160" s="227" t="s">
        <v>1964</v>
      </c>
      <c r="G160" s="228" t="s">
        <v>721</v>
      </c>
      <c r="H160" s="229">
        <v>1353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483</v>
      </c>
    </row>
    <row r="161" s="2" customFormat="1" ht="16.5" customHeight="1">
      <c r="A161" s="35"/>
      <c r="B161" s="36"/>
      <c r="C161" s="225" t="s">
        <v>349</v>
      </c>
      <c r="D161" s="225" t="s">
        <v>205</v>
      </c>
      <c r="E161" s="226" t="s">
        <v>349</v>
      </c>
      <c r="F161" s="227" t="s">
        <v>3184</v>
      </c>
      <c r="G161" s="228" t="s">
        <v>314</v>
      </c>
      <c r="H161" s="229">
        <v>10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266</v>
      </c>
    </row>
    <row r="162" s="2" customFormat="1" ht="16.5" customHeight="1">
      <c r="A162" s="35"/>
      <c r="B162" s="36"/>
      <c r="C162" s="225" t="s">
        <v>353</v>
      </c>
      <c r="D162" s="225" t="s">
        <v>205</v>
      </c>
      <c r="E162" s="226" t="s">
        <v>353</v>
      </c>
      <c r="F162" s="227" t="s">
        <v>3185</v>
      </c>
      <c r="G162" s="228" t="s">
        <v>721</v>
      </c>
      <c r="H162" s="229">
        <v>65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270</v>
      </c>
    </row>
    <row r="163" s="2" customFormat="1" ht="16.5" customHeight="1">
      <c r="A163" s="35"/>
      <c r="B163" s="36"/>
      <c r="C163" s="225" t="s">
        <v>357</v>
      </c>
      <c r="D163" s="225" t="s">
        <v>205</v>
      </c>
      <c r="E163" s="226" t="s">
        <v>357</v>
      </c>
      <c r="F163" s="227" t="s">
        <v>3186</v>
      </c>
      <c r="G163" s="228" t="s">
        <v>721</v>
      </c>
      <c r="H163" s="229">
        <v>65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274</v>
      </c>
    </row>
    <row r="164" s="2" customFormat="1" ht="24.15" customHeight="1">
      <c r="A164" s="35"/>
      <c r="B164" s="36"/>
      <c r="C164" s="225" t="s">
        <v>362</v>
      </c>
      <c r="D164" s="225" t="s">
        <v>205</v>
      </c>
      <c r="E164" s="226" t="s">
        <v>362</v>
      </c>
      <c r="F164" s="227" t="s">
        <v>3187</v>
      </c>
      <c r="G164" s="228" t="s">
        <v>1981</v>
      </c>
      <c r="H164" s="229">
        <v>1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520</v>
      </c>
    </row>
    <row r="165" s="2" customFormat="1" ht="16.5" customHeight="1">
      <c r="A165" s="35"/>
      <c r="B165" s="36"/>
      <c r="C165" s="225" t="s">
        <v>366</v>
      </c>
      <c r="D165" s="225" t="s">
        <v>205</v>
      </c>
      <c r="E165" s="226" t="s">
        <v>366</v>
      </c>
      <c r="F165" s="227" t="s">
        <v>1980</v>
      </c>
      <c r="G165" s="228" t="s">
        <v>1981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531</v>
      </c>
    </row>
    <row r="166" s="2" customFormat="1" ht="16.5" customHeight="1">
      <c r="A166" s="35"/>
      <c r="B166" s="36"/>
      <c r="C166" s="225" t="s">
        <v>221</v>
      </c>
      <c r="D166" s="225" t="s">
        <v>205</v>
      </c>
      <c r="E166" s="226" t="s">
        <v>221</v>
      </c>
      <c r="F166" s="227" t="s">
        <v>1982</v>
      </c>
      <c r="G166" s="228" t="s">
        <v>721</v>
      </c>
      <c r="H166" s="229">
        <v>845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540</v>
      </c>
    </row>
    <row r="167" s="2" customFormat="1" ht="16.5" customHeight="1">
      <c r="A167" s="35"/>
      <c r="B167" s="36"/>
      <c r="C167" s="225" t="s">
        <v>373</v>
      </c>
      <c r="D167" s="225" t="s">
        <v>205</v>
      </c>
      <c r="E167" s="226" t="s">
        <v>373</v>
      </c>
      <c r="F167" s="227" t="s">
        <v>1983</v>
      </c>
      <c r="G167" s="228" t="s">
        <v>721</v>
      </c>
      <c r="H167" s="229">
        <v>2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549</v>
      </c>
    </row>
    <row r="168" s="2" customFormat="1" ht="16.5" customHeight="1">
      <c r="A168" s="35"/>
      <c r="B168" s="36"/>
      <c r="C168" s="225" t="s">
        <v>225</v>
      </c>
      <c r="D168" s="225" t="s">
        <v>205</v>
      </c>
      <c r="E168" s="226" t="s">
        <v>225</v>
      </c>
      <c r="F168" s="227" t="s">
        <v>1984</v>
      </c>
      <c r="G168" s="228" t="s">
        <v>1363</v>
      </c>
      <c r="H168" s="229">
        <v>1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560</v>
      </c>
    </row>
    <row r="169" s="2" customFormat="1" ht="16.5" customHeight="1">
      <c r="A169" s="35"/>
      <c r="B169" s="36"/>
      <c r="C169" s="225" t="s">
        <v>380</v>
      </c>
      <c r="D169" s="225" t="s">
        <v>205</v>
      </c>
      <c r="E169" s="226" t="s">
        <v>380</v>
      </c>
      <c r="F169" s="227" t="s">
        <v>1985</v>
      </c>
      <c r="G169" s="228" t="s">
        <v>1363</v>
      </c>
      <c r="H169" s="229">
        <v>1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568</v>
      </c>
    </row>
    <row r="170" s="2" customFormat="1" ht="16.5" customHeight="1">
      <c r="A170" s="35"/>
      <c r="B170" s="36"/>
      <c r="C170" s="225" t="s">
        <v>384</v>
      </c>
      <c r="D170" s="225" t="s">
        <v>205</v>
      </c>
      <c r="E170" s="226" t="s">
        <v>384</v>
      </c>
      <c r="F170" s="227" t="s">
        <v>1986</v>
      </c>
      <c r="G170" s="228" t="s">
        <v>1363</v>
      </c>
      <c r="H170" s="229">
        <v>1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576</v>
      </c>
    </row>
    <row r="171" s="2" customFormat="1" ht="16.5" customHeight="1">
      <c r="A171" s="35"/>
      <c r="B171" s="36"/>
      <c r="C171" s="225" t="s">
        <v>388</v>
      </c>
      <c r="D171" s="225" t="s">
        <v>205</v>
      </c>
      <c r="E171" s="226" t="s">
        <v>388</v>
      </c>
      <c r="F171" s="227" t="s">
        <v>1987</v>
      </c>
      <c r="G171" s="228" t="s">
        <v>1363</v>
      </c>
      <c r="H171" s="229">
        <v>1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279</v>
      </c>
    </row>
    <row r="172" s="12" customFormat="1" ht="25.92" customHeight="1">
      <c r="A172" s="12"/>
      <c r="B172" s="209"/>
      <c r="C172" s="210"/>
      <c r="D172" s="211" t="s">
        <v>75</v>
      </c>
      <c r="E172" s="212" t="s">
        <v>1988</v>
      </c>
      <c r="F172" s="212" t="s">
        <v>3188</v>
      </c>
      <c r="G172" s="210"/>
      <c r="H172" s="210"/>
      <c r="I172" s="213"/>
      <c r="J172" s="214">
        <f>BK172</f>
        <v>0</v>
      </c>
      <c r="K172" s="210"/>
      <c r="L172" s="215"/>
      <c r="M172" s="216"/>
      <c r="N172" s="217"/>
      <c r="O172" s="217"/>
      <c r="P172" s="218">
        <f>SUM(P173:P192)</f>
        <v>0</v>
      </c>
      <c r="Q172" s="217"/>
      <c r="R172" s="218">
        <f>SUM(R173:R192)</f>
        <v>0</v>
      </c>
      <c r="S172" s="217"/>
      <c r="T172" s="219">
        <f>SUM(T173:T192)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0" t="s">
        <v>83</v>
      </c>
      <c r="AT172" s="221" t="s">
        <v>75</v>
      </c>
      <c r="AU172" s="221" t="s">
        <v>76</v>
      </c>
      <c r="AY172" s="220" t="s">
        <v>203</v>
      </c>
      <c r="BK172" s="222">
        <f>SUM(BK173:BK192)</f>
        <v>0</v>
      </c>
    </row>
    <row r="173" s="2" customFormat="1" ht="37.8" customHeight="1">
      <c r="A173" s="35"/>
      <c r="B173" s="36"/>
      <c r="C173" s="225" t="s">
        <v>392</v>
      </c>
      <c r="D173" s="225" t="s">
        <v>205</v>
      </c>
      <c r="E173" s="226" t="s">
        <v>392</v>
      </c>
      <c r="F173" s="227" t="s">
        <v>3189</v>
      </c>
      <c r="G173" s="228" t="s">
        <v>721</v>
      </c>
      <c r="H173" s="229">
        <v>1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283</v>
      </c>
    </row>
    <row r="174" s="2" customFormat="1" ht="37.8" customHeight="1">
      <c r="A174" s="35"/>
      <c r="B174" s="36"/>
      <c r="C174" s="225" t="s">
        <v>396</v>
      </c>
      <c r="D174" s="225" t="s">
        <v>205</v>
      </c>
      <c r="E174" s="226" t="s">
        <v>396</v>
      </c>
      <c r="F174" s="227" t="s">
        <v>3190</v>
      </c>
      <c r="G174" s="228" t="s">
        <v>721</v>
      </c>
      <c r="H174" s="229">
        <v>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287</v>
      </c>
    </row>
    <row r="175" s="2" customFormat="1" ht="37.8" customHeight="1">
      <c r="A175" s="35"/>
      <c r="B175" s="36"/>
      <c r="C175" s="225" t="s">
        <v>229</v>
      </c>
      <c r="D175" s="225" t="s">
        <v>205</v>
      </c>
      <c r="E175" s="226" t="s">
        <v>229</v>
      </c>
      <c r="F175" s="227" t="s">
        <v>3191</v>
      </c>
      <c r="G175" s="228" t="s">
        <v>721</v>
      </c>
      <c r="H175" s="229">
        <v>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290</v>
      </c>
    </row>
    <row r="176" s="2" customFormat="1" ht="44.25" customHeight="1">
      <c r="A176" s="35"/>
      <c r="B176" s="36"/>
      <c r="C176" s="225" t="s">
        <v>405</v>
      </c>
      <c r="D176" s="225" t="s">
        <v>205</v>
      </c>
      <c r="E176" s="226" t="s">
        <v>405</v>
      </c>
      <c r="F176" s="227" t="s">
        <v>3192</v>
      </c>
      <c r="G176" s="228" t="s">
        <v>721</v>
      </c>
      <c r="H176" s="229">
        <v>1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294</v>
      </c>
    </row>
    <row r="177" s="2" customFormat="1" ht="37.8" customHeight="1">
      <c r="A177" s="35"/>
      <c r="B177" s="36"/>
      <c r="C177" s="225" t="s">
        <v>233</v>
      </c>
      <c r="D177" s="225" t="s">
        <v>205</v>
      </c>
      <c r="E177" s="226" t="s">
        <v>233</v>
      </c>
      <c r="F177" s="227" t="s">
        <v>3193</v>
      </c>
      <c r="G177" s="228" t="s">
        <v>721</v>
      </c>
      <c r="H177" s="229">
        <v>1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298</v>
      </c>
    </row>
    <row r="178" s="2" customFormat="1" ht="37.8" customHeight="1">
      <c r="A178" s="35"/>
      <c r="B178" s="36"/>
      <c r="C178" s="225" t="s">
        <v>412</v>
      </c>
      <c r="D178" s="225" t="s">
        <v>205</v>
      </c>
      <c r="E178" s="226" t="s">
        <v>412</v>
      </c>
      <c r="F178" s="227" t="s">
        <v>3194</v>
      </c>
      <c r="G178" s="228" t="s">
        <v>721</v>
      </c>
      <c r="H178" s="229">
        <v>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302</v>
      </c>
    </row>
    <row r="179" s="2" customFormat="1" ht="37.8" customHeight="1">
      <c r="A179" s="35"/>
      <c r="B179" s="36"/>
      <c r="C179" s="225" t="s">
        <v>237</v>
      </c>
      <c r="D179" s="225" t="s">
        <v>205</v>
      </c>
      <c r="E179" s="226" t="s">
        <v>237</v>
      </c>
      <c r="F179" s="227" t="s">
        <v>3195</v>
      </c>
      <c r="G179" s="228" t="s">
        <v>721</v>
      </c>
      <c r="H179" s="229">
        <v>1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83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306</v>
      </c>
    </row>
    <row r="180" s="2" customFormat="1" ht="37.8" customHeight="1">
      <c r="A180" s="35"/>
      <c r="B180" s="36"/>
      <c r="C180" s="225" t="s">
        <v>419</v>
      </c>
      <c r="D180" s="225" t="s">
        <v>205</v>
      </c>
      <c r="E180" s="226" t="s">
        <v>419</v>
      </c>
      <c r="F180" s="227" t="s">
        <v>3196</v>
      </c>
      <c r="G180" s="228" t="s">
        <v>721</v>
      </c>
      <c r="H180" s="229">
        <v>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654</v>
      </c>
    </row>
    <row r="181" s="2" customFormat="1" ht="37.8" customHeight="1">
      <c r="A181" s="35"/>
      <c r="B181" s="36"/>
      <c r="C181" s="225" t="s">
        <v>242</v>
      </c>
      <c r="D181" s="225" t="s">
        <v>205</v>
      </c>
      <c r="E181" s="226" t="s">
        <v>242</v>
      </c>
      <c r="F181" s="227" t="s">
        <v>3197</v>
      </c>
      <c r="G181" s="228" t="s">
        <v>721</v>
      </c>
      <c r="H181" s="229">
        <v>1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663</v>
      </c>
    </row>
    <row r="182" s="2" customFormat="1" ht="37.8" customHeight="1">
      <c r="A182" s="35"/>
      <c r="B182" s="36"/>
      <c r="C182" s="225" t="s">
        <v>426</v>
      </c>
      <c r="D182" s="225" t="s">
        <v>205</v>
      </c>
      <c r="E182" s="226" t="s">
        <v>426</v>
      </c>
      <c r="F182" s="227" t="s">
        <v>3198</v>
      </c>
      <c r="G182" s="228" t="s">
        <v>721</v>
      </c>
      <c r="H182" s="229">
        <v>1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83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671</v>
      </c>
    </row>
    <row r="183" s="2" customFormat="1" ht="37.8" customHeight="1">
      <c r="A183" s="35"/>
      <c r="B183" s="36"/>
      <c r="C183" s="225" t="s">
        <v>246</v>
      </c>
      <c r="D183" s="225" t="s">
        <v>205</v>
      </c>
      <c r="E183" s="226" t="s">
        <v>246</v>
      </c>
      <c r="F183" s="227" t="s">
        <v>3199</v>
      </c>
      <c r="G183" s="228" t="s">
        <v>721</v>
      </c>
      <c r="H183" s="229">
        <v>1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83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679</v>
      </c>
    </row>
    <row r="184" s="2" customFormat="1" ht="37.8" customHeight="1">
      <c r="A184" s="35"/>
      <c r="B184" s="36"/>
      <c r="C184" s="225" t="s">
        <v>433</v>
      </c>
      <c r="D184" s="225" t="s">
        <v>205</v>
      </c>
      <c r="E184" s="226" t="s">
        <v>433</v>
      </c>
      <c r="F184" s="227" t="s">
        <v>3200</v>
      </c>
      <c r="G184" s="228" t="s">
        <v>721</v>
      </c>
      <c r="H184" s="229">
        <v>1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83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310</v>
      </c>
    </row>
    <row r="185" s="2" customFormat="1" ht="37.8" customHeight="1">
      <c r="A185" s="35"/>
      <c r="B185" s="36"/>
      <c r="C185" s="225" t="s">
        <v>250</v>
      </c>
      <c r="D185" s="225" t="s">
        <v>205</v>
      </c>
      <c r="E185" s="226" t="s">
        <v>250</v>
      </c>
      <c r="F185" s="227" t="s">
        <v>3201</v>
      </c>
      <c r="G185" s="228" t="s">
        <v>721</v>
      </c>
      <c r="H185" s="229">
        <v>1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83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315</v>
      </c>
    </row>
    <row r="186" s="2" customFormat="1" ht="37.8" customHeight="1">
      <c r="A186" s="35"/>
      <c r="B186" s="36"/>
      <c r="C186" s="225" t="s">
        <v>440</v>
      </c>
      <c r="D186" s="225" t="s">
        <v>205</v>
      </c>
      <c r="E186" s="226" t="s">
        <v>440</v>
      </c>
      <c r="F186" s="227" t="s">
        <v>3202</v>
      </c>
      <c r="G186" s="228" t="s">
        <v>721</v>
      </c>
      <c r="H186" s="229">
        <v>1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83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703</v>
      </c>
    </row>
    <row r="187" s="2" customFormat="1" ht="37.8" customHeight="1">
      <c r="A187" s="35"/>
      <c r="B187" s="36"/>
      <c r="C187" s="225" t="s">
        <v>253</v>
      </c>
      <c r="D187" s="225" t="s">
        <v>205</v>
      </c>
      <c r="E187" s="226" t="s">
        <v>253</v>
      </c>
      <c r="F187" s="227" t="s">
        <v>3203</v>
      </c>
      <c r="G187" s="228" t="s">
        <v>721</v>
      </c>
      <c r="H187" s="229">
        <v>1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83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712</v>
      </c>
    </row>
    <row r="188" s="2" customFormat="1" ht="62.7" customHeight="1">
      <c r="A188" s="35"/>
      <c r="B188" s="36"/>
      <c r="C188" s="225" t="s">
        <v>447</v>
      </c>
      <c r="D188" s="225" t="s">
        <v>205</v>
      </c>
      <c r="E188" s="226" t="s">
        <v>447</v>
      </c>
      <c r="F188" s="227" t="s">
        <v>3204</v>
      </c>
      <c r="G188" s="228" t="s">
        <v>721</v>
      </c>
      <c r="H188" s="229">
        <v>1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83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724</v>
      </c>
    </row>
    <row r="189" s="2" customFormat="1" ht="37.8" customHeight="1">
      <c r="A189" s="35"/>
      <c r="B189" s="36"/>
      <c r="C189" s="225" t="s">
        <v>451</v>
      </c>
      <c r="D189" s="225" t="s">
        <v>205</v>
      </c>
      <c r="E189" s="226" t="s">
        <v>451</v>
      </c>
      <c r="F189" s="227" t="s">
        <v>3205</v>
      </c>
      <c r="G189" s="228" t="s">
        <v>721</v>
      </c>
      <c r="H189" s="229">
        <v>1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83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731</v>
      </c>
    </row>
    <row r="190" s="2" customFormat="1" ht="37.8" customHeight="1">
      <c r="A190" s="35"/>
      <c r="B190" s="36"/>
      <c r="C190" s="225" t="s">
        <v>455</v>
      </c>
      <c r="D190" s="225" t="s">
        <v>205</v>
      </c>
      <c r="E190" s="226" t="s">
        <v>455</v>
      </c>
      <c r="F190" s="227" t="s">
        <v>3206</v>
      </c>
      <c r="G190" s="228" t="s">
        <v>721</v>
      </c>
      <c r="H190" s="229">
        <v>1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83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739</v>
      </c>
    </row>
    <row r="191" s="2" customFormat="1" ht="37.8" customHeight="1">
      <c r="A191" s="35"/>
      <c r="B191" s="36"/>
      <c r="C191" s="225" t="s">
        <v>257</v>
      </c>
      <c r="D191" s="225" t="s">
        <v>205</v>
      </c>
      <c r="E191" s="226" t="s">
        <v>257</v>
      </c>
      <c r="F191" s="227" t="s">
        <v>3207</v>
      </c>
      <c r="G191" s="228" t="s">
        <v>721</v>
      </c>
      <c r="H191" s="229">
        <v>1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209</v>
      </c>
      <c r="AT191" s="237" t="s">
        <v>205</v>
      </c>
      <c r="AU191" s="237" t="s">
        <v>83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209</v>
      </c>
      <c r="BM191" s="237" t="s">
        <v>747</v>
      </c>
    </row>
    <row r="192" s="2" customFormat="1" ht="16.5" customHeight="1">
      <c r="A192" s="35"/>
      <c r="B192" s="36"/>
      <c r="C192" s="225" t="s">
        <v>462</v>
      </c>
      <c r="D192" s="225" t="s">
        <v>205</v>
      </c>
      <c r="E192" s="226" t="s">
        <v>462</v>
      </c>
      <c r="F192" s="227" t="s">
        <v>1984</v>
      </c>
      <c r="G192" s="228" t="s">
        <v>1363</v>
      </c>
      <c r="H192" s="229">
        <v>1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83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755</v>
      </c>
    </row>
    <row r="193" s="12" customFormat="1" ht="25.92" customHeight="1">
      <c r="A193" s="12"/>
      <c r="B193" s="209"/>
      <c r="C193" s="210"/>
      <c r="D193" s="211" t="s">
        <v>75</v>
      </c>
      <c r="E193" s="212" t="s">
        <v>3208</v>
      </c>
      <c r="F193" s="212" t="s">
        <v>1989</v>
      </c>
      <c r="G193" s="210"/>
      <c r="H193" s="210"/>
      <c r="I193" s="213"/>
      <c r="J193" s="214">
        <f>BK193</f>
        <v>0</v>
      </c>
      <c r="K193" s="210"/>
      <c r="L193" s="215"/>
      <c r="M193" s="216"/>
      <c r="N193" s="217"/>
      <c r="O193" s="217"/>
      <c r="P193" s="218">
        <f>P194</f>
        <v>0</v>
      </c>
      <c r="Q193" s="217"/>
      <c r="R193" s="218">
        <f>R194</f>
        <v>0</v>
      </c>
      <c r="S193" s="217"/>
      <c r="T193" s="219">
        <f>T194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0" t="s">
        <v>209</v>
      </c>
      <c r="AT193" s="221" t="s">
        <v>75</v>
      </c>
      <c r="AU193" s="221" t="s">
        <v>76</v>
      </c>
      <c r="AY193" s="220" t="s">
        <v>203</v>
      </c>
      <c r="BK193" s="222">
        <f>BK194</f>
        <v>0</v>
      </c>
    </row>
    <row r="194" s="2" customFormat="1" ht="16.5" customHeight="1">
      <c r="A194" s="35"/>
      <c r="B194" s="36"/>
      <c r="C194" s="225" t="s">
        <v>261</v>
      </c>
      <c r="D194" s="225" t="s">
        <v>205</v>
      </c>
      <c r="E194" s="226" t="s">
        <v>3006</v>
      </c>
      <c r="F194" s="227" t="s">
        <v>1990</v>
      </c>
      <c r="G194" s="228" t="s">
        <v>1363</v>
      </c>
      <c r="H194" s="229">
        <v>1</v>
      </c>
      <c r="I194" s="230"/>
      <c r="J194" s="231">
        <f>ROUND(I194*H194,2)</f>
        <v>0</v>
      </c>
      <c r="K194" s="232"/>
      <c r="L194" s="41"/>
      <c r="M194" s="256" t="s">
        <v>1</v>
      </c>
      <c r="N194" s="257" t="s">
        <v>41</v>
      </c>
      <c r="O194" s="258"/>
      <c r="P194" s="259">
        <f>O194*H194</f>
        <v>0</v>
      </c>
      <c r="Q194" s="259">
        <v>0</v>
      </c>
      <c r="R194" s="259">
        <f>Q194*H194</f>
        <v>0</v>
      </c>
      <c r="S194" s="259">
        <v>0</v>
      </c>
      <c r="T194" s="260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2650</v>
      </c>
      <c r="AT194" s="237" t="s">
        <v>205</v>
      </c>
      <c r="AU194" s="237" t="s">
        <v>83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2650</v>
      </c>
      <c r="BM194" s="237" t="s">
        <v>3209</v>
      </c>
    </row>
    <row r="195" s="2" customFormat="1" ht="6.96" customHeight="1">
      <c r="A195" s="35"/>
      <c r="B195" s="63"/>
      <c r="C195" s="64"/>
      <c r="D195" s="64"/>
      <c r="E195" s="64"/>
      <c r="F195" s="64"/>
      <c r="G195" s="64"/>
      <c r="H195" s="64"/>
      <c r="I195" s="64"/>
      <c r="J195" s="64"/>
      <c r="K195" s="64"/>
      <c r="L195" s="41"/>
      <c r="M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</row>
  </sheetData>
  <sheetProtection sheet="1" autoFilter="0" formatColumns="0" formatRows="0" objects="1" scenarios="1" spinCount="100000" saltValue="1ymI3MUs8RXQw4tdNoJjNJ8rOzf0sWRZUeKWWPz5zdCBSx1cqmAIPA4cT6O2ee36ARL3hW6DB5QnAcAhfiCg1Q==" hashValue="WCarV/vWInXop4Z9lbPEGuNKO/tBJQ3futCdyGDDv/YsJLfU0UMRJ1FA05l7tK1cOsfJTggWHsuhxOsHaJhWlQ==" algorithmName="SHA-512" password="99DC"/>
  <autoFilter ref="C122:K19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146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2428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1993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3210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ROUND(J127,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ROUND((SUM(BE127:BE181)),  2)</f>
        <v>0</v>
      </c>
      <c r="G37" s="35"/>
      <c r="H37" s="35"/>
      <c r="I37" s="162">
        <v>0.20999999999999999</v>
      </c>
      <c r="J37" s="161">
        <f>ROUND(((SUM(BE127:BE181))*I37),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ROUND((SUM(BF127:BF181)),  2)</f>
        <v>0</v>
      </c>
      <c r="G38" s="35"/>
      <c r="H38" s="35"/>
      <c r="I38" s="162">
        <v>0.12</v>
      </c>
      <c r="J38" s="161">
        <f>ROUND(((SUM(BF127:BF181))*I38),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ROUND((SUM(BG127:BG181)),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ROUND((SUM(BH127:BH181)),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ROUND((SUM(BI127:BI181)),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2428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D.1.4.4a - Strukturovaná kabeláž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J127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1995</v>
      </c>
      <c r="E101" s="189"/>
      <c r="F101" s="189"/>
      <c r="G101" s="189"/>
      <c r="H101" s="189"/>
      <c r="I101" s="189"/>
      <c r="J101" s="190">
        <f>J128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1996</v>
      </c>
      <c r="E102" s="189"/>
      <c r="F102" s="189"/>
      <c r="G102" s="189"/>
      <c r="H102" s="189"/>
      <c r="I102" s="189"/>
      <c r="J102" s="190">
        <f>J164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3211</v>
      </c>
      <c r="E103" s="189"/>
      <c r="F103" s="189"/>
      <c r="G103" s="189"/>
      <c r="H103" s="189"/>
      <c r="I103" s="189"/>
      <c r="J103" s="190">
        <f>J179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65"/>
      <c r="C109" s="66"/>
      <c r="D109" s="66"/>
      <c r="E109" s="66"/>
      <c r="F109" s="66"/>
      <c r="G109" s="66"/>
      <c r="H109" s="66"/>
      <c r="I109" s="66"/>
      <c r="J109" s="66"/>
      <c r="K109" s="66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188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16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81" t="str">
        <f>E7</f>
        <v>Objekty OU, část D a DM</v>
      </c>
      <c r="F113" s="29"/>
      <c r="G113" s="29"/>
      <c r="H113" s="29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158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81" t="s">
        <v>2428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160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1" t="s">
        <v>1991</v>
      </c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1992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3" t="str">
        <f>E13</f>
        <v>D.1.4.4a - Strukturovaná kabeláž</v>
      </c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20</v>
      </c>
      <c r="D121" s="37"/>
      <c r="E121" s="37"/>
      <c r="F121" s="24" t="str">
        <f>F16</f>
        <v xml:space="preserve"> </v>
      </c>
      <c r="G121" s="37"/>
      <c r="H121" s="37"/>
      <c r="I121" s="29" t="s">
        <v>22</v>
      </c>
      <c r="J121" s="76" t="str">
        <f>IF(J16="","",J16)</f>
        <v>31. 8. 2018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24</v>
      </c>
      <c r="D123" s="37"/>
      <c r="E123" s="37"/>
      <c r="F123" s="24" t="str">
        <f>E19</f>
        <v>Ostravská univerzita</v>
      </c>
      <c r="G123" s="37"/>
      <c r="H123" s="37"/>
      <c r="I123" s="29" t="s">
        <v>30</v>
      </c>
      <c r="J123" s="33" t="str">
        <f>E25</f>
        <v>Marpo s.r.o.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28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 xml:space="preserve"> 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197"/>
      <c r="B126" s="198"/>
      <c r="C126" s="199" t="s">
        <v>189</v>
      </c>
      <c r="D126" s="200" t="s">
        <v>61</v>
      </c>
      <c r="E126" s="200" t="s">
        <v>57</v>
      </c>
      <c r="F126" s="200" t="s">
        <v>58</v>
      </c>
      <c r="G126" s="200" t="s">
        <v>190</v>
      </c>
      <c r="H126" s="200" t="s">
        <v>191</v>
      </c>
      <c r="I126" s="200" t="s">
        <v>192</v>
      </c>
      <c r="J126" s="201" t="s">
        <v>165</v>
      </c>
      <c r="K126" s="202" t="s">
        <v>193</v>
      </c>
      <c r="L126" s="203"/>
      <c r="M126" s="97" t="s">
        <v>1</v>
      </c>
      <c r="N126" s="98" t="s">
        <v>40</v>
      </c>
      <c r="O126" s="98" t="s">
        <v>194</v>
      </c>
      <c r="P126" s="98" t="s">
        <v>195</v>
      </c>
      <c r="Q126" s="98" t="s">
        <v>196</v>
      </c>
      <c r="R126" s="98" t="s">
        <v>197</v>
      </c>
      <c r="S126" s="98" t="s">
        <v>198</v>
      </c>
      <c r="T126" s="99" t="s">
        <v>199</v>
      </c>
      <c r="U126" s="197"/>
      <c r="V126" s="197"/>
      <c r="W126" s="197"/>
      <c r="X126" s="197"/>
      <c r="Y126" s="197"/>
      <c r="Z126" s="197"/>
      <c r="AA126" s="197"/>
      <c r="AB126" s="197"/>
      <c r="AC126" s="197"/>
      <c r="AD126" s="197"/>
      <c r="AE126" s="197"/>
    </row>
    <row r="127" s="2" customFormat="1" ht="22.8" customHeight="1">
      <c r="A127" s="35"/>
      <c r="B127" s="36"/>
      <c r="C127" s="104" t="s">
        <v>200</v>
      </c>
      <c r="D127" s="37"/>
      <c r="E127" s="37"/>
      <c r="F127" s="37"/>
      <c r="G127" s="37"/>
      <c r="H127" s="37"/>
      <c r="I127" s="37"/>
      <c r="J127" s="204">
        <f>BK127</f>
        <v>0</v>
      </c>
      <c r="K127" s="37"/>
      <c r="L127" s="41"/>
      <c r="M127" s="100"/>
      <c r="N127" s="205"/>
      <c r="O127" s="101"/>
      <c r="P127" s="206">
        <f>P128+P164+P179</f>
        <v>0</v>
      </c>
      <c r="Q127" s="101"/>
      <c r="R127" s="206">
        <f>R128+R164+R179</f>
        <v>0</v>
      </c>
      <c r="S127" s="101"/>
      <c r="T127" s="207">
        <f>T128+T164+T179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75</v>
      </c>
      <c r="AU127" s="14" t="s">
        <v>167</v>
      </c>
      <c r="BK127" s="208">
        <f>BK128+BK164+BK179</f>
        <v>0</v>
      </c>
    </row>
    <row r="128" s="12" customFormat="1" ht="25.92" customHeight="1">
      <c r="A128" s="12"/>
      <c r="B128" s="209"/>
      <c r="C128" s="210"/>
      <c r="D128" s="211" t="s">
        <v>75</v>
      </c>
      <c r="E128" s="212" t="s">
        <v>1998</v>
      </c>
      <c r="F128" s="212" t="s">
        <v>1999</v>
      </c>
      <c r="G128" s="210"/>
      <c r="H128" s="210"/>
      <c r="I128" s="213"/>
      <c r="J128" s="214">
        <f>BK128</f>
        <v>0</v>
      </c>
      <c r="K128" s="210"/>
      <c r="L128" s="215"/>
      <c r="M128" s="216"/>
      <c r="N128" s="217"/>
      <c r="O128" s="217"/>
      <c r="P128" s="218">
        <f>SUM(P129:P163)</f>
        <v>0</v>
      </c>
      <c r="Q128" s="217"/>
      <c r="R128" s="218">
        <f>SUM(R129:R163)</f>
        <v>0</v>
      </c>
      <c r="S128" s="217"/>
      <c r="T128" s="219">
        <f>SUM(T129:T163)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0" t="s">
        <v>83</v>
      </c>
      <c r="AT128" s="221" t="s">
        <v>75</v>
      </c>
      <c r="AU128" s="221" t="s">
        <v>76</v>
      </c>
      <c r="AY128" s="220" t="s">
        <v>203</v>
      </c>
      <c r="BK128" s="222">
        <f>SUM(BK129:BK163)</f>
        <v>0</v>
      </c>
    </row>
    <row r="129" s="2" customFormat="1" ht="24.15" customHeight="1">
      <c r="A129" s="35"/>
      <c r="B129" s="36"/>
      <c r="C129" s="225" t="s">
        <v>83</v>
      </c>
      <c r="D129" s="225" t="s">
        <v>205</v>
      </c>
      <c r="E129" s="226" t="s">
        <v>83</v>
      </c>
      <c r="F129" s="227" t="s">
        <v>2000</v>
      </c>
      <c r="G129" s="228" t="s">
        <v>314</v>
      </c>
      <c r="H129" s="229">
        <v>18392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85</v>
      </c>
    </row>
    <row r="130" s="2" customFormat="1" ht="16.5" customHeight="1">
      <c r="A130" s="35"/>
      <c r="B130" s="36"/>
      <c r="C130" s="225" t="s">
        <v>85</v>
      </c>
      <c r="D130" s="225" t="s">
        <v>205</v>
      </c>
      <c r="E130" s="226" t="s">
        <v>85</v>
      </c>
      <c r="F130" s="227" t="s">
        <v>2001</v>
      </c>
      <c r="G130" s="228" t="s">
        <v>314</v>
      </c>
      <c r="H130" s="229">
        <v>40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209</v>
      </c>
    </row>
    <row r="131" s="2" customFormat="1" ht="16.5" customHeight="1">
      <c r="A131" s="35"/>
      <c r="B131" s="36"/>
      <c r="C131" s="225" t="s">
        <v>108</v>
      </c>
      <c r="D131" s="225" t="s">
        <v>205</v>
      </c>
      <c r="E131" s="226" t="s">
        <v>108</v>
      </c>
      <c r="F131" s="227" t="s">
        <v>2002</v>
      </c>
      <c r="G131" s="228" t="s">
        <v>314</v>
      </c>
      <c r="H131" s="229">
        <v>77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226</v>
      </c>
    </row>
    <row r="132" s="2" customFormat="1" ht="16.5" customHeight="1">
      <c r="A132" s="35"/>
      <c r="B132" s="36"/>
      <c r="C132" s="225" t="s">
        <v>209</v>
      </c>
      <c r="D132" s="225" t="s">
        <v>205</v>
      </c>
      <c r="E132" s="226" t="s">
        <v>209</v>
      </c>
      <c r="F132" s="227" t="s">
        <v>2003</v>
      </c>
      <c r="G132" s="228" t="s">
        <v>314</v>
      </c>
      <c r="H132" s="229">
        <v>75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234</v>
      </c>
    </row>
    <row r="133" s="2" customFormat="1" ht="21.75" customHeight="1">
      <c r="A133" s="35"/>
      <c r="B133" s="36"/>
      <c r="C133" s="225" t="s">
        <v>222</v>
      </c>
      <c r="D133" s="225" t="s">
        <v>205</v>
      </c>
      <c r="E133" s="226" t="s">
        <v>222</v>
      </c>
      <c r="F133" s="227" t="s">
        <v>3212</v>
      </c>
      <c r="G133" s="228" t="s">
        <v>721</v>
      </c>
      <c r="H133" s="229">
        <v>20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243</v>
      </c>
    </row>
    <row r="134" s="2" customFormat="1" ht="21.75" customHeight="1">
      <c r="A134" s="35"/>
      <c r="B134" s="36"/>
      <c r="C134" s="225" t="s">
        <v>226</v>
      </c>
      <c r="D134" s="225" t="s">
        <v>205</v>
      </c>
      <c r="E134" s="226" t="s">
        <v>226</v>
      </c>
      <c r="F134" s="227" t="s">
        <v>3213</v>
      </c>
      <c r="G134" s="228" t="s">
        <v>721</v>
      </c>
      <c r="H134" s="229">
        <v>480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8</v>
      </c>
    </row>
    <row r="135" s="2" customFormat="1" ht="21.75" customHeight="1">
      <c r="A135" s="35"/>
      <c r="B135" s="36"/>
      <c r="C135" s="225" t="s">
        <v>230</v>
      </c>
      <c r="D135" s="225" t="s">
        <v>205</v>
      </c>
      <c r="E135" s="226" t="s">
        <v>230</v>
      </c>
      <c r="F135" s="227" t="s">
        <v>2006</v>
      </c>
      <c r="G135" s="228" t="s">
        <v>721</v>
      </c>
      <c r="H135" s="229">
        <v>37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258</v>
      </c>
    </row>
    <row r="136" s="2" customFormat="1" ht="21.75" customHeight="1">
      <c r="A136" s="35"/>
      <c r="B136" s="36"/>
      <c r="C136" s="225" t="s">
        <v>234</v>
      </c>
      <c r="D136" s="225" t="s">
        <v>205</v>
      </c>
      <c r="E136" s="226" t="s">
        <v>234</v>
      </c>
      <c r="F136" s="227" t="s">
        <v>2007</v>
      </c>
      <c r="G136" s="228" t="s">
        <v>721</v>
      </c>
      <c r="H136" s="229">
        <v>37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267</v>
      </c>
    </row>
    <row r="137" s="2" customFormat="1" ht="21.75" customHeight="1">
      <c r="A137" s="35"/>
      <c r="B137" s="36"/>
      <c r="C137" s="225" t="s">
        <v>238</v>
      </c>
      <c r="D137" s="225" t="s">
        <v>205</v>
      </c>
      <c r="E137" s="226" t="s">
        <v>238</v>
      </c>
      <c r="F137" s="227" t="s">
        <v>2008</v>
      </c>
      <c r="G137" s="228" t="s">
        <v>721</v>
      </c>
      <c r="H137" s="229">
        <v>15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276</v>
      </c>
    </row>
    <row r="138" s="2" customFormat="1" ht="21.75" customHeight="1">
      <c r="A138" s="35"/>
      <c r="B138" s="36"/>
      <c r="C138" s="225" t="s">
        <v>243</v>
      </c>
      <c r="D138" s="225" t="s">
        <v>205</v>
      </c>
      <c r="E138" s="226" t="s">
        <v>243</v>
      </c>
      <c r="F138" s="227" t="s">
        <v>2009</v>
      </c>
      <c r="G138" s="228" t="s">
        <v>721</v>
      </c>
      <c r="H138" s="229">
        <v>15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284</v>
      </c>
    </row>
    <row r="139" s="2" customFormat="1" ht="21.75" customHeight="1">
      <c r="A139" s="35"/>
      <c r="B139" s="36"/>
      <c r="C139" s="225" t="s">
        <v>247</v>
      </c>
      <c r="D139" s="225" t="s">
        <v>205</v>
      </c>
      <c r="E139" s="226" t="s">
        <v>247</v>
      </c>
      <c r="F139" s="227" t="s">
        <v>2010</v>
      </c>
      <c r="G139" s="228" t="s">
        <v>721</v>
      </c>
      <c r="H139" s="229">
        <v>92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291</v>
      </c>
    </row>
    <row r="140" s="2" customFormat="1" ht="21.75" customHeight="1">
      <c r="A140" s="35"/>
      <c r="B140" s="36"/>
      <c r="C140" s="225" t="s">
        <v>8</v>
      </c>
      <c r="D140" s="225" t="s">
        <v>205</v>
      </c>
      <c r="E140" s="226" t="s">
        <v>8</v>
      </c>
      <c r="F140" s="227" t="s">
        <v>2011</v>
      </c>
      <c r="G140" s="228" t="s">
        <v>721</v>
      </c>
      <c r="H140" s="229">
        <v>3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299</v>
      </c>
    </row>
    <row r="141" s="2" customFormat="1" ht="24.15" customHeight="1">
      <c r="A141" s="35"/>
      <c r="B141" s="36"/>
      <c r="C141" s="225" t="s">
        <v>254</v>
      </c>
      <c r="D141" s="225" t="s">
        <v>205</v>
      </c>
      <c r="E141" s="226" t="s">
        <v>254</v>
      </c>
      <c r="F141" s="227" t="s">
        <v>2012</v>
      </c>
      <c r="G141" s="228" t="s">
        <v>314</v>
      </c>
      <c r="H141" s="229">
        <v>122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307</v>
      </c>
    </row>
    <row r="142" s="2" customFormat="1" ht="24.15" customHeight="1">
      <c r="A142" s="35"/>
      <c r="B142" s="36"/>
      <c r="C142" s="225" t="s">
        <v>258</v>
      </c>
      <c r="D142" s="225" t="s">
        <v>205</v>
      </c>
      <c r="E142" s="226" t="s">
        <v>258</v>
      </c>
      <c r="F142" s="227" t="s">
        <v>2013</v>
      </c>
      <c r="G142" s="228" t="s">
        <v>721</v>
      </c>
      <c r="H142" s="229">
        <v>3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316</v>
      </c>
    </row>
    <row r="143" s="2" customFormat="1" ht="24.15" customHeight="1">
      <c r="A143" s="35"/>
      <c r="B143" s="36"/>
      <c r="C143" s="225" t="s">
        <v>263</v>
      </c>
      <c r="D143" s="225" t="s">
        <v>205</v>
      </c>
      <c r="E143" s="226" t="s">
        <v>263</v>
      </c>
      <c r="F143" s="227" t="s">
        <v>2014</v>
      </c>
      <c r="G143" s="228" t="s">
        <v>721</v>
      </c>
      <c r="H143" s="229">
        <v>6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210</v>
      </c>
    </row>
    <row r="144" s="2" customFormat="1" ht="16.5" customHeight="1">
      <c r="A144" s="35"/>
      <c r="B144" s="36"/>
      <c r="C144" s="225" t="s">
        <v>267</v>
      </c>
      <c r="D144" s="225" t="s">
        <v>205</v>
      </c>
      <c r="E144" s="226" t="s">
        <v>267</v>
      </c>
      <c r="F144" s="227" t="s">
        <v>2015</v>
      </c>
      <c r="G144" s="228" t="s">
        <v>721</v>
      </c>
      <c r="H144" s="229">
        <v>59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214</v>
      </c>
    </row>
    <row r="145" s="2" customFormat="1" ht="16.5" customHeight="1">
      <c r="A145" s="35"/>
      <c r="B145" s="36"/>
      <c r="C145" s="225" t="s">
        <v>271</v>
      </c>
      <c r="D145" s="225" t="s">
        <v>205</v>
      </c>
      <c r="E145" s="226" t="s">
        <v>271</v>
      </c>
      <c r="F145" s="227" t="s">
        <v>2016</v>
      </c>
      <c r="G145" s="228" t="s">
        <v>721</v>
      </c>
      <c r="H145" s="229">
        <v>15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338</v>
      </c>
    </row>
    <row r="146" s="2" customFormat="1" ht="16.5" customHeight="1">
      <c r="A146" s="35"/>
      <c r="B146" s="36"/>
      <c r="C146" s="225" t="s">
        <v>276</v>
      </c>
      <c r="D146" s="225" t="s">
        <v>205</v>
      </c>
      <c r="E146" s="226" t="s">
        <v>276</v>
      </c>
      <c r="F146" s="227" t="s">
        <v>2017</v>
      </c>
      <c r="G146" s="228" t="s">
        <v>721</v>
      </c>
      <c r="H146" s="229">
        <v>59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217</v>
      </c>
    </row>
    <row r="147" s="2" customFormat="1" ht="16.5" customHeight="1">
      <c r="A147" s="35"/>
      <c r="B147" s="36"/>
      <c r="C147" s="225" t="s">
        <v>280</v>
      </c>
      <c r="D147" s="225" t="s">
        <v>205</v>
      </c>
      <c r="E147" s="226" t="s">
        <v>280</v>
      </c>
      <c r="F147" s="227" t="s">
        <v>2018</v>
      </c>
      <c r="G147" s="228" t="s">
        <v>721</v>
      </c>
      <c r="H147" s="229">
        <v>59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353</v>
      </c>
    </row>
    <row r="148" s="2" customFormat="1" ht="21.75" customHeight="1">
      <c r="A148" s="35"/>
      <c r="B148" s="36"/>
      <c r="C148" s="225" t="s">
        <v>284</v>
      </c>
      <c r="D148" s="225" t="s">
        <v>205</v>
      </c>
      <c r="E148" s="226" t="s">
        <v>284</v>
      </c>
      <c r="F148" s="227" t="s">
        <v>2019</v>
      </c>
      <c r="G148" s="228" t="s">
        <v>721</v>
      </c>
      <c r="H148" s="229">
        <v>15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362</v>
      </c>
    </row>
    <row r="149" s="2" customFormat="1" ht="24.15" customHeight="1">
      <c r="A149" s="35"/>
      <c r="B149" s="36"/>
      <c r="C149" s="225" t="s">
        <v>7</v>
      </c>
      <c r="D149" s="225" t="s">
        <v>205</v>
      </c>
      <c r="E149" s="226" t="s">
        <v>7</v>
      </c>
      <c r="F149" s="227" t="s">
        <v>2020</v>
      </c>
      <c r="G149" s="228" t="s">
        <v>721</v>
      </c>
      <c r="H149" s="229">
        <v>3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221</v>
      </c>
    </row>
    <row r="150" s="2" customFormat="1" ht="21.75" customHeight="1">
      <c r="A150" s="35"/>
      <c r="B150" s="36"/>
      <c r="C150" s="225" t="s">
        <v>291</v>
      </c>
      <c r="D150" s="225" t="s">
        <v>205</v>
      </c>
      <c r="E150" s="226" t="s">
        <v>291</v>
      </c>
      <c r="F150" s="227" t="s">
        <v>2021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225</v>
      </c>
    </row>
    <row r="151" s="2" customFormat="1" ht="16.5" customHeight="1">
      <c r="A151" s="35"/>
      <c r="B151" s="36"/>
      <c r="C151" s="225" t="s">
        <v>295</v>
      </c>
      <c r="D151" s="225" t="s">
        <v>205</v>
      </c>
      <c r="E151" s="226" t="s">
        <v>295</v>
      </c>
      <c r="F151" s="227" t="s">
        <v>2022</v>
      </c>
      <c r="G151" s="228" t="s">
        <v>721</v>
      </c>
      <c r="H151" s="229">
        <v>480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384</v>
      </c>
    </row>
    <row r="152" s="2" customFormat="1" ht="16.5" customHeight="1">
      <c r="A152" s="35"/>
      <c r="B152" s="36"/>
      <c r="C152" s="225" t="s">
        <v>299</v>
      </c>
      <c r="D152" s="225" t="s">
        <v>205</v>
      </c>
      <c r="E152" s="226" t="s">
        <v>299</v>
      </c>
      <c r="F152" s="227" t="s">
        <v>2023</v>
      </c>
      <c r="G152" s="228" t="s">
        <v>2024</v>
      </c>
      <c r="H152" s="229">
        <v>108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392</v>
      </c>
    </row>
    <row r="153" s="2" customFormat="1" ht="24.15" customHeight="1">
      <c r="A153" s="35"/>
      <c r="B153" s="36"/>
      <c r="C153" s="225" t="s">
        <v>303</v>
      </c>
      <c r="D153" s="225" t="s">
        <v>205</v>
      </c>
      <c r="E153" s="226" t="s">
        <v>303</v>
      </c>
      <c r="F153" s="227" t="s">
        <v>2025</v>
      </c>
      <c r="G153" s="228" t="s">
        <v>2024</v>
      </c>
      <c r="H153" s="229">
        <v>108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229</v>
      </c>
    </row>
    <row r="154" s="2" customFormat="1" ht="16.5" customHeight="1">
      <c r="A154" s="35"/>
      <c r="B154" s="36"/>
      <c r="C154" s="225" t="s">
        <v>307</v>
      </c>
      <c r="D154" s="225" t="s">
        <v>205</v>
      </c>
      <c r="E154" s="226" t="s">
        <v>307</v>
      </c>
      <c r="F154" s="227" t="s">
        <v>2026</v>
      </c>
      <c r="G154" s="228" t="s">
        <v>721</v>
      </c>
      <c r="H154" s="229">
        <v>59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233</v>
      </c>
    </row>
    <row r="155" s="2" customFormat="1" ht="49.05" customHeight="1">
      <c r="A155" s="35"/>
      <c r="B155" s="36"/>
      <c r="C155" s="225" t="s">
        <v>311</v>
      </c>
      <c r="D155" s="225" t="s">
        <v>205</v>
      </c>
      <c r="E155" s="226" t="s">
        <v>311</v>
      </c>
      <c r="F155" s="227" t="s">
        <v>2027</v>
      </c>
      <c r="G155" s="228" t="s">
        <v>2028</v>
      </c>
      <c r="H155" s="229">
        <v>30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237</v>
      </c>
    </row>
    <row r="156" s="2" customFormat="1" ht="16.5" customHeight="1">
      <c r="A156" s="35"/>
      <c r="B156" s="36"/>
      <c r="C156" s="225" t="s">
        <v>316</v>
      </c>
      <c r="D156" s="225" t="s">
        <v>205</v>
      </c>
      <c r="E156" s="226" t="s">
        <v>316</v>
      </c>
      <c r="F156" s="227" t="s">
        <v>2029</v>
      </c>
      <c r="G156" s="228" t="s">
        <v>2030</v>
      </c>
      <c r="H156" s="229">
        <v>8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242</v>
      </c>
    </row>
    <row r="157" s="2" customFormat="1" ht="16.5" customHeight="1">
      <c r="A157" s="35"/>
      <c r="B157" s="36"/>
      <c r="C157" s="225" t="s">
        <v>320</v>
      </c>
      <c r="D157" s="225" t="s">
        <v>205</v>
      </c>
      <c r="E157" s="226" t="s">
        <v>320</v>
      </c>
      <c r="F157" s="227" t="s">
        <v>2031</v>
      </c>
      <c r="G157" s="228" t="s">
        <v>2032</v>
      </c>
      <c r="H157" s="229">
        <v>14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246</v>
      </c>
    </row>
    <row r="158" s="2" customFormat="1" ht="16.5" customHeight="1">
      <c r="A158" s="35"/>
      <c r="B158" s="36"/>
      <c r="C158" s="225" t="s">
        <v>210</v>
      </c>
      <c r="D158" s="225" t="s">
        <v>205</v>
      </c>
      <c r="E158" s="226" t="s">
        <v>210</v>
      </c>
      <c r="F158" s="227" t="s">
        <v>2033</v>
      </c>
      <c r="G158" s="228" t="s">
        <v>721</v>
      </c>
      <c r="H158" s="229">
        <v>12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250</v>
      </c>
    </row>
    <row r="159" s="2" customFormat="1" ht="16.5" customHeight="1">
      <c r="A159" s="35"/>
      <c r="B159" s="36"/>
      <c r="C159" s="225" t="s">
        <v>327</v>
      </c>
      <c r="D159" s="225" t="s">
        <v>205</v>
      </c>
      <c r="E159" s="226" t="s">
        <v>327</v>
      </c>
      <c r="F159" s="227" t="s">
        <v>2034</v>
      </c>
      <c r="G159" s="228" t="s">
        <v>721</v>
      </c>
      <c r="H159" s="229">
        <v>28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253</v>
      </c>
    </row>
    <row r="160" s="2" customFormat="1" ht="16.5" customHeight="1">
      <c r="A160" s="35"/>
      <c r="B160" s="36"/>
      <c r="C160" s="225" t="s">
        <v>214</v>
      </c>
      <c r="D160" s="225" t="s">
        <v>205</v>
      </c>
      <c r="E160" s="226" t="s">
        <v>214</v>
      </c>
      <c r="F160" s="227" t="s">
        <v>2035</v>
      </c>
      <c r="G160" s="228" t="s">
        <v>721</v>
      </c>
      <c r="H160" s="229">
        <v>330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451</v>
      </c>
    </row>
    <row r="161" s="2" customFormat="1" ht="16.5" customHeight="1">
      <c r="A161" s="35"/>
      <c r="B161" s="36"/>
      <c r="C161" s="225" t="s">
        <v>334</v>
      </c>
      <c r="D161" s="225" t="s">
        <v>205</v>
      </c>
      <c r="E161" s="226" t="s">
        <v>334</v>
      </c>
      <c r="F161" s="227" t="s">
        <v>2036</v>
      </c>
      <c r="G161" s="228" t="s">
        <v>721</v>
      </c>
      <c r="H161" s="229">
        <v>69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257</v>
      </c>
    </row>
    <row r="162" s="2" customFormat="1" ht="37.8" customHeight="1">
      <c r="A162" s="35"/>
      <c r="B162" s="36"/>
      <c r="C162" s="225" t="s">
        <v>338</v>
      </c>
      <c r="D162" s="225" t="s">
        <v>205</v>
      </c>
      <c r="E162" s="226" t="s">
        <v>338</v>
      </c>
      <c r="F162" s="227" t="s">
        <v>2037</v>
      </c>
      <c r="G162" s="228" t="s">
        <v>721</v>
      </c>
      <c r="H162" s="229">
        <v>2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261</v>
      </c>
    </row>
    <row r="163" s="2" customFormat="1" ht="37.8" customHeight="1">
      <c r="A163" s="35"/>
      <c r="B163" s="36"/>
      <c r="C163" s="225" t="s">
        <v>342</v>
      </c>
      <c r="D163" s="225" t="s">
        <v>205</v>
      </c>
      <c r="E163" s="226" t="s">
        <v>342</v>
      </c>
      <c r="F163" s="227" t="s">
        <v>2038</v>
      </c>
      <c r="G163" s="228" t="s">
        <v>220</v>
      </c>
      <c r="H163" s="229">
        <v>23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473</v>
      </c>
    </row>
    <row r="164" s="12" customFormat="1" ht="25.92" customHeight="1">
      <c r="A164" s="12"/>
      <c r="B164" s="209"/>
      <c r="C164" s="210"/>
      <c r="D164" s="211" t="s">
        <v>75</v>
      </c>
      <c r="E164" s="212" t="s">
        <v>2039</v>
      </c>
      <c r="F164" s="212" t="s">
        <v>2040</v>
      </c>
      <c r="G164" s="210"/>
      <c r="H164" s="210"/>
      <c r="I164" s="213"/>
      <c r="J164" s="214">
        <f>BK164</f>
        <v>0</v>
      </c>
      <c r="K164" s="210"/>
      <c r="L164" s="215"/>
      <c r="M164" s="216"/>
      <c r="N164" s="217"/>
      <c r="O164" s="217"/>
      <c r="P164" s="218">
        <f>SUM(P165:P178)</f>
        <v>0</v>
      </c>
      <c r="Q164" s="217"/>
      <c r="R164" s="218">
        <f>SUM(R165:R178)</f>
        <v>0</v>
      </c>
      <c r="S164" s="217"/>
      <c r="T164" s="219">
        <f>SUM(T165:T178)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0" t="s">
        <v>83</v>
      </c>
      <c r="AT164" s="221" t="s">
        <v>75</v>
      </c>
      <c r="AU164" s="221" t="s">
        <v>76</v>
      </c>
      <c r="AY164" s="220" t="s">
        <v>203</v>
      </c>
      <c r="BK164" s="222">
        <f>SUM(BK165:BK178)</f>
        <v>0</v>
      </c>
    </row>
    <row r="165" s="2" customFormat="1" ht="24.15" customHeight="1">
      <c r="A165" s="35"/>
      <c r="B165" s="36"/>
      <c r="C165" s="225" t="s">
        <v>217</v>
      </c>
      <c r="D165" s="225" t="s">
        <v>205</v>
      </c>
      <c r="E165" s="226" t="s">
        <v>217</v>
      </c>
      <c r="F165" s="227" t="s">
        <v>2041</v>
      </c>
      <c r="G165" s="228" t="s">
        <v>721</v>
      </c>
      <c r="H165" s="229">
        <v>0.29999999999999999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483</v>
      </c>
    </row>
    <row r="166" s="2" customFormat="1" ht="16.5" customHeight="1">
      <c r="A166" s="35"/>
      <c r="B166" s="36"/>
      <c r="C166" s="225" t="s">
        <v>349</v>
      </c>
      <c r="D166" s="225" t="s">
        <v>205</v>
      </c>
      <c r="E166" s="226" t="s">
        <v>349</v>
      </c>
      <c r="F166" s="227" t="s">
        <v>2042</v>
      </c>
      <c r="G166" s="228" t="s">
        <v>721</v>
      </c>
      <c r="H166" s="229">
        <v>2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266</v>
      </c>
    </row>
    <row r="167" s="2" customFormat="1" ht="24.15" customHeight="1">
      <c r="A167" s="35"/>
      <c r="B167" s="36"/>
      <c r="C167" s="225" t="s">
        <v>353</v>
      </c>
      <c r="D167" s="225" t="s">
        <v>205</v>
      </c>
      <c r="E167" s="226" t="s">
        <v>353</v>
      </c>
      <c r="F167" s="227" t="s">
        <v>2043</v>
      </c>
      <c r="G167" s="228" t="s">
        <v>721</v>
      </c>
      <c r="H167" s="229">
        <v>2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270</v>
      </c>
    </row>
    <row r="168" s="2" customFormat="1" ht="24.15" customHeight="1">
      <c r="A168" s="35"/>
      <c r="B168" s="36"/>
      <c r="C168" s="225" t="s">
        <v>357</v>
      </c>
      <c r="D168" s="225" t="s">
        <v>205</v>
      </c>
      <c r="E168" s="226" t="s">
        <v>357</v>
      </c>
      <c r="F168" s="227" t="s">
        <v>2044</v>
      </c>
      <c r="G168" s="228" t="s">
        <v>721</v>
      </c>
      <c r="H168" s="229">
        <v>5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274</v>
      </c>
    </row>
    <row r="169" s="2" customFormat="1" ht="16.5" customHeight="1">
      <c r="A169" s="35"/>
      <c r="B169" s="36"/>
      <c r="C169" s="225" t="s">
        <v>362</v>
      </c>
      <c r="D169" s="225" t="s">
        <v>205</v>
      </c>
      <c r="E169" s="226" t="s">
        <v>362</v>
      </c>
      <c r="F169" s="227" t="s">
        <v>2045</v>
      </c>
      <c r="G169" s="228" t="s">
        <v>721</v>
      </c>
      <c r="H169" s="229">
        <v>2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520</v>
      </c>
    </row>
    <row r="170" s="2" customFormat="1" ht="24.15" customHeight="1">
      <c r="A170" s="35"/>
      <c r="B170" s="36"/>
      <c r="C170" s="225" t="s">
        <v>366</v>
      </c>
      <c r="D170" s="225" t="s">
        <v>205</v>
      </c>
      <c r="E170" s="226" t="s">
        <v>366</v>
      </c>
      <c r="F170" s="227" t="s">
        <v>2046</v>
      </c>
      <c r="G170" s="228" t="s">
        <v>721</v>
      </c>
      <c r="H170" s="229">
        <v>2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531</v>
      </c>
    </row>
    <row r="171" s="2" customFormat="1" ht="24.15" customHeight="1">
      <c r="A171" s="35"/>
      <c r="B171" s="36"/>
      <c r="C171" s="225" t="s">
        <v>221</v>
      </c>
      <c r="D171" s="225" t="s">
        <v>205</v>
      </c>
      <c r="E171" s="226" t="s">
        <v>221</v>
      </c>
      <c r="F171" s="227" t="s">
        <v>2047</v>
      </c>
      <c r="G171" s="228" t="s">
        <v>721</v>
      </c>
      <c r="H171" s="229">
        <v>14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540</v>
      </c>
    </row>
    <row r="172" s="2" customFormat="1" ht="21.75" customHeight="1">
      <c r="A172" s="35"/>
      <c r="B172" s="36"/>
      <c r="C172" s="225" t="s">
        <v>373</v>
      </c>
      <c r="D172" s="225" t="s">
        <v>205</v>
      </c>
      <c r="E172" s="226" t="s">
        <v>373</v>
      </c>
      <c r="F172" s="227" t="s">
        <v>2048</v>
      </c>
      <c r="G172" s="228" t="s">
        <v>721</v>
      </c>
      <c r="H172" s="229">
        <v>12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549</v>
      </c>
    </row>
    <row r="173" s="2" customFormat="1" ht="21.75" customHeight="1">
      <c r="A173" s="35"/>
      <c r="B173" s="36"/>
      <c r="C173" s="225" t="s">
        <v>225</v>
      </c>
      <c r="D173" s="225" t="s">
        <v>205</v>
      </c>
      <c r="E173" s="226" t="s">
        <v>225</v>
      </c>
      <c r="F173" s="227" t="s">
        <v>2049</v>
      </c>
      <c r="G173" s="228" t="s">
        <v>721</v>
      </c>
      <c r="H173" s="229">
        <v>3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560</v>
      </c>
    </row>
    <row r="174" s="2" customFormat="1" ht="24.15" customHeight="1">
      <c r="A174" s="35"/>
      <c r="B174" s="36"/>
      <c r="C174" s="225" t="s">
        <v>380</v>
      </c>
      <c r="D174" s="225" t="s">
        <v>205</v>
      </c>
      <c r="E174" s="226" t="s">
        <v>380</v>
      </c>
      <c r="F174" s="227" t="s">
        <v>2050</v>
      </c>
      <c r="G174" s="228" t="s">
        <v>721</v>
      </c>
      <c r="H174" s="229">
        <v>5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568</v>
      </c>
    </row>
    <row r="175" s="2" customFormat="1" ht="16.5" customHeight="1">
      <c r="A175" s="35"/>
      <c r="B175" s="36"/>
      <c r="C175" s="225" t="s">
        <v>384</v>
      </c>
      <c r="D175" s="225" t="s">
        <v>205</v>
      </c>
      <c r="E175" s="226" t="s">
        <v>384</v>
      </c>
      <c r="F175" s="227" t="s">
        <v>2051</v>
      </c>
      <c r="G175" s="228" t="s">
        <v>721</v>
      </c>
      <c r="H175" s="229">
        <v>5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576</v>
      </c>
    </row>
    <row r="176" s="2" customFormat="1" ht="16.5" customHeight="1">
      <c r="A176" s="35"/>
      <c r="B176" s="36"/>
      <c r="C176" s="225" t="s">
        <v>388</v>
      </c>
      <c r="D176" s="225" t="s">
        <v>205</v>
      </c>
      <c r="E176" s="226" t="s">
        <v>388</v>
      </c>
      <c r="F176" s="227" t="s">
        <v>2052</v>
      </c>
      <c r="G176" s="228" t="s">
        <v>721</v>
      </c>
      <c r="H176" s="229">
        <v>2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279</v>
      </c>
    </row>
    <row r="177" s="2" customFormat="1" ht="16.5" customHeight="1">
      <c r="A177" s="35"/>
      <c r="B177" s="36"/>
      <c r="C177" s="225" t="s">
        <v>392</v>
      </c>
      <c r="D177" s="225" t="s">
        <v>205</v>
      </c>
      <c r="E177" s="226" t="s">
        <v>392</v>
      </c>
      <c r="F177" s="227" t="s">
        <v>2053</v>
      </c>
      <c r="G177" s="228" t="s">
        <v>721</v>
      </c>
      <c r="H177" s="229">
        <v>1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283</v>
      </c>
    </row>
    <row r="178" s="2" customFormat="1" ht="16.5" customHeight="1">
      <c r="A178" s="35"/>
      <c r="B178" s="36"/>
      <c r="C178" s="225" t="s">
        <v>396</v>
      </c>
      <c r="D178" s="225" t="s">
        <v>205</v>
      </c>
      <c r="E178" s="226" t="s">
        <v>396</v>
      </c>
      <c r="F178" s="227" t="s">
        <v>2054</v>
      </c>
      <c r="G178" s="228" t="s">
        <v>721</v>
      </c>
      <c r="H178" s="229">
        <v>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287</v>
      </c>
    </row>
    <row r="179" s="12" customFormat="1" ht="25.92" customHeight="1">
      <c r="A179" s="12"/>
      <c r="B179" s="209"/>
      <c r="C179" s="210"/>
      <c r="D179" s="211" t="s">
        <v>75</v>
      </c>
      <c r="E179" s="212" t="s">
        <v>2055</v>
      </c>
      <c r="F179" s="212" t="s">
        <v>2169</v>
      </c>
      <c r="G179" s="210"/>
      <c r="H179" s="210"/>
      <c r="I179" s="213"/>
      <c r="J179" s="214">
        <f>BK179</f>
        <v>0</v>
      </c>
      <c r="K179" s="210"/>
      <c r="L179" s="215"/>
      <c r="M179" s="216"/>
      <c r="N179" s="217"/>
      <c r="O179" s="217"/>
      <c r="P179" s="218">
        <f>SUM(P180:P181)</f>
        <v>0</v>
      </c>
      <c r="Q179" s="217"/>
      <c r="R179" s="218">
        <f>SUM(R180:R181)</f>
        <v>0</v>
      </c>
      <c r="S179" s="217"/>
      <c r="T179" s="219">
        <f>SUM(T180:T181)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0" t="s">
        <v>83</v>
      </c>
      <c r="AT179" s="221" t="s">
        <v>75</v>
      </c>
      <c r="AU179" s="221" t="s">
        <v>76</v>
      </c>
      <c r="AY179" s="220" t="s">
        <v>203</v>
      </c>
      <c r="BK179" s="222">
        <f>SUM(BK180:BK181)</f>
        <v>0</v>
      </c>
    </row>
    <row r="180" s="2" customFormat="1" ht="24.15" customHeight="1">
      <c r="A180" s="35"/>
      <c r="B180" s="36"/>
      <c r="C180" s="225" t="s">
        <v>229</v>
      </c>
      <c r="D180" s="225" t="s">
        <v>205</v>
      </c>
      <c r="E180" s="226" t="s">
        <v>229</v>
      </c>
      <c r="F180" s="227" t="s">
        <v>2056</v>
      </c>
      <c r="G180" s="228" t="s">
        <v>1363</v>
      </c>
      <c r="H180" s="229">
        <v>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290</v>
      </c>
    </row>
    <row r="181" s="2" customFormat="1" ht="24.15" customHeight="1">
      <c r="A181" s="35"/>
      <c r="B181" s="36"/>
      <c r="C181" s="225" t="s">
        <v>405</v>
      </c>
      <c r="D181" s="225" t="s">
        <v>205</v>
      </c>
      <c r="E181" s="226" t="s">
        <v>405</v>
      </c>
      <c r="F181" s="227" t="s">
        <v>2057</v>
      </c>
      <c r="G181" s="228" t="s">
        <v>1363</v>
      </c>
      <c r="H181" s="229">
        <v>1</v>
      </c>
      <c r="I181" s="230"/>
      <c r="J181" s="231">
        <f>ROUND(I181*H181,2)</f>
        <v>0</v>
      </c>
      <c r="K181" s="232"/>
      <c r="L181" s="41"/>
      <c r="M181" s="256" t="s">
        <v>1</v>
      </c>
      <c r="N181" s="257" t="s">
        <v>41</v>
      </c>
      <c r="O181" s="258"/>
      <c r="P181" s="259">
        <f>O181*H181</f>
        <v>0</v>
      </c>
      <c r="Q181" s="259">
        <v>0</v>
      </c>
      <c r="R181" s="259">
        <f>Q181*H181</f>
        <v>0</v>
      </c>
      <c r="S181" s="259">
        <v>0</v>
      </c>
      <c r="T181" s="260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294</v>
      </c>
    </row>
    <row r="182" s="2" customFormat="1" ht="6.96" customHeight="1">
      <c r="A182" s="35"/>
      <c r="B182" s="63"/>
      <c r="C182" s="64"/>
      <c r="D182" s="64"/>
      <c r="E182" s="64"/>
      <c r="F182" s="64"/>
      <c r="G182" s="64"/>
      <c r="H182" s="64"/>
      <c r="I182" s="64"/>
      <c r="J182" s="64"/>
      <c r="K182" s="64"/>
      <c r="L182" s="41"/>
      <c r="M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</row>
  </sheetData>
  <sheetProtection sheet="1" autoFilter="0" formatColumns="0" formatRows="0" objects="1" scenarios="1" spinCount="100000" saltValue="r5n+kOJdnCYbJZUOlcDKcRvsfVsCYRSdPO7eXlhHwjG97+aIs3hPrfoNFLYI3mdT6VCBV80sh0ShoMTrEVMc1w==" hashValue="A/mYVfnN7jWkhsYcjVfb+Ok1BdyciBehIfCgYGAWCBKlQnEZM8dXKvKG3AiFoV6uEjrMaW8//PVJH5Vl4BZRaQ==" algorithmName="SHA-512" password="99DC"/>
  <autoFilter ref="C126:K18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148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2428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3214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3210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ROUND(J126,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ROUND((SUM(BE126:BE166)),  2)</f>
        <v>0</v>
      </c>
      <c r="G37" s="35"/>
      <c r="H37" s="35"/>
      <c r="I37" s="162">
        <v>0.20999999999999999</v>
      </c>
      <c r="J37" s="161">
        <f>ROUND(((SUM(BE126:BE166))*I37),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ROUND((SUM(BF126:BF166)),  2)</f>
        <v>0</v>
      </c>
      <c r="G38" s="35"/>
      <c r="H38" s="35"/>
      <c r="I38" s="162">
        <v>0.12</v>
      </c>
      <c r="J38" s="161">
        <f>ROUND(((SUM(BF126:BF166))*I38),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ROUND((SUM(BG126:BG166)),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ROUND((SUM(BH126:BH166)),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ROUND((SUM(BI126:BI166)),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2428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D.1.4.4b - Elektrická požární signalizace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J126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3215</v>
      </c>
      <c r="E101" s="189"/>
      <c r="F101" s="189"/>
      <c r="G101" s="189"/>
      <c r="H101" s="189"/>
      <c r="I101" s="189"/>
      <c r="J101" s="190">
        <f>J127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2060</v>
      </c>
      <c r="E102" s="189"/>
      <c r="F102" s="189"/>
      <c r="G102" s="189"/>
      <c r="H102" s="189"/>
      <c r="I102" s="189"/>
      <c r="J102" s="190">
        <f>J164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65"/>
      <c r="C108" s="66"/>
      <c r="D108" s="66"/>
      <c r="E108" s="66"/>
      <c r="F108" s="66"/>
      <c r="G108" s="66"/>
      <c r="H108" s="66"/>
      <c r="I108" s="66"/>
      <c r="J108" s="66"/>
      <c r="K108" s="66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188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16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81" t="str">
        <f>E7</f>
        <v>Objekty OU, část D a DM</v>
      </c>
      <c r="F112" s="29"/>
      <c r="G112" s="29"/>
      <c r="H112" s="29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158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81" t="s">
        <v>2428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160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1" t="s">
        <v>1991</v>
      </c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1992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3" t="str">
        <f>E13</f>
        <v>D.1.4.4b - Elektrická požární signalizace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20</v>
      </c>
      <c r="D120" s="37"/>
      <c r="E120" s="37"/>
      <c r="F120" s="24" t="str">
        <f>F16</f>
        <v xml:space="preserve"> </v>
      </c>
      <c r="G120" s="37"/>
      <c r="H120" s="37"/>
      <c r="I120" s="29" t="s">
        <v>22</v>
      </c>
      <c r="J120" s="76" t="str">
        <f>IF(J16="","",J16)</f>
        <v>31. 8. 2018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24</v>
      </c>
      <c r="D122" s="37"/>
      <c r="E122" s="37"/>
      <c r="F122" s="24" t="str">
        <f>E19</f>
        <v>Ostravská univerzita</v>
      </c>
      <c r="G122" s="37"/>
      <c r="H122" s="37"/>
      <c r="I122" s="29" t="s">
        <v>30</v>
      </c>
      <c r="J122" s="33" t="str">
        <f>E25</f>
        <v>Marpo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28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 xml:space="preserve"> 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7"/>
      <c r="B125" s="198"/>
      <c r="C125" s="199" t="s">
        <v>189</v>
      </c>
      <c r="D125" s="200" t="s">
        <v>61</v>
      </c>
      <c r="E125" s="200" t="s">
        <v>57</v>
      </c>
      <c r="F125" s="200" t="s">
        <v>58</v>
      </c>
      <c r="G125" s="200" t="s">
        <v>190</v>
      </c>
      <c r="H125" s="200" t="s">
        <v>191</v>
      </c>
      <c r="I125" s="200" t="s">
        <v>192</v>
      </c>
      <c r="J125" s="201" t="s">
        <v>165</v>
      </c>
      <c r="K125" s="202" t="s">
        <v>193</v>
      </c>
      <c r="L125" s="203"/>
      <c r="M125" s="97" t="s">
        <v>1</v>
      </c>
      <c r="N125" s="98" t="s">
        <v>40</v>
      </c>
      <c r="O125" s="98" t="s">
        <v>194</v>
      </c>
      <c r="P125" s="98" t="s">
        <v>195</v>
      </c>
      <c r="Q125" s="98" t="s">
        <v>196</v>
      </c>
      <c r="R125" s="98" t="s">
        <v>197</v>
      </c>
      <c r="S125" s="98" t="s">
        <v>198</v>
      </c>
      <c r="T125" s="99" t="s">
        <v>199</v>
      </c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</row>
    <row r="126" s="2" customFormat="1" ht="22.8" customHeight="1">
      <c r="A126" s="35"/>
      <c r="B126" s="36"/>
      <c r="C126" s="104" t="s">
        <v>200</v>
      </c>
      <c r="D126" s="37"/>
      <c r="E126" s="37"/>
      <c r="F126" s="37"/>
      <c r="G126" s="37"/>
      <c r="H126" s="37"/>
      <c r="I126" s="37"/>
      <c r="J126" s="204">
        <f>BK126</f>
        <v>0</v>
      </c>
      <c r="K126" s="37"/>
      <c r="L126" s="41"/>
      <c r="M126" s="100"/>
      <c r="N126" s="205"/>
      <c r="O126" s="101"/>
      <c r="P126" s="206">
        <f>P127+P164</f>
        <v>0</v>
      </c>
      <c r="Q126" s="101"/>
      <c r="R126" s="206">
        <f>R127+R164</f>
        <v>0</v>
      </c>
      <c r="S126" s="101"/>
      <c r="T126" s="207">
        <f>T127+T164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75</v>
      </c>
      <c r="AU126" s="14" t="s">
        <v>167</v>
      </c>
      <c r="BK126" s="208">
        <f>BK127+BK164</f>
        <v>0</v>
      </c>
    </row>
    <row r="127" s="12" customFormat="1" ht="25.92" customHeight="1">
      <c r="A127" s="12"/>
      <c r="B127" s="209"/>
      <c r="C127" s="210"/>
      <c r="D127" s="211" t="s">
        <v>75</v>
      </c>
      <c r="E127" s="212" t="s">
        <v>1998</v>
      </c>
      <c r="F127" s="212" t="s">
        <v>147</v>
      </c>
      <c r="G127" s="210"/>
      <c r="H127" s="210"/>
      <c r="I127" s="213"/>
      <c r="J127" s="214">
        <f>BK127</f>
        <v>0</v>
      </c>
      <c r="K127" s="210"/>
      <c r="L127" s="215"/>
      <c r="M127" s="216"/>
      <c r="N127" s="217"/>
      <c r="O127" s="217"/>
      <c r="P127" s="218">
        <f>SUM(P128:P163)</f>
        <v>0</v>
      </c>
      <c r="Q127" s="217"/>
      <c r="R127" s="218">
        <f>SUM(R128:R163)</f>
        <v>0</v>
      </c>
      <c r="S127" s="217"/>
      <c r="T127" s="219">
        <f>SUM(T128:T163)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0" t="s">
        <v>83</v>
      </c>
      <c r="AT127" s="221" t="s">
        <v>75</v>
      </c>
      <c r="AU127" s="221" t="s">
        <v>76</v>
      </c>
      <c r="AY127" s="220" t="s">
        <v>203</v>
      </c>
      <c r="BK127" s="222">
        <f>SUM(BK128:BK163)</f>
        <v>0</v>
      </c>
    </row>
    <row r="128" s="2" customFormat="1" ht="21.75" customHeight="1">
      <c r="A128" s="35"/>
      <c r="B128" s="36"/>
      <c r="C128" s="225" t="s">
        <v>83</v>
      </c>
      <c r="D128" s="225" t="s">
        <v>205</v>
      </c>
      <c r="E128" s="226" t="s">
        <v>83</v>
      </c>
      <c r="F128" s="227" t="s">
        <v>3216</v>
      </c>
      <c r="G128" s="228" t="s">
        <v>721</v>
      </c>
      <c r="H128" s="229">
        <v>1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85</v>
      </c>
    </row>
    <row r="129" s="2" customFormat="1" ht="16.5" customHeight="1">
      <c r="A129" s="35"/>
      <c r="B129" s="36"/>
      <c r="C129" s="225" t="s">
        <v>85</v>
      </c>
      <c r="D129" s="225" t="s">
        <v>205</v>
      </c>
      <c r="E129" s="226" t="s">
        <v>85</v>
      </c>
      <c r="F129" s="227" t="s">
        <v>3217</v>
      </c>
      <c r="G129" s="228" t="s">
        <v>721</v>
      </c>
      <c r="H129" s="229">
        <v>1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209</v>
      </c>
    </row>
    <row r="130" s="2" customFormat="1" ht="16.5" customHeight="1">
      <c r="A130" s="35"/>
      <c r="B130" s="36"/>
      <c r="C130" s="225" t="s">
        <v>108</v>
      </c>
      <c r="D130" s="225" t="s">
        <v>205</v>
      </c>
      <c r="E130" s="226" t="s">
        <v>108</v>
      </c>
      <c r="F130" s="227" t="s">
        <v>3218</v>
      </c>
      <c r="G130" s="228" t="s">
        <v>721</v>
      </c>
      <c r="H130" s="229">
        <v>1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226</v>
      </c>
    </row>
    <row r="131" s="2" customFormat="1" ht="16.5" customHeight="1">
      <c r="A131" s="35"/>
      <c r="B131" s="36"/>
      <c r="C131" s="225" t="s">
        <v>209</v>
      </c>
      <c r="D131" s="225" t="s">
        <v>205</v>
      </c>
      <c r="E131" s="226" t="s">
        <v>209</v>
      </c>
      <c r="F131" s="227" t="s">
        <v>3219</v>
      </c>
      <c r="G131" s="228" t="s">
        <v>721</v>
      </c>
      <c r="H131" s="229">
        <v>2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234</v>
      </c>
    </row>
    <row r="132" s="2" customFormat="1" ht="16.5" customHeight="1">
      <c r="A132" s="35"/>
      <c r="B132" s="36"/>
      <c r="C132" s="225" t="s">
        <v>222</v>
      </c>
      <c r="D132" s="225" t="s">
        <v>205</v>
      </c>
      <c r="E132" s="226" t="s">
        <v>222</v>
      </c>
      <c r="F132" s="227" t="s">
        <v>3220</v>
      </c>
      <c r="G132" s="228" t="s">
        <v>721</v>
      </c>
      <c r="H132" s="229">
        <v>1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243</v>
      </c>
    </row>
    <row r="133" s="2" customFormat="1" ht="16.5" customHeight="1">
      <c r="A133" s="35"/>
      <c r="B133" s="36"/>
      <c r="C133" s="225" t="s">
        <v>226</v>
      </c>
      <c r="D133" s="225" t="s">
        <v>205</v>
      </c>
      <c r="E133" s="226" t="s">
        <v>226</v>
      </c>
      <c r="F133" s="227" t="s">
        <v>3221</v>
      </c>
      <c r="G133" s="228" t="s">
        <v>721</v>
      </c>
      <c r="H133" s="229">
        <v>1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8</v>
      </c>
    </row>
    <row r="134" s="2" customFormat="1" ht="16.5" customHeight="1">
      <c r="A134" s="35"/>
      <c r="B134" s="36"/>
      <c r="C134" s="225" t="s">
        <v>230</v>
      </c>
      <c r="D134" s="225" t="s">
        <v>205</v>
      </c>
      <c r="E134" s="226" t="s">
        <v>230</v>
      </c>
      <c r="F134" s="227" t="s">
        <v>3222</v>
      </c>
      <c r="G134" s="228" t="s">
        <v>721</v>
      </c>
      <c r="H134" s="229">
        <v>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258</v>
      </c>
    </row>
    <row r="135" s="2" customFormat="1" ht="16.5" customHeight="1">
      <c r="A135" s="35"/>
      <c r="B135" s="36"/>
      <c r="C135" s="225" t="s">
        <v>234</v>
      </c>
      <c r="D135" s="225" t="s">
        <v>205</v>
      </c>
      <c r="E135" s="226" t="s">
        <v>234</v>
      </c>
      <c r="F135" s="227" t="s">
        <v>3223</v>
      </c>
      <c r="G135" s="228" t="s">
        <v>721</v>
      </c>
      <c r="H135" s="229">
        <v>260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267</v>
      </c>
    </row>
    <row r="136" s="2" customFormat="1" ht="16.5" customHeight="1">
      <c r="A136" s="35"/>
      <c r="B136" s="36"/>
      <c r="C136" s="225" t="s">
        <v>238</v>
      </c>
      <c r="D136" s="225" t="s">
        <v>205</v>
      </c>
      <c r="E136" s="226" t="s">
        <v>238</v>
      </c>
      <c r="F136" s="227" t="s">
        <v>3224</v>
      </c>
      <c r="G136" s="228" t="s">
        <v>721</v>
      </c>
      <c r="H136" s="229">
        <v>260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276</v>
      </c>
    </row>
    <row r="137" s="2" customFormat="1" ht="21.75" customHeight="1">
      <c r="A137" s="35"/>
      <c r="B137" s="36"/>
      <c r="C137" s="225" t="s">
        <v>243</v>
      </c>
      <c r="D137" s="225" t="s">
        <v>205</v>
      </c>
      <c r="E137" s="226" t="s">
        <v>243</v>
      </c>
      <c r="F137" s="227" t="s">
        <v>3225</v>
      </c>
      <c r="G137" s="228" t="s">
        <v>721</v>
      </c>
      <c r="H137" s="229">
        <v>40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284</v>
      </c>
    </row>
    <row r="138" s="2" customFormat="1" ht="16.5" customHeight="1">
      <c r="A138" s="35"/>
      <c r="B138" s="36"/>
      <c r="C138" s="225" t="s">
        <v>247</v>
      </c>
      <c r="D138" s="225" t="s">
        <v>205</v>
      </c>
      <c r="E138" s="226" t="s">
        <v>247</v>
      </c>
      <c r="F138" s="227" t="s">
        <v>3226</v>
      </c>
      <c r="G138" s="228" t="s">
        <v>721</v>
      </c>
      <c r="H138" s="229">
        <v>41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291</v>
      </c>
    </row>
    <row r="139" s="2" customFormat="1" ht="16.5" customHeight="1">
      <c r="A139" s="35"/>
      <c r="B139" s="36"/>
      <c r="C139" s="225" t="s">
        <v>8</v>
      </c>
      <c r="D139" s="225" t="s">
        <v>205</v>
      </c>
      <c r="E139" s="226" t="s">
        <v>8</v>
      </c>
      <c r="F139" s="227" t="s">
        <v>3227</v>
      </c>
      <c r="G139" s="228" t="s">
        <v>721</v>
      </c>
      <c r="H139" s="229">
        <v>6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299</v>
      </c>
    </row>
    <row r="140" s="2" customFormat="1" ht="16.5" customHeight="1">
      <c r="A140" s="35"/>
      <c r="B140" s="36"/>
      <c r="C140" s="225" t="s">
        <v>254</v>
      </c>
      <c r="D140" s="225" t="s">
        <v>205</v>
      </c>
      <c r="E140" s="226" t="s">
        <v>254</v>
      </c>
      <c r="F140" s="227" t="s">
        <v>3228</v>
      </c>
      <c r="G140" s="228" t="s">
        <v>721</v>
      </c>
      <c r="H140" s="229">
        <v>6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307</v>
      </c>
    </row>
    <row r="141" s="2" customFormat="1" ht="16.5" customHeight="1">
      <c r="A141" s="35"/>
      <c r="B141" s="36"/>
      <c r="C141" s="225" t="s">
        <v>258</v>
      </c>
      <c r="D141" s="225" t="s">
        <v>205</v>
      </c>
      <c r="E141" s="226" t="s">
        <v>258</v>
      </c>
      <c r="F141" s="227" t="s">
        <v>3229</v>
      </c>
      <c r="G141" s="228" t="s">
        <v>721</v>
      </c>
      <c r="H141" s="229">
        <v>3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316</v>
      </c>
    </row>
    <row r="142" s="2" customFormat="1" ht="16.5" customHeight="1">
      <c r="A142" s="35"/>
      <c r="B142" s="36"/>
      <c r="C142" s="225" t="s">
        <v>263</v>
      </c>
      <c r="D142" s="225" t="s">
        <v>205</v>
      </c>
      <c r="E142" s="226" t="s">
        <v>263</v>
      </c>
      <c r="F142" s="227" t="s">
        <v>3230</v>
      </c>
      <c r="G142" s="228" t="s">
        <v>721</v>
      </c>
      <c r="H142" s="229">
        <v>1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210</v>
      </c>
    </row>
    <row r="143" s="2" customFormat="1" ht="16.5" customHeight="1">
      <c r="A143" s="35"/>
      <c r="B143" s="36"/>
      <c r="C143" s="225" t="s">
        <v>267</v>
      </c>
      <c r="D143" s="225" t="s">
        <v>205</v>
      </c>
      <c r="E143" s="226" t="s">
        <v>267</v>
      </c>
      <c r="F143" s="227" t="s">
        <v>3231</v>
      </c>
      <c r="G143" s="228" t="s">
        <v>721</v>
      </c>
      <c r="H143" s="229">
        <v>1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214</v>
      </c>
    </row>
    <row r="144" s="2" customFormat="1" ht="16.5" customHeight="1">
      <c r="A144" s="35"/>
      <c r="B144" s="36"/>
      <c r="C144" s="225" t="s">
        <v>271</v>
      </c>
      <c r="D144" s="225" t="s">
        <v>205</v>
      </c>
      <c r="E144" s="226" t="s">
        <v>271</v>
      </c>
      <c r="F144" s="227" t="s">
        <v>3232</v>
      </c>
      <c r="G144" s="228" t="s">
        <v>721</v>
      </c>
      <c r="H144" s="229">
        <v>4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338</v>
      </c>
    </row>
    <row r="145" s="2" customFormat="1" ht="16.5" customHeight="1">
      <c r="A145" s="35"/>
      <c r="B145" s="36"/>
      <c r="C145" s="225" t="s">
        <v>276</v>
      </c>
      <c r="D145" s="225" t="s">
        <v>205</v>
      </c>
      <c r="E145" s="226" t="s">
        <v>276</v>
      </c>
      <c r="F145" s="227" t="s">
        <v>3233</v>
      </c>
      <c r="G145" s="228" t="s">
        <v>721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217</v>
      </c>
    </row>
    <row r="146" s="2" customFormat="1" ht="16.5" customHeight="1">
      <c r="A146" s="35"/>
      <c r="B146" s="36"/>
      <c r="C146" s="225" t="s">
        <v>280</v>
      </c>
      <c r="D146" s="225" t="s">
        <v>205</v>
      </c>
      <c r="E146" s="226" t="s">
        <v>280</v>
      </c>
      <c r="F146" s="227" t="s">
        <v>3234</v>
      </c>
      <c r="G146" s="228" t="s">
        <v>721</v>
      </c>
      <c r="H146" s="229">
        <v>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353</v>
      </c>
    </row>
    <row r="147" s="2" customFormat="1" ht="16.5" customHeight="1">
      <c r="A147" s="35"/>
      <c r="B147" s="36"/>
      <c r="C147" s="225" t="s">
        <v>284</v>
      </c>
      <c r="D147" s="225" t="s">
        <v>205</v>
      </c>
      <c r="E147" s="226" t="s">
        <v>284</v>
      </c>
      <c r="F147" s="227" t="s">
        <v>3235</v>
      </c>
      <c r="G147" s="228" t="s">
        <v>721</v>
      </c>
      <c r="H147" s="229">
        <v>2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362</v>
      </c>
    </row>
    <row r="148" s="2" customFormat="1" ht="16.5" customHeight="1">
      <c r="A148" s="35"/>
      <c r="B148" s="36"/>
      <c r="C148" s="225" t="s">
        <v>7</v>
      </c>
      <c r="D148" s="225" t="s">
        <v>205</v>
      </c>
      <c r="E148" s="226" t="s">
        <v>7</v>
      </c>
      <c r="F148" s="227" t="s">
        <v>3236</v>
      </c>
      <c r="G148" s="228" t="s">
        <v>721</v>
      </c>
      <c r="H148" s="229">
        <v>2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221</v>
      </c>
    </row>
    <row r="149" s="2" customFormat="1" ht="16.5" customHeight="1">
      <c r="A149" s="35"/>
      <c r="B149" s="36"/>
      <c r="C149" s="225" t="s">
        <v>291</v>
      </c>
      <c r="D149" s="225" t="s">
        <v>205</v>
      </c>
      <c r="E149" s="226" t="s">
        <v>291</v>
      </c>
      <c r="F149" s="227" t="s">
        <v>3237</v>
      </c>
      <c r="G149" s="228" t="s">
        <v>721</v>
      </c>
      <c r="H149" s="229">
        <v>1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225</v>
      </c>
    </row>
    <row r="150" s="2" customFormat="1" ht="16.5" customHeight="1">
      <c r="A150" s="35"/>
      <c r="B150" s="36"/>
      <c r="C150" s="225" t="s">
        <v>295</v>
      </c>
      <c r="D150" s="225" t="s">
        <v>205</v>
      </c>
      <c r="E150" s="226" t="s">
        <v>295</v>
      </c>
      <c r="F150" s="227" t="s">
        <v>3238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384</v>
      </c>
    </row>
    <row r="151" s="2" customFormat="1" ht="16.5" customHeight="1">
      <c r="A151" s="35"/>
      <c r="B151" s="36"/>
      <c r="C151" s="225" t="s">
        <v>299</v>
      </c>
      <c r="D151" s="225" t="s">
        <v>205</v>
      </c>
      <c r="E151" s="226" t="s">
        <v>299</v>
      </c>
      <c r="F151" s="227" t="s">
        <v>3239</v>
      </c>
      <c r="G151" s="228" t="s">
        <v>721</v>
      </c>
      <c r="H151" s="229">
        <v>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392</v>
      </c>
    </row>
    <row r="152" s="2" customFormat="1" ht="16.5" customHeight="1">
      <c r="A152" s="35"/>
      <c r="B152" s="36"/>
      <c r="C152" s="225" t="s">
        <v>303</v>
      </c>
      <c r="D152" s="225" t="s">
        <v>205</v>
      </c>
      <c r="E152" s="226" t="s">
        <v>303</v>
      </c>
      <c r="F152" s="227" t="s">
        <v>3240</v>
      </c>
      <c r="G152" s="228" t="s">
        <v>721</v>
      </c>
      <c r="H152" s="229">
        <v>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229</v>
      </c>
    </row>
    <row r="153" s="2" customFormat="1" ht="16.5" customHeight="1">
      <c r="A153" s="35"/>
      <c r="B153" s="36"/>
      <c r="C153" s="225" t="s">
        <v>307</v>
      </c>
      <c r="D153" s="225" t="s">
        <v>205</v>
      </c>
      <c r="E153" s="226" t="s">
        <v>307</v>
      </c>
      <c r="F153" s="227" t="s">
        <v>3241</v>
      </c>
      <c r="G153" s="228" t="s">
        <v>721</v>
      </c>
      <c r="H153" s="229">
        <v>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233</v>
      </c>
    </row>
    <row r="154" s="2" customFormat="1" ht="16.5" customHeight="1">
      <c r="A154" s="35"/>
      <c r="B154" s="36"/>
      <c r="C154" s="225" t="s">
        <v>311</v>
      </c>
      <c r="D154" s="225" t="s">
        <v>205</v>
      </c>
      <c r="E154" s="226" t="s">
        <v>311</v>
      </c>
      <c r="F154" s="227" t="s">
        <v>3242</v>
      </c>
      <c r="G154" s="228" t="s">
        <v>314</v>
      </c>
      <c r="H154" s="229">
        <v>2562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237</v>
      </c>
    </row>
    <row r="155" s="2" customFormat="1" ht="21.75" customHeight="1">
      <c r="A155" s="35"/>
      <c r="B155" s="36"/>
      <c r="C155" s="225" t="s">
        <v>316</v>
      </c>
      <c r="D155" s="225" t="s">
        <v>205</v>
      </c>
      <c r="E155" s="226" t="s">
        <v>316</v>
      </c>
      <c r="F155" s="227" t="s">
        <v>3243</v>
      </c>
      <c r="G155" s="228" t="s">
        <v>314</v>
      </c>
      <c r="H155" s="229">
        <v>1615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242</v>
      </c>
    </row>
    <row r="156" s="2" customFormat="1" ht="21.75" customHeight="1">
      <c r="A156" s="35"/>
      <c r="B156" s="36"/>
      <c r="C156" s="225" t="s">
        <v>320</v>
      </c>
      <c r="D156" s="225" t="s">
        <v>205</v>
      </c>
      <c r="E156" s="226" t="s">
        <v>320</v>
      </c>
      <c r="F156" s="227" t="s">
        <v>3244</v>
      </c>
      <c r="G156" s="228" t="s">
        <v>314</v>
      </c>
      <c r="H156" s="229">
        <v>45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246</v>
      </c>
    </row>
    <row r="157" s="2" customFormat="1" ht="21.75" customHeight="1">
      <c r="A157" s="35"/>
      <c r="B157" s="36"/>
      <c r="C157" s="225" t="s">
        <v>210</v>
      </c>
      <c r="D157" s="225" t="s">
        <v>205</v>
      </c>
      <c r="E157" s="226" t="s">
        <v>210</v>
      </c>
      <c r="F157" s="227" t="s">
        <v>3245</v>
      </c>
      <c r="G157" s="228" t="s">
        <v>314</v>
      </c>
      <c r="H157" s="229">
        <v>35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250</v>
      </c>
    </row>
    <row r="158" s="2" customFormat="1" ht="16.5" customHeight="1">
      <c r="A158" s="35"/>
      <c r="B158" s="36"/>
      <c r="C158" s="225" t="s">
        <v>327</v>
      </c>
      <c r="D158" s="225" t="s">
        <v>205</v>
      </c>
      <c r="E158" s="226" t="s">
        <v>327</v>
      </c>
      <c r="F158" s="227" t="s">
        <v>3246</v>
      </c>
      <c r="G158" s="228" t="s">
        <v>314</v>
      </c>
      <c r="H158" s="229">
        <v>62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253</v>
      </c>
    </row>
    <row r="159" s="2" customFormat="1" ht="16.5" customHeight="1">
      <c r="A159" s="35"/>
      <c r="B159" s="36"/>
      <c r="C159" s="225" t="s">
        <v>214</v>
      </c>
      <c r="D159" s="225" t="s">
        <v>205</v>
      </c>
      <c r="E159" s="226" t="s">
        <v>214</v>
      </c>
      <c r="F159" s="227" t="s">
        <v>3247</v>
      </c>
      <c r="G159" s="228" t="s">
        <v>314</v>
      </c>
      <c r="H159" s="229">
        <v>20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451</v>
      </c>
    </row>
    <row r="160" s="2" customFormat="1" ht="16.5" customHeight="1">
      <c r="A160" s="35"/>
      <c r="B160" s="36"/>
      <c r="C160" s="225" t="s">
        <v>334</v>
      </c>
      <c r="D160" s="225" t="s">
        <v>205</v>
      </c>
      <c r="E160" s="226" t="s">
        <v>334</v>
      </c>
      <c r="F160" s="227" t="s">
        <v>2192</v>
      </c>
      <c r="G160" s="228" t="s">
        <v>721</v>
      </c>
      <c r="H160" s="229">
        <v>1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257</v>
      </c>
    </row>
    <row r="161" s="2" customFormat="1" ht="16.5" customHeight="1">
      <c r="A161" s="35"/>
      <c r="B161" s="36"/>
      <c r="C161" s="225" t="s">
        <v>338</v>
      </c>
      <c r="D161" s="225" t="s">
        <v>205</v>
      </c>
      <c r="E161" s="226" t="s">
        <v>338</v>
      </c>
      <c r="F161" s="227" t="s">
        <v>2031</v>
      </c>
      <c r="G161" s="228" t="s">
        <v>2032</v>
      </c>
      <c r="H161" s="229">
        <v>35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261</v>
      </c>
    </row>
    <row r="162" s="2" customFormat="1" ht="16.5" customHeight="1">
      <c r="A162" s="35"/>
      <c r="B162" s="36"/>
      <c r="C162" s="225" t="s">
        <v>342</v>
      </c>
      <c r="D162" s="225" t="s">
        <v>205</v>
      </c>
      <c r="E162" s="226" t="s">
        <v>342</v>
      </c>
      <c r="F162" s="227" t="s">
        <v>2053</v>
      </c>
      <c r="G162" s="228" t="s">
        <v>721</v>
      </c>
      <c r="H162" s="229">
        <v>1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473</v>
      </c>
    </row>
    <row r="163" s="2" customFormat="1" ht="16.5" customHeight="1">
      <c r="A163" s="35"/>
      <c r="B163" s="36"/>
      <c r="C163" s="225" t="s">
        <v>217</v>
      </c>
      <c r="D163" s="225" t="s">
        <v>205</v>
      </c>
      <c r="E163" s="226" t="s">
        <v>217</v>
      </c>
      <c r="F163" s="227" t="s">
        <v>2054</v>
      </c>
      <c r="G163" s="228" t="s">
        <v>721</v>
      </c>
      <c r="H163" s="229">
        <v>1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483</v>
      </c>
    </row>
    <row r="164" s="12" customFormat="1" ht="25.92" customHeight="1">
      <c r="A164" s="12"/>
      <c r="B164" s="209"/>
      <c r="C164" s="210"/>
      <c r="D164" s="211" t="s">
        <v>75</v>
      </c>
      <c r="E164" s="212" t="s">
        <v>2039</v>
      </c>
      <c r="F164" s="212" t="s">
        <v>1601</v>
      </c>
      <c r="G164" s="210"/>
      <c r="H164" s="210"/>
      <c r="I164" s="213"/>
      <c r="J164" s="214">
        <f>BK164</f>
        <v>0</v>
      </c>
      <c r="K164" s="210"/>
      <c r="L164" s="215"/>
      <c r="M164" s="216"/>
      <c r="N164" s="217"/>
      <c r="O164" s="217"/>
      <c r="P164" s="218">
        <f>SUM(P165:P166)</f>
        <v>0</v>
      </c>
      <c r="Q164" s="217"/>
      <c r="R164" s="218">
        <f>SUM(R165:R166)</f>
        <v>0</v>
      </c>
      <c r="S164" s="217"/>
      <c r="T164" s="219">
        <f>SUM(T165:T166)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0" t="s">
        <v>83</v>
      </c>
      <c r="AT164" s="221" t="s">
        <v>75</v>
      </c>
      <c r="AU164" s="221" t="s">
        <v>76</v>
      </c>
      <c r="AY164" s="220" t="s">
        <v>203</v>
      </c>
      <c r="BK164" s="222">
        <f>SUM(BK165:BK166)</f>
        <v>0</v>
      </c>
    </row>
    <row r="165" s="2" customFormat="1" ht="24.15" customHeight="1">
      <c r="A165" s="35"/>
      <c r="B165" s="36"/>
      <c r="C165" s="225" t="s">
        <v>349</v>
      </c>
      <c r="D165" s="225" t="s">
        <v>205</v>
      </c>
      <c r="E165" s="226" t="s">
        <v>349</v>
      </c>
      <c r="F165" s="227" t="s">
        <v>2056</v>
      </c>
      <c r="G165" s="228" t="s">
        <v>1363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266</v>
      </c>
    </row>
    <row r="166" s="2" customFormat="1" ht="24.15" customHeight="1">
      <c r="A166" s="35"/>
      <c r="B166" s="36"/>
      <c r="C166" s="225" t="s">
        <v>353</v>
      </c>
      <c r="D166" s="225" t="s">
        <v>205</v>
      </c>
      <c r="E166" s="226" t="s">
        <v>353</v>
      </c>
      <c r="F166" s="227" t="s">
        <v>2057</v>
      </c>
      <c r="G166" s="228" t="s">
        <v>1363</v>
      </c>
      <c r="H166" s="229">
        <v>1</v>
      </c>
      <c r="I166" s="230"/>
      <c r="J166" s="231">
        <f>ROUND(I166*H166,2)</f>
        <v>0</v>
      </c>
      <c r="K166" s="232"/>
      <c r="L166" s="41"/>
      <c r="M166" s="256" t="s">
        <v>1</v>
      </c>
      <c r="N166" s="257" t="s">
        <v>41</v>
      </c>
      <c r="O166" s="258"/>
      <c r="P166" s="259">
        <f>O166*H166</f>
        <v>0</v>
      </c>
      <c r="Q166" s="259">
        <v>0</v>
      </c>
      <c r="R166" s="259">
        <f>Q166*H166</f>
        <v>0</v>
      </c>
      <c r="S166" s="259">
        <v>0</v>
      </c>
      <c r="T166" s="260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270</v>
      </c>
    </row>
    <row r="167" s="2" customFormat="1" ht="6.96" customHeight="1">
      <c r="A167" s="35"/>
      <c r="B167" s="63"/>
      <c r="C167" s="64"/>
      <c r="D167" s="64"/>
      <c r="E167" s="64"/>
      <c r="F167" s="64"/>
      <c r="G167" s="64"/>
      <c r="H167" s="64"/>
      <c r="I167" s="64"/>
      <c r="J167" s="64"/>
      <c r="K167" s="64"/>
      <c r="L167" s="41"/>
      <c r="M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</row>
  </sheetData>
  <sheetProtection sheet="1" autoFilter="0" formatColumns="0" formatRows="0" objects="1" scenarios="1" spinCount="100000" saltValue="3iQXw+egiFa8uS0XqXpiG4Ol2rF11ZhCzR2wsmVBf+9BG1OzS5QSo1/M6UfnvVPkJAJiXNpRtD6XkXffXzXhlg==" hashValue="91gUFu+dGvn5jkptO61wyjk9LVhgm3E5weIotHWSWRm7yJ/A3GH68rd/GtsZ7GLQKJ7zNXhcnLaQ5KL/4wVXnA==" algorithmName="SHA-512" password="99DC"/>
  <autoFilter ref="C125:K16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150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2428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3248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3210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ROUND(J126,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ROUND((SUM(BE126:BE193)),  2)</f>
        <v>0</v>
      </c>
      <c r="G37" s="35"/>
      <c r="H37" s="35"/>
      <c r="I37" s="162">
        <v>0.20999999999999999</v>
      </c>
      <c r="J37" s="161">
        <f>ROUND(((SUM(BE126:BE193))*I37),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ROUND((SUM(BF126:BF193)),  2)</f>
        <v>0</v>
      </c>
      <c r="G38" s="35"/>
      <c r="H38" s="35"/>
      <c r="I38" s="162">
        <v>0.12</v>
      </c>
      <c r="J38" s="161">
        <f>ROUND(((SUM(BF126:BF193))*I38),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ROUND((SUM(BG126:BG193)),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ROUND((SUM(BH126:BH193)),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ROUND((SUM(BI126:BI193)),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2428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D.1.4.4c - Kabelové trasy slaboproudých rozvodů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J126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2059</v>
      </c>
      <c r="E101" s="189"/>
      <c r="F101" s="189"/>
      <c r="G101" s="189"/>
      <c r="H101" s="189"/>
      <c r="I101" s="189"/>
      <c r="J101" s="190">
        <f>J127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2060</v>
      </c>
      <c r="E102" s="189"/>
      <c r="F102" s="189"/>
      <c r="G102" s="189"/>
      <c r="H102" s="189"/>
      <c r="I102" s="189"/>
      <c r="J102" s="190">
        <f>J191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65"/>
      <c r="C108" s="66"/>
      <c r="D108" s="66"/>
      <c r="E108" s="66"/>
      <c r="F108" s="66"/>
      <c r="G108" s="66"/>
      <c r="H108" s="66"/>
      <c r="I108" s="66"/>
      <c r="J108" s="66"/>
      <c r="K108" s="66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188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16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81" t="str">
        <f>E7</f>
        <v>Objekty OU, část D a DM</v>
      </c>
      <c r="F112" s="29"/>
      <c r="G112" s="29"/>
      <c r="H112" s="29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158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81" t="s">
        <v>2428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160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1" t="s">
        <v>1991</v>
      </c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1992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3" t="str">
        <f>E13</f>
        <v>D.1.4.4c - Kabelové trasy slaboproudých rozvodů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20</v>
      </c>
      <c r="D120" s="37"/>
      <c r="E120" s="37"/>
      <c r="F120" s="24" t="str">
        <f>F16</f>
        <v xml:space="preserve"> </v>
      </c>
      <c r="G120" s="37"/>
      <c r="H120" s="37"/>
      <c r="I120" s="29" t="s">
        <v>22</v>
      </c>
      <c r="J120" s="76" t="str">
        <f>IF(J16="","",J16)</f>
        <v>31. 8. 2018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24</v>
      </c>
      <c r="D122" s="37"/>
      <c r="E122" s="37"/>
      <c r="F122" s="24" t="str">
        <f>E19</f>
        <v>Ostravská univerzita</v>
      </c>
      <c r="G122" s="37"/>
      <c r="H122" s="37"/>
      <c r="I122" s="29" t="s">
        <v>30</v>
      </c>
      <c r="J122" s="33" t="str">
        <f>E25</f>
        <v>Marpo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28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 xml:space="preserve"> 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7"/>
      <c r="B125" s="198"/>
      <c r="C125" s="199" t="s">
        <v>189</v>
      </c>
      <c r="D125" s="200" t="s">
        <v>61</v>
      </c>
      <c r="E125" s="200" t="s">
        <v>57</v>
      </c>
      <c r="F125" s="200" t="s">
        <v>58</v>
      </c>
      <c r="G125" s="200" t="s">
        <v>190</v>
      </c>
      <c r="H125" s="200" t="s">
        <v>191</v>
      </c>
      <c r="I125" s="200" t="s">
        <v>192</v>
      </c>
      <c r="J125" s="201" t="s">
        <v>165</v>
      </c>
      <c r="K125" s="202" t="s">
        <v>193</v>
      </c>
      <c r="L125" s="203"/>
      <c r="M125" s="97" t="s">
        <v>1</v>
      </c>
      <c r="N125" s="98" t="s">
        <v>40</v>
      </c>
      <c r="O125" s="98" t="s">
        <v>194</v>
      </c>
      <c r="P125" s="98" t="s">
        <v>195</v>
      </c>
      <c r="Q125" s="98" t="s">
        <v>196</v>
      </c>
      <c r="R125" s="98" t="s">
        <v>197</v>
      </c>
      <c r="S125" s="98" t="s">
        <v>198</v>
      </c>
      <c r="T125" s="99" t="s">
        <v>199</v>
      </c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</row>
    <row r="126" s="2" customFormat="1" ht="22.8" customHeight="1">
      <c r="A126" s="35"/>
      <c r="B126" s="36"/>
      <c r="C126" s="104" t="s">
        <v>200</v>
      </c>
      <c r="D126" s="37"/>
      <c r="E126" s="37"/>
      <c r="F126" s="37"/>
      <c r="G126" s="37"/>
      <c r="H126" s="37"/>
      <c r="I126" s="37"/>
      <c r="J126" s="204">
        <f>BK126</f>
        <v>0</v>
      </c>
      <c r="K126" s="37"/>
      <c r="L126" s="41"/>
      <c r="M126" s="100"/>
      <c r="N126" s="205"/>
      <c r="O126" s="101"/>
      <c r="P126" s="206">
        <f>P127+P191</f>
        <v>0</v>
      </c>
      <c r="Q126" s="101"/>
      <c r="R126" s="206">
        <f>R127+R191</f>
        <v>0</v>
      </c>
      <c r="S126" s="101"/>
      <c r="T126" s="207">
        <f>T127+T191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75</v>
      </c>
      <c r="AU126" s="14" t="s">
        <v>167</v>
      </c>
      <c r="BK126" s="208">
        <f>BK127+BK191</f>
        <v>0</v>
      </c>
    </row>
    <row r="127" s="12" customFormat="1" ht="25.92" customHeight="1">
      <c r="A127" s="12"/>
      <c r="B127" s="209"/>
      <c r="C127" s="210"/>
      <c r="D127" s="211" t="s">
        <v>75</v>
      </c>
      <c r="E127" s="212" t="s">
        <v>1998</v>
      </c>
      <c r="F127" s="212" t="s">
        <v>111</v>
      </c>
      <c r="G127" s="210"/>
      <c r="H127" s="210"/>
      <c r="I127" s="213"/>
      <c r="J127" s="214">
        <f>BK127</f>
        <v>0</v>
      </c>
      <c r="K127" s="210"/>
      <c r="L127" s="215"/>
      <c r="M127" s="216"/>
      <c r="N127" s="217"/>
      <c r="O127" s="217"/>
      <c r="P127" s="218">
        <f>SUM(P128:P190)</f>
        <v>0</v>
      </c>
      <c r="Q127" s="217"/>
      <c r="R127" s="218">
        <f>SUM(R128:R190)</f>
        <v>0</v>
      </c>
      <c r="S127" s="217"/>
      <c r="T127" s="219">
        <f>SUM(T128:T190)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0" t="s">
        <v>83</v>
      </c>
      <c r="AT127" s="221" t="s">
        <v>75</v>
      </c>
      <c r="AU127" s="221" t="s">
        <v>76</v>
      </c>
      <c r="AY127" s="220" t="s">
        <v>203</v>
      </c>
      <c r="BK127" s="222">
        <f>SUM(BK128:BK190)</f>
        <v>0</v>
      </c>
    </row>
    <row r="128" s="2" customFormat="1" ht="24.15" customHeight="1">
      <c r="A128" s="35"/>
      <c r="B128" s="36"/>
      <c r="C128" s="225" t="s">
        <v>83</v>
      </c>
      <c r="D128" s="225" t="s">
        <v>205</v>
      </c>
      <c r="E128" s="226" t="s">
        <v>83</v>
      </c>
      <c r="F128" s="227" t="s">
        <v>2061</v>
      </c>
      <c r="G128" s="228" t="s">
        <v>314</v>
      </c>
      <c r="H128" s="229">
        <v>111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85</v>
      </c>
    </row>
    <row r="129" s="2" customFormat="1" ht="24.15" customHeight="1">
      <c r="A129" s="35"/>
      <c r="B129" s="36"/>
      <c r="C129" s="225" t="s">
        <v>85</v>
      </c>
      <c r="D129" s="225" t="s">
        <v>205</v>
      </c>
      <c r="E129" s="226" t="s">
        <v>85</v>
      </c>
      <c r="F129" s="227" t="s">
        <v>3249</v>
      </c>
      <c r="G129" s="228" t="s">
        <v>314</v>
      </c>
      <c r="H129" s="229">
        <v>148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209</v>
      </c>
    </row>
    <row r="130" s="2" customFormat="1" ht="24.15" customHeight="1">
      <c r="A130" s="35"/>
      <c r="B130" s="36"/>
      <c r="C130" s="225" t="s">
        <v>108</v>
      </c>
      <c r="D130" s="225" t="s">
        <v>205</v>
      </c>
      <c r="E130" s="226" t="s">
        <v>108</v>
      </c>
      <c r="F130" s="227" t="s">
        <v>2063</v>
      </c>
      <c r="G130" s="228" t="s">
        <v>314</v>
      </c>
      <c r="H130" s="229">
        <v>176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226</v>
      </c>
    </row>
    <row r="131" s="2" customFormat="1" ht="24.15" customHeight="1">
      <c r="A131" s="35"/>
      <c r="B131" s="36"/>
      <c r="C131" s="225" t="s">
        <v>209</v>
      </c>
      <c r="D131" s="225" t="s">
        <v>205</v>
      </c>
      <c r="E131" s="226" t="s">
        <v>209</v>
      </c>
      <c r="F131" s="227" t="s">
        <v>2064</v>
      </c>
      <c r="G131" s="228" t="s">
        <v>314</v>
      </c>
      <c r="H131" s="229">
        <v>1713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234</v>
      </c>
    </row>
    <row r="132" s="2" customFormat="1" ht="24.15" customHeight="1">
      <c r="A132" s="35"/>
      <c r="B132" s="36"/>
      <c r="C132" s="225" t="s">
        <v>222</v>
      </c>
      <c r="D132" s="225" t="s">
        <v>205</v>
      </c>
      <c r="E132" s="226" t="s">
        <v>222</v>
      </c>
      <c r="F132" s="227" t="s">
        <v>3250</v>
      </c>
      <c r="G132" s="228" t="s">
        <v>314</v>
      </c>
      <c r="H132" s="229">
        <v>185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243</v>
      </c>
    </row>
    <row r="133" s="2" customFormat="1" ht="24.15" customHeight="1">
      <c r="A133" s="35"/>
      <c r="B133" s="36"/>
      <c r="C133" s="225" t="s">
        <v>226</v>
      </c>
      <c r="D133" s="225" t="s">
        <v>205</v>
      </c>
      <c r="E133" s="226" t="s">
        <v>226</v>
      </c>
      <c r="F133" s="227" t="s">
        <v>3251</v>
      </c>
      <c r="G133" s="228" t="s">
        <v>314</v>
      </c>
      <c r="H133" s="229">
        <v>304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8</v>
      </c>
    </row>
    <row r="134" s="2" customFormat="1" ht="21.75" customHeight="1">
      <c r="A134" s="35"/>
      <c r="B134" s="36"/>
      <c r="C134" s="225" t="s">
        <v>230</v>
      </c>
      <c r="D134" s="225" t="s">
        <v>205</v>
      </c>
      <c r="E134" s="226" t="s">
        <v>230</v>
      </c>
      <c r="F134" s="227" t="s">
        <v>3252</v>
      </c>
      <c r="G134" s="228" t="s">
        <v>314</v>
      </c>
      <c r="H134" s="229">
        <v>196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258</v>
      </c>
    </row>
    <row r="135" s="2" customFormat="1" ht="16.5" customHeight="1">
      <c r="A135" s="35"/>
      <c r="B135" s="36"/>
      <c r="C135" s="225" t="s">
        <v>234</v>
      </c>
      <c r="D135" s="225" t="s">
        <v>205</v>
      </c>
      <c r="E135" s="226" t="s">
        <v>234</v>
      </c>
      <c r="F135" s="227" t="s">
        <v>2068</v>
      </c>
      <c r="G135" s="228" t="s">
        <v>721</v>
      </c>
      <c r="H135" s="229">
        <v>456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267</v>
      </c>
    </row>
    <row r="136" s="2" customFormat="1" ht="16.5" customHeight="1">
      <c r="A136" s="35"/>
      <c r="B136" s="36"/>
      <c r="C136" s="225" t="s">
        <v>238</v>
      </c>
      <c r="D136" s="225" t="s">
        <v>205</v>
      </c>
      <c r="E136" s="226" t="s">
        <v>238</v>
      </c>
      <c r="F136" s="227" t="s">
        <v>2069</v>
      </c>
      <c r="G136" s="228" t="s">
        <v>721</v>
      </c>
      <c r="H136" s="229">
        <v>134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276</v>
      </c>
    </row>
    <row r="137" s="2" customFormat="1" ht="24.15" customHeight="1">
      <c r="A137" s="35"/>
      <c r="B137" s="36"/>
      <c r="C137" s="225" t="s">
        <v>243</v>
      </c>
      <c r="D137" s="225" t="s">
        <v>205</v>
      </c>
      <c r="E137" s="226" t="s">
        <v>243</v>
      </c>
      <c r="F137" s="227" t="s">
        <v>2070</v>
      </c>
      <c r="G137" s="228" t="s">
        <v>721</v>
      </c>
      <c r="H137" s="229">
        <v>91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284</v>
      </c>
    </row>
    <row r="138" s="2" customFormat="1" ht="16.5" customHeight="1">
      <c r="A138" s="35"/>
      <c r="B138" s="36"/>
      <c r="C138" s="225" t="s">
        <v>247</v>
      </c>
      <c r="D138" s="225" t="s">
        <v>205</v>
      </c>
      <c r="E138" s="226" t="s">
        <v>247</v>
      </c>
      <c r="F138" s="227" t="s">
        <v>2071</v>
      </c>
      <c r="G138" s="228" t="s">
        <v>721</v>
      </c>
      <c r="H138" s="229">
        <v>11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291</v>
      </c>
    </row>
    <row r="139" s="2" customFormat="1" ht="16.5" customHeight="1">
      <c r="A139" s="35"/>
      <c r="B139" s="36"/>
      <c r="C139" s="225" t="s">
        <v>8</v>
      </c>
      <c r="D139" s="225" t="s">
        <v>205</v>
      </c>
      <c r="E139" s="226" t="s">
        <v>8</v>
      </c>
      <c r="F139" s="227" t="s">
        <v>2072</v>
      </c>
      <c r="G139" s="228" t="s">
        <v>721</v>
      </c>
      <c r="H139" s="229">
        <v>3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299</v>
      </c>
    </row>
    <row r="140" s="2" customFormat="1" ht="16.5" customHeight="1">
      <c r="A140" s="35"/>
      <c r="B140" s="36"/>
      <c r="C140" s="225" t="s">
        <v>254</v>
      </c>
      <c r="D140" s="225" t="s">
        <v>205</v>
      </c>
      <c r="E140" s="226" t="s">
        <v>254</v>
      </c>
      <c r="F140" s="227" t="s">
        <v>2073</v>
      </c>
      <c r="G140" s="228" t="s">
        <v>721</v>
      </c>
      <c r="H140" s="229">
        <v>3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307</v>
      </c>
    </row>
    <row r="141" s="2" customFormat="1" ht="16.5" customHeight="1">
      <c r="A141" s="35"/>
      <c r="B141" s="36"/>
      <c r="C141" s="225" t="s">
        <v>258</v>
      </c>
      <c r="D141" s="225" t="s">
        <v>205</v>
      </c>
      <c r="E141" s="226" t="s">
        <v>258</v>
      </c>
      <c r="F141" s="227" t="s">
        <v>2074</v>
      </c>
      <c r="G141" s="228" t="s">
        <v>314</v>
      </c>
      <c r="H141" s="229">
        <v>37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316</v>
      </c>
    </row>
    <row r="142" s="2" customFormat="1" ht="16.5" customHeight="1">
      <c r="A142" s="35"/>
      <c r="B142" s="36"/>
      <c r="C142" s="225" t="s">
        <v>263</v>
      </c>
      <c r="D142" s="225" t="s">
        <v>205</v>
      </c>
      <c r="E142" s="226" t="s">
        <v>263</v>
      </c>
      <c r="F142" s="227" t="s">
        <v>2075</v>
      </c>
      <c r="G142" s="228" t="s">
        <v>314</v>
      </c>
      <c r="H142" s="229">
        <v>33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210</v>
      </c>
    </row>
    <row r="143" s="2" customFormat="1" ht="16.5" customHeight="1">
      <c r="A143" s="35"/>
      <c r="B143" s="36"/>
      <c r="C143" s="225" t="s">
        <v>267</v>
      </c>
      <c r="D143" s="225" t="s">
        <v>205</v>
      </c>
      <c r="E143" s="226" t="s">
        <v>267</v>
      </c>
      <c r="F143" s="227" t="s">
        <v>2076</v>
      </c>
      <c r="G143" s="228" t="s">
        <v>721</v>
      </c>
      <c r="H143" s="229">
        <v>55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214</v>
      </c>
    </row>
    <row r="144" s="2" customFormat="1" ht="16.5" customHeight="1">
      <c r="A144" s="35"/>
      <c r="B144" s="36"/>
      <c r="C144" s="225" t="s">
        <v>271</v>
      </c>
      <c r="D144" s="225" t="s">
        <v>205</v>
      </c>
      <c r="E144" s="226" t="s">
        <v>271</v>
      </c>
      <c r="F144" s="227" t="s">
        <v>2077</v>
      </c>
      <c r="G144" s="228" t="s">
        <v>721</v>
      </c>
      <c r="H144" s="229">
        <v>15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338</v>
      </c>
    </row>
    <row r="145" s="2" customFormat="1" ht="16.5" customHeight="1">
      <c r="A145" s="35"/>
      <c r="B145" s="36"/>
      <c r="C145" s="225" t="s">
        <v>276</v>
      </c>
      <c r="D145" s="225" t="s">
        <v>205</v>
      </c>
      <c r="E145" s="226" t="s">
        <v>276</v>
      </c>
      <c r="F145" s="227" t="s">
        <v>2078</v>
      </c>
      <c r="G145" s="228" t="s">
        <v>721</v>
      </c>
      <c r="H145" s="229">
        <v>22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217</v>
      </c>
    </row>
    <row r="146" s="2" customFormat="1" ht="16.5" customHeight="1">
      <c r="A146" s="35"/>
      <c r="B146" s="36"/>
      <c r="C146" s="225" t="s">
        <v>280</v>
      </c>
      <c r="D146" s="225" t="s">
        <v>205</v>
      </c>
      <c r="E146" s="226" t="s">
        <v>280</v>
      </c>
      <c r="F146" s="227" t="s">
        <v>2079</v>
      </c>
      <c r="G146" s="228" t="s">
        <v>721</v>
      </c>
      <c r="H146" s="229">
        <v>28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353</v>
      </c>
    </row>
    <row r="147" s="2" customFormat="1" ht="16.5" customHeight="1">
      <c r="A147" s="35"/>
      <c r="B147" s="36"/>
      <c r="C147" s="225" t="s">
        <v>284</v>
      </c>
      <c r="D147" s="225" t="s">
        <v>205</v>
      </c>
      <c r="E147" s="226" t="s">
        <v>284</v>
      </c>
      <c r="F147" s="227" t="s">
        <v>2080</v>
      </c>
      <c r="G147" s="228" t="s">
        <v>314</v>
      </c>
      <c r="H147" s="229">
        <v>259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362</v>
      </c>
    </row>
    <row r="148" s="2" customFormat="1" ht="16.5" customHeight="1">
      <c r="A148" s="35"/>
      <c r="B148" s="36"/>
      <c r="C148" s="225" t="s">
        <v>7</v>
      </c>
      <c r="D148" s="225" t="s">
        <v>205</v>
      </c>
      <c r="E148" s="226" t="s">
        <v>7</v>
      </c>
      <c r="F148" s="227" t="s">
        <v>2081</v>
      </c>
      <c r="G148" s="228" t="s">
        <v>314</v>
      </c>
      <c r="H148" s="229">
        <v>42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221</v>
      </c>
    </row>
    <row r="149" s="2" customFormat="1" ht="16.5" customHeight="1">
      <c r="A149" s="35"/>
      <c r="B149" s="36"/>
      <c r="C149" s="225" t="s">
        <v>291</v>
      </c>
      <c r="D149" s="225" t="s">
        <v>205</v>
      </c>
      <c r="E149" s="226" t="s">
        <v>291</v>
      </c>
      <c r="F149" s="227" t="s">
        <v>2082</v>
      </c>
      <c r="G149" s="228" t="s">
        <v>314</v>
      </c>
      <c r="H149" s="229">
        <v>159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225</v>
      </c>
    </row>
    <row r="150" s="2" customFormat="1" ht="16.5" customHeight="1">
      <c r="A150" s="35"/>
      <c r="B150" s="36"/>
      <c r="C150" s="225" t="s">
        <v>295</v>
      </c>
      <c r="D150" s="225" t="s">
        <v>205</v>
      </c>
      <c r="E150" s="226" t="s">
        <v>295</v>
      </c>
      <c r="F150" s="227" t="s">
        <v>2083</v>
      </c>
      <c r="G150" s="228" t="s">
        <v>314</v>
      </c>
      <c r="H150" s="229">
        <v>19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384</v>
      </c>
    </row>
    <row r="151" s="2" customFormat="1" ht="16.5" customHeight="1">
      <c r="A151" s="35"/>
      <c r="B151" s="36"/>
      <c r="C151" s="225" t="s">
        <v>299</v>
      </c>
      <c r="D151" s="225" t="s">
        <v>205</v>
      </c>
      <c r="E151" s="226" t="s">
        <v>299</v>
      </c>
      <c r="F151" s="227" t="s">
        <v>2084</v>
      </c>
      <c r="G151" s="228" t="s">
        <v>721</v>
      </c>
      <c r="H151" s="229">
        <v>200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392</v>
      </c>
    </row>
    <row r="152" s="2" customFormat="1" ht="16.5" customHeight="1">
      <c r="A152" s="35"/>
      <c r="B152" s="36"/>
      <c r="C152" s="225" t="s">
        <v>303</v>
      </c>
      <c r="D152" s="225" t="s">
        <v>205</v>
      </c>
      <c r="E152" s="226" t="s">
        <v>303</v>
      </c>
      <c r="F152" s="227" t="s">
        <v>2085</v>
      </c>
      <c r="G152" s="228" t="s">
        <v>721</v>
      </c>
      <c r="H152" s="229">
        <v>34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229</v>
      </c>
    </row>
    <row r="153" s="2" customFormat="1" ht="16.5" customHeight="1">
      <c r="A153" s="35"/>
      <c r="B153" s="36"/>
      <c r="C153" s="225" t="s">
        <v>307</v>
      </c>
      <c r="D153" s="225" t="s">
        <v>205</v>
      </c>
      <c r="E153" s="226" t="s">
        <v>307</v>
      </c>
      <c r="F153" s="227" t="s">
        <v>2086</v>
      </c>
      <c r="G153" s="228" t="s">
        <v>721</v>
      </c>
      <c r="H153" s="229">
        <v>139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233</v>
      </c>
    </row>
    <row r="154" s="2" customFormat="1" ht="16.5" customHeight="1">
      <c r="A154" s="35"/>
      <c r="B154" s="36"/>
      <c r="C154" s="225" t="s">
        <v>311</v>
      </c>
      <c r="D154" s="225" t="s">
        <v>205</v>
      </c>
      <c r="E154" s="226" t="s">
        <v>311</v>
      </c>
      <c r="F154" s="227" t="s">
        <v>2087</v>
      </c>
      <c r="G154" s="228" t="s">
        <v>721</v>
      </c>
      <c r="H154" s="229">
        <v>1371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237</v>
      </c>
    </row>
    <row r="155" s="2" customFormat="1" ht="16.5" customHeight="1">
      <c r="A155" s="35"/>
      <c r="B155" s="36"/>
      <c r="C155" s="225" t="s">
        <v>316</v>
      </c>
      <c r="D155" s="225" t="s">
        <v>205</v>
      </c>
      <c r="E155" s="226" t="s">
        <v>316</v>
      </c>
      <c r="F155" s="227" t="s">
        <v>2088</v>
      </c>
      <c r="G155" s="228" t="s">
        <v>721</v>
      </c>
      <c r="H155" s="229">
        <v>413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242</v>
      </c>
    </row>
    <row r="156" s="2" customFormat="1" ht="16.5" customHeight="1">
      <c r="A156" s="35"/>
      <c r="B156" s="36"/>
      <c r="C156" s="225" t="s">
        <v>320</v>
      </c>
      <c r="D156" s="225" t="s">
        <v>205</v>
      </c>
      <c r="E156" s="226" t="s">
        <v>320</v>
      </c>
      <c r="F156" s="227" t="s">
        <v>2089</v>
      </c>
      <c r="G156" s="228" t="s">
        <v>721</v>
      </c>
      <c r="H156" s="229">
        <v>1380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246</v>
      </c>
    </row>
    <row r="157" s="2" customFormat="1" ht="16.5" customHeight="1">
      <c r="A157" s="35"/>
      <c r="B157" s="36"/>
      <c r="C157" s="225" t="s">
        <v>210</v>
      </c>
      <c r="D157" s="225" t="s">
        <v>205</v>
      </c>
      <c r="E157" s="226" t="s">
        <v>210</v>
      </c>
      <c r="F157" s="227" t="s">
        <v>2090</v>
      </c>
      <c r="G157" s="228" t="s">
        <v>314</v>
      </c>
      <c r="H157" s="229">
        <v>28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250</v>
      </c>
    </row>
    <row r="158" s="2" customFormat="1" ht="16.5" customHeight="1">
      <c r="A158" s="35"/>
      <c r="B158" s="36"/>
      <c r="C158" s="225" t="s">
        <v>327</v>
      </c>
      <c r="D158" s="225" t="s">
        <v>205</v>
      </c>
      <c r="E158" s="226" t="s">
        <v>327</v>
      </c>
      <c r="F158" s="227" t="s">
        <v>2091</v>
      </c>
      <c r="G158" s="228" t="s">
        <v>314</v>
      </c>
      <c r="H158" s="229">
        <v>28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253</v>
      </c>
    </row>
    <row r="159" s="2" customFormat="1" ht="16.5" customHeight="1">
      <c r="A159" s="35"/>
      <c r="B159" s="36"/>
      <c r="C159" s="225" t="s">
        <v>214</v>
      </c>
      <c r="D159" s="225" t="s">
        <v>205</v>
      </c>
      <c r="E159" s="226" t="s">
        <v>214</v>
      </c>
      <c r="F159" s="227" t="s">
        <v>2092</v>
      </c>
      <c r="G159" s="228" t="s">
        <v>314</v>
      </c>
      <c r="H159" s="229">
        <v>22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451</v>
      </c>
    </row>
    <row r="160" s="2" customFormat="1" ht="16.5" customHeight="1">
      <c r="A160" s="35"/>
      <c r="B160" s="36"/>
      <c r="C160" s="225" t="s">
        <v>334</v>
      </c>
      <c r="D160" s="225" t="s">
        <v>205</v>
      </c>
      <c r="E160" s="226" t="s">
        <v>334</v>
      </c>
      <c r="F160" s="227" t="s">
        <v>2093</v>
      </c>
      <c r="G160" s="228" t="s">
        <v>314</v>
      </c>
      <c r="H160" s="229">
        <v>18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257</v>
      </c>
    </row>
    <row r="161" s="2" customFormat="1" ht="16.5" customHeight="1">
      <c r="A161" s="35"/>
      <c r="B161" s="36"/>
      <c r="C161" s="225" t="s">
        <v>338</v>
      </c>
      <c r="D161" s="225" t="s">
        <v>205</v>
      </c>
      <c r="E161" s="226" t="s">
        <v>338</v>
      </c>
      <c r="F161" s="227" t="s">
        <v>2094</v>
      </c>
      <c r="G161" s="228" t="s">
        <v>314</v>
      </c>
      <c r="H161" s="229">
        <v>36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261</v>
      </c>
    </row>
    <row r="162" s="2" customFormat="1" ht="16.5" customHeight="1">
      <c r="A162" s="35"/>
      <c r="B162" s="36"/>
      <c r="C162" s="225" t="s">
        <v>342</v>
      </c>
      <c r="D162" s="225" t="s">
        <v>205</v>
      </c>
      <c r="E162" s="226" t="s">
        <v>342</v>
      </c>
      <c r="F162" s="227" t="s">
        <v>2095</v>
      </c>
      <c r="G162" s="228" t="s">
        <v>314</v>
      </c>
      <c r="H162" s="229">
        <v>36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473</v>
      </c>
    </row>
    <row r="163" s="2" customFormat="1" ht="49.05" customHeight="1">
      <c r="A163" s="35"/>
      <c r="B163" s="36"/>
      <c r="C163" s="225" t="s">
        <v>217</v>
      </c>
      <c r="D163" s="225" t="s">
        <v>205</v>
      </c>
      <c r="E163" s="226" t="s">
        <v>217</v>
      </c>
      <c r="F163" s="227" t="s">
        <v>2096</v>
      </c>
      <c r="G163" s="228" t="s">
        <v>314</v>
      </c>
      <c r="H163" s="229">
        <v>14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483</v>
      </c>
    </row>
    <row r="164" s="2" customFormat="1" ht="37.8" customHeight="1">
      <c r="A164" s="35"/>
      <c r="B164" s="36"/>
      <c r="C164" s="225" t="s">
        <v>349</v>
      </c>
      <c r="D164" s="225" t="s">
        <v>205</v>
      </c>
      <c r="E164" s="226" t="s">
        <v>349</v>
      </c>
      <c r="F164" s="227" t="s">
        <v>2097</v>
      </c>
      <c r="G164" s="228" t="s">
        <v>721</v>
      </c>
      <c r="H164" s="229">
        <v>1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266</v>
      </c>
    </row>
    <row r="165" s="2" customFormat="1" ht="37.8" customHeight="1">
      <c r="A165" s="35"/>
      <c r="B165" s="36"/>
      <c r="C165" s="225" t="s">
        <v>353</v>
      </c>
      <c r="D165" s="225" t="s">
        <v>205</v>
      </c>
      <c r="E165" s="226" t="s">
        <v>353</v>
      </c>
      <c r="F165" s="227" t="s">
        <v>2098</v>
      </c>
      <c r="G165" s="228" t="s">
        <v>721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270</v>
      </c>
    </row>
    <row r="166" s="2" customFormat="1" ht="16.5" customHeight="1">
      <c r="A166" s="35"/>
      <c r="B166" s="36"/>
      <c r="C166" s="225" t="s">
        <v>357</v>
      </c>
      <c r="D166" s="225" t="s">
        <v>205</v>
      </c>
      <c r="E166" s="226" t="s">
        <v>357</v>
      </c>
      <c r="F166" s="227" t="s">
        <v>2099</v>
      </c>
      <c r="G166" s="228" t="s">
        <v>314</v>
      </c>
      <c r="H166" s="229">
        <v>34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274</v>
      </c>
    </row>
    <row r="167" s="2" customFormat="1" ht="16.5" customHeight="1">
      <c r="A167" s="35"/>
      <c r="B167" s="36"/>
      <c r="C167" s="225" t="s">
        <v>362</v>
      </c>
      <c r="D167" s="225" t="s">
        <v>205</v>
      </c>
      <c r="E167" s="226" t="s">
        <v>362</v>
      </c>
      <c r="F167" s="227" t="s">
        <v>2100</v>
      </c>
      <c r="G167" s="228" t="s">
        <v>721</v>
      </c>
      <c r="H167" s="229">
        <v>15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520</v>
      </c>
    </row>
    <row r="168" s="2" customFormat="1" ht="16.5" customHeight="1">
      <c r="A168" s="35"/>
      <c r="B168" s="36"/>
      <c r="C168" s="225" t="s">
        <v>366</v>
      </c>
      <c r="D168" s="225" t="s">
        <v>205</v>
      </c>
      <c r="E168" s="226" t="s">
        <v>366</v>
      </c>
      <c r="F168" s="227" t="s">
        <v>2101</v>
      </c>
      <c r="G168" s="228" t="s">
        <v>721</v>
      </c>
      <c r="H168" s="229">
        <v>8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531</v>
      </c>
    </row>
    <row r="169" s="2" customFormat="1" ht="16.5" customHeight="1">
      <c r="A169" s="35"/>
      <c r="B169" s="36"/>
      <c r="C169" s="225" t="s">
        <v>221</v>
      </c>
      <c r="D169" s="225" t="s">
        <v>205</v>
      </c>
      <c r="E169" s="226" t="s">
        <v>221</v>
      </c>
      <c r="F169" s="227" t="s">
        <v>2102</v>
      </c>
      <c r="G169" s="228" t="s">
        <v>721</v>
      </c>
      <c r="H169" s="229">
        <v>15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540</v>
      </c>
    </row>
    <row r="170" s="2" customFormat="1" ht="16.5" customHeight="1">
      <c r="A170" s="35"/>
      <c r="B170" s="36"/>
      <c r="C170" s="225" t="s">
        <v>373</v>
      </c>
      <c r="D170" s="225" t="s">
        <v>205</v>
      </c>
      <c r="E170" s="226" t="s">
        <v>373</v>
      </c>
      <c r="F170" s="227" t="s">
        <v>2103</v>
      </c>
      <c r="G170" s="228" t="s">
        <v>721</v>
      </c>
      <c r="H170" s="229">
        <v>15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549</v>
      </c>
    </row>
    <row r="171" s="2" customFormat="1" ht="16.5" customHeight="1">
      <c r="A171" s="35"/>
      <c r="B171" s="36"/>
      <c r="C171" s="225" t="s">
        <v>225</v>
      </c>
      <c r="D171" s="225" t="s">
        <v>205</v>
      </c>
      <c r="E171" s="226" t="s">
        <v>225</v>
      </c>
      <c r="F171" s="227" t="s">
        <v>2104</v>
      </c>
      <c r="G171" s="228" t="s">
        <v>721</v>
      </c>
      <c r="H171" s="229">
        <v>23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560</v>
      </c>
    </row>
    <row r="172" s="2" customFormat="1" ht="16.5" customHeight="1">
      <c r="A172" s="35"/>
      <c r="B172" s="36"/>
      <c r="C172" s="225" t="s">
        <v>380</v>
      </c>
      <c r="D172" s="225" t="s">
        <v>205</v>
      </c>
      <c r="E172" s="226" t="s">
        <v>380</v>
      </c>
      <c r="F172" s="227" t="s">
        <v>3253</v>
      </c>
      <c r="G172" s="228" t="s">
        <v>721</v>
      </c>
      <c r="H172" s="229">
        <v>14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568</v>
      </c>
    </row>
    <row r="173" s="2" customFormat="1" ht="16.5" customHeight="1">
      <c r="A173" s="35"/>
      <c r="B173" s="36"/>
      <c r="C173" s="225" t="s">
        <v>384</v>
      </c>
      <c r="D173" s="225" t="s">
        <v>205</v>
      </c>
      <c r="E173" s="226" t="s">
        <v>384</v>
      </c>
      <c r="F173" s="227" t="s">
        <v>3254</v>
      </c>
      <c r="G173" s="228" t="s">
        <v>721</v>
      </c>
      <c r="H173" s="229">
        <v>14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576</v>
      </c>
    </row>
    <row r="174" s="2" customFormat="1" ht="16.5" customHeight="1">
      <c r="A174" s="35"/>
      <c r="B174" s="36"/>
      <c r="C174" s="225" t="s">
        <v>388</v>
      </c>
      <c r="D174" s="225" t="s">
        <v>205</v>
      </c>
      <c r="E174" s="226" t="s">
        <v>388</v>
      </c>
      <c r="F174" s="227" t="s">
        <v>2033</v>
      </c>
      <c r="G174" s="228" t="s">
        <v>721</v>
      </c>
      <c r="H174" s="229">
        <v>11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279</v>
      </c>
    </row>
    <row r="175" s="2" customFormat="1" ht="21.75" customHeight="1">
      <c r="A175" s="35"/>
      <c r="B175" s="36"/>
      <c r="C175" s="225" t="s">
        <v>392</v>
      </c>
      <c r="D175" s="225" t="s">
        <v>205</v>
      </c>
      <c r="E175" s="226" t="s">
        <v>392</v>
      </c>
      <c r="F175" s="227" t="s">
        <v>2106</v>
      </c>
      <c r="G175" s="228" t="s">
        <v>721</v>
      </c>
      <c r="H175" s="229">
        <v>11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283</v>
      </c>
    </row>
    <row r="176" s="2" customFormat="1" ht="21.75" customHeight="1">
      <c r="A176" s="35"/>
      <c r="B176" s="36"/>
      <c r="C176" s="225" t="s">
        <v>396</v>
      </c>
      <c r="D176" s="225" t="s">
        <v>205</v>
      </c>
      <c r="E176" s="226" t="s">
        <v>396</v>
      </c>
      <c r="F176" s="227" t="s">
        <v>2107</v>
      </c>
      <c r="G176" s="228" t="s">
        <v>721</v>
      </c>
      <c r="H176" s="229">
        <v>330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287</v>
      </c>
    </row>
    <row r="177" s="2" customFormat="1" ht="16.5" customHeight="1">
      <c r="A177" s="35"/>
      <c r="B177" s="36"/>
      <c r="C177" s="225" t="s">
        <v>229</v>
      </c>
      <c r="D177" s="225" t="s">
        <v>205</v>
      </c>
      <c r="E177" s="226" t="s">
        <v>229</v>
      </c>
      <c r="F177" s="227" t="s">
        <v>2108</v>
      </c>
      <c r="G177" s="228" t="s">
        <v>721</v>
      </c>
      <c r="H177" s="229">
        <v>176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290</v>
      </c>
    </row>
    <row r="178" s="2" customFormat="1" ht="16.5" customHeight="1">
      <c r="A178" s="35"/>
      <c r="B178" s="36"/>
      <c r="C178" s="225" t="s">
        <v>405</v>
      </c>
      <c r="D178" s="225" t="s">
        <v>205</v>
      </c>
      <c r="E178" s="226" t="s">
        <v>405</v>
      </c>
      <c r="F178" s="227" t="s">
        <v>2109</v>
      </c>
      <c r="G178" s="228" t="s">
        <v>721</v>
      </c>
      <c r="H178" s="229">
        <v>154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294</v>
      </c>
    </row>
    <row r="179" s="2" customFormat="1" ht="16.5" customHeight="1">
      <c r="A179" s="35"/>
      <c r="B179" s="36"/>
      <c r="C179" s="225" t="s">
        <v>233</v>
      </c>
      <c r="D179" s="225" t="s">
        <v>205</v>
      </c>
      <c r="E179" s="226" t="s">
        <v>233</v>
      </c>
      <c r="F179" s="227" t="s">
        <v>2110</v>
      </c>
      <c r="G179" s="228" t="s">
        <v>721</v>
      </c>
      <c r="H179" s="229">
        <v>11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83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298</v>
      </c>
    </row>
    <row r="180" s="2" customFormat="1" ht="16.5" customHeight="1">
      <c r="A180" s="35"/>
      <c r="B180" s="36"/>
      <c r="C180" s="225" t="s">
        <v>412</v>
      </c>
      <c r="D180" s="225" t="s">
        <v>205</v>
      </c>
      <c r="E180" s="226" t="s">
        <v>412</v>
      </c>
      <c r="F180" s="227" t="s">
        <v>2111</v>
      </c>
      <c r="G180" s="228" t="s">
        <v>721</v>
      </c>
      <c r="H180" s="229">
        <v>8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302</v>
      </c>
    </row>
    <row r="181" s="2" customFormat="1" ht="16.5" customHeight="1">
      <c r="A181" s="35"/>
      <c r="B181" s="36"/>
      <c r="C181" s="225" t="s">
        <v>237</v>
      </c>
      <c r="D181" s="225" t="s">
        <v>205</v>
      </c>
      <c r="E181" s="226" t="s">
        <v>237</v>
      </c>
      <c r="F181" s="227" t="s">
        <v>2112</v>
      </c>
      <c r="G181" s="228" t="s">
        <v>721</v>
      </c>
      <c r="H181" s="229">
        <v>3164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306</v>
      </c>
    </row>
    <row r="182" s="2" customFormat="1" ht="24.15" customHeight="1">
      <c r="A182" s="35"/>
      <c r="B182" s="36"/>
      <c r="C182" s="225" t="s">
        <v>419</v>
      </c>
      <c r="D182" s="225" t="s">
        <v>205</v>
      </c>
      <c r="E182" s="226" t="s">
        <v>419</v>
      </c>
      <c r="F182" s="227" t="s">
        <v>2113</v>
      </c>
      <c r="G182" s="228" t="s">
        <v>721</v>
      </c>
      <c r="H182" s="229">
        <v>1643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83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654</v>
      </c>
    </row>
    <row r="183" s="2" customFormat="1" ht="16.5" customHeight="1">
      <c r="A183" s="35"/>
      <c r="B183" s="36"/>
      <c r="C183" s="225" t="s">
        <v>242</v>
      </c>
      <c r="D183" s="225" t="s">
        <v>205</v>
      </c>
      <c r="E183" s="226" t="s">
        <v>242</v>
      </c>
      <c r="F183" s="227" t="s">
        <v>2114</v>
      </c>
      <c r="G183" s="228" t="s">
        <v>314</v>
      </c>
      <c r="H183" s="229">
        <v>1295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83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663</v>
      </c>
    </row>
    <row r="184" s="2" customFormat="1" ht="16.5" customHeight="1">
      <c r="A184" s="35"/>
      <c r="B184" s="36"/>
      <c r="C184" s="225" t="s">
        <v>426</v>
      </c>
      <c r="D184" s="225" t="s">
        <v>205</v>
      </c>
      <c r="E184" s="226" t="s">
        <v>426</v>
      </c>
      <c r="F184" s="227" t="s">
        <v>2115</v>
      </c>
      <c r="G184" s="228" t="s">
        <v>2032</v>
      </c>
      <c r="H184" s="229">
        <v>108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83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671</v>
      </c>
    </row>
    <row r="185" s="2" customFormat="1" ht="16.5" customHeight="1">
      <c r="A185" s="35"/>
      <c r="B185" s="36"/>
      <c r="C185" s="225" t="s">
        <v>246</v>
      </c>
      <c r="D185" s="225" t="s">
        <v>205</v>
      </c>
      <c r="E185" s="226" t="s">
        <v>246</v>
      </c>
      <c r="F185" s="227" t="s">
        <v>2116</v>
      </c>
      <c r="G185" s="228" t="s">
        <v>2117</v>
      </c>
      <c r="H185" s="229">
        <v>1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83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679</v>
      </c>
    </row>
    <row r="186" s="2" customFormat="1" ht="16.5" customHeight="1">
      <c r="A186" s="35"/>
      <c r="B186" s="36"/>
      <c r="C186" s="225" t="s">
        <v>433</v>
      </c>
      <c r="D186" s="225" t="s">
        <v>205</v>
      </c>
      <c r="E186" s="226" t="s">
        <v>433</v>
      </c>
      <c r="F186" s="227" t="s">
        <v>2118</v>
      </c>
      <c r="G186" s="228" t="s">
        <v>213</v>
      </c>
      <c r="H186" s="229">
        <v>3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83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310</v>
      </c>
    </row>
    <row r="187" s="2" customFormat="1" ht="16.5" customHeight="1">
      <c r="A187" s="35"/>
      <c r="B187" s="36"/>
      <c r="C187" s="225" t="s">
        <v>250</v>
      </c>
      <c r="D187" s="225" t="s">
        <v>205</v>
      </c>
      <c r="E187" s="226" t="s">
        <v>250</v>
      </c>
      <c r="F187" s="227" t="s">
        <v>2031</v>
      </c>
      <c r="G187" s="228" t="s">
        <v>2032</v>
      </c>
      <c r="H187" s="229">
        <v>12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83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315</v>
      </c>
    </row>
    <row r="188" s="2" customFormat="1" ht="16.5" customHeight="1">
      <c r="A188" s="35"/>
      <c r="B188" s="36"/>
      <c r="C188" s="225" t="s">
        <v>440</v>
      </c>
      <c r="D188" s="225" t="s">
        <v>205</v>
      </c>
      <c r="E188" s="226" t="s">
        <v>440</v>
      </c>
      <c r="F188" s="227" t="s">
        <v>2119</v>
      </c>
      <c r="G188" s="228" t="s">
        <v>2120</v>
      </c>
      <c r="H188" s="229">
        <v>1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83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703</v>
      </c>
    </row>
    <row r="189" s="2" customFormat="1" ht="16.5" customHeight="1">
      <c r="A189" s="35"/>
      <c r="B189" s="36"/>
      <c r="C189" s="225" t="s">
        <v>253</v>
      </c>
      <c r="D189" s="225" t="s">
        <v>205</v>
      </c>
      <c r="E189" s="226" t="s">
        <v>253</v>
      </c>
      <c r="F189" s="227" t="s">
        <v>2053</v>
      </c>
      <c r="G189" s="228" t="s">
        <v>721</v>
      </c>
      <c r="H189" s="229">
        <v>1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83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712</v>
      </c>
    </row>
    <row r="190" s="2" customFormat="1" ht="16.5" customHeight="1">
      <c r="A190" s="35"/>
      <c r="B190" s="36"/>
      <c r="C190" s="225" t="s">
        <v>447</v>
      </c>
      <c r="D190" s="225" t="s">
        <v>205</v>
      </c>
      <c r="E190" s="226" t="s">
        <v>447</v>
      </c>
      <c r="F190" s="227" t="s">
        <v>2054</v>
      </c>
      <c r="G190" s="228" t="s">
        <v>721</v>
      </c>
      <c r="H190" s="229">
        <v>1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83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724</v>
      </c>
    </row>
    <row r="191" s="12" customFormat="1" ht="25.92" customHeight="1">
      <c r="A191" s="12"/>
      <c r="B191" s="209"/>
      <c r="C191" s="210"/>
      <c r="D191" s="211" t="s">
        <v>75</v>
      </c>
      <c r="E191" s="212" t="s">
        <v>2039</v>
      </c>
      <c r="F191" s="212" t="s">
        <v>1601</v>
      </c>
      <c r="G191" s="210"/>
      <c r="H191" s="210"/>
      <c r="I191" s="213"/>
      <c r="J191" s="214">
        <f>BK191</f>
        <v>0</v>
      </c>
      <c r="K191" s="210"/>
      <c r="L191" s="215"/>
      <c r="M191" s="216"/>
      <c r="N191" s="217"/>
      <c r="O191" s="217"/>
      <c r="P191" s="218">
        <f>SUM(P192:P193)</f>
        <v>0</v>
      </c>
      <c r="Q191" s="217"/>
      <c r="R191" s="218">
        <f>SUM(R192:R193)</f>
        <v>0</v>
      </c>
      <c r="S191" s="217"/>
      <c r="T191" s="219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0" t="s">
        <v>83</v>
      </c>
      <c r="AT191" s="221" t="s">
        <v>75</v>
      </c>
      <c r="AU191" s="221" t="s">
        <v>76</v>
      </c>
      <c r="AY191" s="220" t="s">
        <v>203</v>
      </c>
      <c r="BK191" s="222">
        <f>SUM(BK192:BK193)</f>
        <v>0</v>
      </c>
    </row>
    <row r="192" s="2" customFormat="1" ht="24.15" customHeight="1">
      <c r="A192" s="35"/>
      <c r="B192" s="36"/>
      <c r="C192" s="225" t="s">
        <v>451</v>
      </c>
      <c r="D192" s="225" t="s">
        <v>205</v>
      </c>
      <c r="E192" s="226" t="s">
        <v>451</v>
      </c>
      <c r="F192" s="227" t="s">
        <v>2056</v>
      </c>
      <c r="G192" s="228" t="s">
        <v>1363</v>
      </c>
      <c r="H192" s="229">
        <v>1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83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731</v>
      </c>
    </row>
    <row r="193" s="2" customFormat="1" ht="24.15" customHeight="1">
      <c r="A193" s="35"/>
      <c r="B193" s="36"/>
      <c r="C193" s="225" t="s">
        <v>455</v>
      </c>
      <c r="D193" s="225" t="s">
        <v>205</v>
      </c>
      <c r="E193" s="226" t="s">
        <v>455</v>
      </c>
      <c r="F193" s="227" t="s">
        <v>3255</v>
      </c>
      <c r="G193" s="228" t="s">
        <v>1363</v>
      </c>
      <c r="H193" s="229">
        <v>1</v>
      </c>
      <c r="I193" s="230"/>
      <c r="J193" s="231">
        <f>ROUND(I193*H193,2)</f>
        <v>0</v>
      </c>
      <c r="K193" s="232"/>
      <c r="L193" s="41"/>
      <c r="M193" s="256" t="s">
        <v>1</v>
      </c>
      <c r="N193" s="257" t="s">
        <v>41</v>
      </c>
      <c r="O193" s="258"/>
      <c r="P193" s="259">
        <f>O193*H193</f>
        <v>0</v>
      </c>
      <c r="Q193" s="259">
        <v>0</v>
      </c>
      <c r="R193" s="259">
        <f>Q193*H193</f>
        <v>0</v>
      </c>
      <c r="S193" s="259">
        <v>0</v>
      </c>
      <c r="T193" s="260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209</v>
      </c>
      <c r="AT193" s="237" t="s">
        <v>205</v>
      </c>
      <c r="AU193" s="237" t="s">
        <v>83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209</v>
      </c>
      <c r="BM193" s="237" t="s">
        <v>739</v>
      </c>
    </row>
    <row r="194" s="2" customFormat="1" ht="6.96" customHeight="1">
      <c r="A194" s="35"/>
      <c r="B194" s="63"/>
      <c r="C194" s="64"/>
      <c r="D194" s="64"/>
      <c r="E194" s="64"/>
      <c r="F194" s="64"/>
      <c r="G194" s="64"/>
      <c r="H194" s="64"/>
      <c r="I194" s="64"/>
      <c r="J194" s="64"/>
      <c r="K194" s="64"/>
      <c r="L194" s="41"/>
      <c r="M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</row>
  </sheetData>
  <sheetProtection sheet="1" autoFilter="0" formatColumns="0" formatRows="0" objects="1" scenarios="1" spinCount="100000" saltValue="Ybw/okzKNRxvw1/UaNA34Q1lGcLQGlkDDAXeYTysugh3o5ccNAZJAb36FCm9+wZ4Fat+nq7bLeiToYTaMC32Kg==" hashValue="RxBUfn5/rdlZHst+y2XDXqUqTGs3wZnfCggySPxoEDP3UmZkKulc5cudizZp7SD9rvrISGWVKmR8e6WAO5LC8w==" algorithmName="SHA-512" password="99DC"/>
  <autoFilter ref="C125:K19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152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2428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3256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3210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ROUND(J128,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ROUND((SUM(BE128:BE155)),  2)</f>
        <v>0</v>
      </c>
      <c r="G37" s="35"/>
      <c r="H37" s="35"/>
      <c r="I37" s="162">
        <v>0.20999999999999999</v>
      </c>
      <c r="J37" s="161">
        <f>ROUND(((SUM(BE128:BE155))*I37),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ROUND((SUM(BF128:BF155)),  2)</f>
        <v>0</v>
      </c>
      <c r="G38" s="35"/>
      <c r="H38" s="35"/>
      <c r="I38" s="162">
        <v>0.12</v>
      </c>
      <c r="J38" s="161">
        <f>ROUND(((SUM(BF128:BF155))*I38),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ROUND((SUM(BG128:BG155)),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ROUND((SUM(BH128:BH155)),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ROUND((SUM(BI128:BI155)),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2428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D.1.4.4d - Grafická nástavba, vizualizace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J128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2194</v>
      </c>
      <c r="E101" s="189"/>
      <c r="F101" s="189"/>
      <c r="G101" s="189"/>
      <c r="H101" s="189"/>
      <c r="I101" s="189"/>
      <c r="J101" s="190">
        <f>J129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3257</v>
      </c>
      <c r="E102" s="189"/>
      <c r="F102" s="189"/>
      <c r="G102" s="189"/>
      <c r="H102" s="189"/>
      <c r="I102" s="189"/>
      <c r="J102" s="190">
        <f>J136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3258</v>
      </c>
      <c r="E103" s="189"/>
      <c r="F103" s="189"/>
      <c r="G103" s="189"/>
      <c r="H103" s="189"/>
      <c r="I103" s="189"/>
      <c r="J103" s="190">
        <f>J149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6"/>
      <c r="C104" s="187"/>
      <c r="D104" s="188" t="s">
        <v>3259</v>
      </c>
      <c r="E104" s="189"/>
      <c r="F104" s="189"/>
      <c r="G104" s="189"/>
      <c r="H104" s="189"/>
      <c r="I104" s="189"/>
      <c r="J104" s="190">
        <f>J152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3"/>
      <c r="C106" s="64"/>
      <c r="D106" s="64"/>
      <c r="E106" s="64"/>
      <c r="F106" s="64"/>
      <c r="G106" s="64"/>
      <c r="H106" s="64"/>
      <c r="I106" s="64"/>
      <c r="J106" s="64"/>
      <c r="K106" s="64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65"/>
      <c r="C110" s="66"/>
      <c r="D110" s="66"/>
      <c r="E110" s="66"/>
      <c r="F110" s="66"/>
      <c r="G110" s="66"/>
      <c r="H110" s="66"/>
      <c r="I110" s="66"/>
      <c r="J110" s="66"/>
      <c r="K110" s="66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188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16</v>
      </c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81" t="str">
        <f>E7</f>
        <v>Objekty OU, část D a DM</v>
      </c>
      <c r="F114" s="29"/>
      <c r="G114" s="29"/>
      <c r="H114" s="29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158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1" customFormat="1" ht="16.5" customHeight="1">
      <c r="B116" s="18"/>
      <c r="C116" s="19"/>
      <c r="D116" s="19"/>
      <c r="E116" s="181" t="s">
        <v>2428</v>
      </c>
      <c r="F116" s="19"/>
      <c r="G116" s="19"/>
      <c r="H116" s="19"/>
      <c r="I116" s="19"/>
      <c r="J116" s="19"/>
      <c r="K116" s="19"/>
      <c r="L116" s="17"/>
    </row>
    <row r="117" s="1" customFormat="1" ht="12" customHeight="1">
      <c r="B117" s="18"/>
      <c r="C117" s="29" t="s">
        <v>160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261" t="s">
        <v>1991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1992</v>
      </c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3" t="str">
        <f>E13</f>
        <v>D.1.4.4d - Grafická nástavba, vizualizace</v>
      </c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20</v>
      </c>
      <c r="D122" s="37"/>
      <c r="E122" s="37"/>
      <c r="F122" s="24" t="str">
        <f>F16</f>
        <v xml:space="preserve"> </v>
      </c>
      <c r="G122" s="37"/>
      <c r="H122" s="37"/>
      <c r="I122" s="29" t="s">
        <v>22</v>
      </c>
      <c r="J122" s="76" t="str">
        <f>IF(J16="","",J16)</f>
        <v>31. 8. 2018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24</v>
      </c>
      <c r="D124" s="37"/>
      <c r="E124" s="37"/>
      <c r="F124" s="24" t="str">
        <f>E19</f>
        <v>Ostravská univerzita</v>
      </c>
      <c r="G124" s="37"/>
      <c r="H124" s="37"/>
      <c r="I124" s="29" t="s">
        <v>30</v>
      </c>
      <c r="J124" s="33" t="str">
        <f>E25</f>
        <v>Marpo s.r.o.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28</v>
      </c>
      <c r="D125" s="37"/>
      <c r="E125" s="37"/>
      <c r="F125" s="24" t="str">
        <f>IF(E22="","",E22)</f>
        <v>Vyplň údaj</v>
      </c>
      <c r="G125" s="37"/>
      <c r="H125" s="37"/>
      <c r="I125" s="29" t="s">
        <v>33</v>
      </c>
      <c r="J125" s="33" t="str">
        <f>E28</f>
        <v xml:space="preserve"> </v>
      </c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197"/>
      <c r="B127" s="198"/>
      <c r="C127" s="199" t="s">
        <v>189</v>
      </c>
      <c r="D127" s="200" t="s">
        <v>61</v>
      </c>
      <c r="E127" s="200" t="s">
        <v>57</v>
      </c>
      <c r="F127" s="200" t="s">
        <v>58</v>
      </c>
      <c r="G127" s="200" t="s">
        <v>190</v>
      </c>
      <c r="H127" s="200" t="s">
        <v>191</v>
      </c>
      <c r="I127" s="200" t="s">
        <v>192</v>
      </c>
      <c r="J127" s="201" t="s">
        <v>165</v>
      </c>
      <c r="K127" s="202" t="s">
        <v>193</v>
      </c>
      <c r="L127" s="203"/>
      <c r="M127" s="97" t="s">
        <v>1</v>
      </c>
      <c r="N127" s="98" t="s">
        <v>40</v>
      </c>
      <c r="O127" s="98" t="s">
        <v>194</v>
      </c>
      <c r="P127" s="98" t="s">
        <v>195</v>
      </c>
      <c r="Q127" s="98" t="s">
        <v>196</v>
      </c>
      <c r="R127" s="98" t="s">
        <v>197</v>
      </c>
      <c r="S127" s="98" t="s">
        <v>198</v>
      </c>
      <c r="T127" s="99" t="s">
        <v>199</v>
      </c>
      <c r="U127" s="197"/>
      <c r="V127" s="197"/>
      <c r="W127" s="197"/>
      <c r="X127" s="197"/>
      <c r="Y127" s="197"/>
      <c r="Z127" s="197"/>
      <c r="AA127" s="197"/>
      <c r="AB127" s="197"/>
      <c r="AC127" s="197"/>
      <c r="AD127" s="197"/>
      <c r="AE127" s="197"/>
    </row>
    <row r="128" s="2" customFormat="1" ht="22.8" customHeight="1">
      <c r="A128" s="35"/>
      <c r="B128" s="36"/>
      <c r="C128" s="104" t="s">
        <v>200</v>
      </c>
      <c r="D128" s="37"/>
      <c r="E128" s="37"/>
      <c r="F128" s="37"/>
      <c r="G128" s="37"/>
      <c r="H128" s="37"/>
      <c r="I128" s="37"/>
      <c r="J128" s="204">
        <f>BK128</f>
        <v>0</v>
      </c>
      <c r="K128" s="37"/>
      <c r="L128" s="41"/>
      <c r="M128" s="100"/>
      <c r="N128" s="205"/>
      <c r="O128" s="101"/>
      <c r="P128" s="206">
        <f>P129+P136+P149+P152</f>
        <v>0</v>
      </c>
      <c r="Q128" s="101"/>
      <c r="R128" s="206">
        <f>R129+R136+R149+R152</f>
        <v>0</v>
      </c>
      <c r="S128" s="101"/>
      <c r="T128" s="207">
        <f>T129+T136+T149+T152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75</v>
      </c>
      <c r="AU128" s="14" t="s">
        <v>167</v>
      </c>
      <c r="BK128" s="208">
        <f>BK129+BK136+BK149+BK152</f>
        <v>0</v>
      </c>
    </row>
    <row r="129" s="12" customFormat="1" ht="25.92" customHeight="1">
      <c r="A129" s="12"/>
      <c r="B129" s="209"/>
      <c r="C129" s="210"/>
      <c r="D129" s="211" t="s">
        <v>75</v>
      </c>
      <c r="E129" s="212" t="s">
        <v>1931</v>
      </c>
      <c r="F129" s="212" t="s">
        <v>2197</v>
      </c>
      <c r="G129" s="210"/>
      <c r="H129" s="210"/>
      <c r="I129" s="213"/>
      <c r="J129" s="214">
        <f>BK129</f>
        <v>0</v>
      </c>
      <c r="K129" s="210"/>
      <c r="L129" s="215"/>
      <c r="M129" s="216"/>
      <c r="N129" s="217"/>
      <c r="O129" s="217"/>
      <c r="P129" s="218">
        <f>SUM(P130:P135)</f>
        <v>0</v>
      </c>
      <c r="Q129" s="217"/>
      <c r="R129" s="218">
        <f>SUM(R130:R135)</f>
        <v>0</v>
      </c>
      <c r="S129" s="217"/>
      <c r="T129" s="219">
        <f>SUM(T130:T135)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0" t="s">
        <v>83</v>
      </c>
      <c r="AT129" s="221" t="s">
        <v>75</v>
      </c>
      <c r="AU129" s="221" t="s">
        <v>76</v>
      </c>
      <c r="AY129" s="220" t="s">
        <v>203</v>
      </c>
      <c r="BK129" s="222">
        <f>SUM(BK130:BK135)</f>
        <v>0</v>
      </c>
    </row>
    <row r="130" s="2" customFormat="1" ht="16.5" customHeight="1">
      <c r="A130" s="35"/>
      <c r="B130" s="36"/>
      <c r="C130" s="225" t="s">
        <v>83</v>
      </c>
      <c r="D130" s="225" t="s">
        <v>205</v>
      </c>
      <c r="E130" s="226" t="s">
        <v>83</v>
      </c>
      <c r="F130" s="227" t="s">
        <v>3260</v>
      </c>
      <c r="G130" s="228" t="s">
        <v>721</v>
      </c>
      <c r="H130" s="229">
        <v>1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85</v>
      </c>
    </row>
    <row r="131" s="2" customFormat="1">
      <c r="A131" s="35"/>
      <c r="B131" s="36"/>
      <c r="C131" s="37"/>
      <c r="D131" s="239" t="s">
        <v>403</v>
      </c>
      <c r="E131" s="37"/>
      <c r="F131" s="240" t="s">
        <v>3261</v>
      </c>
      <c r="G131" s="37"/>
      <c r="H131" s="37"/>
      <c r="I131" s="241"/>
      <c r="J131" s="37"/>
      <c r="K131" s="37"/>
      <c r="L131" s="41"/>
      <c r="M131" s="242"/>
      <c r="N131" s="243"/>
      <c r="O131" s="88"/>
      <c r="P131" s="88"/>
      <c r="Q131" s="88"/>
      <c r="R131" s="88"/>
      <c r="S131" s="88"/>
      <c r="T131" s="89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4" t="s">
        <v>403</v>
      </c>
      <c r="AU131" s="14" t="s">
        <v>83</v>
      </c>
    </row>
    <row r="132" s="2" customFormat="1" ht="16.5" customHeight="1">
      <c r="A132" s="35"/>
      <c r="B132" s="36"/>
      <c r="C132" s="225" t="s">
        <v>85</v>
      </c>
      <c r="D132" s="225" t="s">
        <v>205</v>
      </c>
      <c r="E132" s="226" t="s">
        <v>85</v>
      </c>
      <c r="F132" s="227" t="s">
        <v>3262</v>
      </c>
      <c r="G132" s="228" t="s">
        <v>721</v>
      </c>
      <c r="H132" s="229">
        <v>1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209</v>
      </c>
    </row>
    <row r="133" s="2" customFormat="1">
      <c r="A133" s="35"/>
      <c r="B133" s="36"/>
      <c r="C133" s="37"/>
      <c r="D133" s="239" t="s">
        <v>403</v>
      </c>
      <c r="E133" s="37"/>
      <c r="F133" s="240" t="s">
        <v>3263</v>
      </c>
      <c r="G133" s="37"/>
      <c r="H133" s="37"/>
      <c r="I133" s="241"/>
      <c r="J133" s="37"/>
      <c r="K133" s="37"/>
      <c r="L133" s="41"/>
      <c r="M133" s="242"/>
      <c r="N133" s="243"/>
      <c r="O133" s="88"/>
      <c r="P133" s="88"/>
      <c r="Q133" s="88"/>
      <c r="R133" s="88"/>
      <c r="S133" s="88"/>
      <c r="T133" s="89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403</v>
      </c>
      <c r="AU133" s="14" t="s">
        <v>83</v>
      </c>
    </row>
    <row r="134" s="2" customFormat="1" ht="16.5" customHeight="1">
      <c r="A134" s="35"/>
      <c r="B134" s="36"/>
      <c r="C134" s="225" t="s">
        <v>108</v>
      </c>
      <c r="D134" s="225" t="s">
        <v>205</v>
      </c>
      <c r="E134" s="226" t="s">
        <v>108</v>
      </c>
      <c r="F134" s="227" t="s">
        <v>2209</v>
      </c>
      <c r="G134" s="228" t="s">
        <v>721</v>
      </c>
      <c r="H134" s="229">
        <v>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226</v>
      </c>
    </row>
    <row r="135" s="2" customFormat="1" ht="33" customHeight="1">
      <c r="A135" s="35"/>
      <c r="B135" s="36"/>
      <c r="C135" s="225" t="s">
        <v>209</v>
      </c>
      <c r="D135" s="225" t="s">
        <v>205</v>
      </c>
      <c r="E135" s="226" t="s">
        <v>209</v>
      </c>
      <c r="F135" s="227" t="s">
        <v>2210</v>
      </c>
      <c r="G135" s="228" t="s">
        <v>721</v>
      </c>
      <c r="H135" s="229">
        <v>2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234</v>
      </c>
    </row>
    <row r="136" s="12" customFormat="1" ht="25.92" customHeight="1">
      <c r="A136" s="12"/>
      <c r="B136" s="209"/>
      <c r="C136" s="210"/>
      <c r="D136" s="211" t="s">
        <v>75</v>
      </c>
      <c r="E136" s="212" t="s">
        <v>1988</v>
      </c>
      <c r="F136" s="212" t="s">
        <v>3264</v>
      </c>
      <c r="G136" s="210"/>
      <c r="H136" s="210"/>
      <c r="I136" s="213"/>
      <c r="J136" s="214">
        <f>BK136</f>
        <v>0</v>
      </c>
      <c r="K136" s="210"/>
      <c r="L136" s="215"/>
      <c r="M136" s="216"/>
      <c r="N136" s="217"/>
      <c r="O136" s="217"/>
      <c r="P136" s="218">
        <f>SUM(P137:P148)</f>
        <v>0</v>
      </c>
      <c r="Q136" s="217"/>
      <c r="R136" s="218">
        <f>SUM(R137:R148)</f>
        <v>0</v>
      </c>
      <c r="S136" s="217"/>
      <c r="T136" s="219">
        <f>SUM(T137:T148)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0" t="s">
        <v>83</v>
      </c>
      <c r="AT136" s="221" t="s">
        <v>75</v>
      </c>
      <c r="AU136" s="221" t="s">
        <v>76</v>
      </c>
      <c r="AY136" s="220" t="s">
        <v>203</v>
      </c>
      <c r="BK136" s="222">
        <f>SUM(BK137:BK148)</f>
        <v>0</v>
      </c>
    </row>
    <row r="137" s="2" customFormat="1" ht="16.5" customHeight="1">
      <c r="A137" s="35"/>
      <c r="B137" s="36"/>
      <c r="C137" s="225" t="s">
        <v>222</v>
      </c>
      <c r="D137" s="225" t="s">
        <v>205</v>
      </c>
      <c r="E137" s="226" t="s">
        <v>222</v>
      </c>
      <c r="F137" s="227" t="s">
        <v>3265</v>
      </c>
      <c r="G137" s="228" t="s">
        <v>721</v>
      </c>
      <c r="H137" s="229">
        <v>1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243</v>
      </c>
    </row>
    <row r="138" s="2" customFormat="1">
      <c r="A138" s="35"/>
      <c r="B138" s="36"/>
      <c r="C138" s="37"/>
      <c r="D138" s="239" t="s">
        <v>403</v>
      </c>
      <c r="E138" s="37"/>
      <c r="F138" s="240" t="s">
        <v>2203</v>
      </c>
      <c r="G138" s="37"/>
      <c r="H138" s="37"/>
      <c r="I138" s="241"/>
      <c r="J138" s="37"/>
      <c r="K138" s="37"/>
      <c r="L138" s="41"/>
      <c r="M138" s="242"/>
      <c r="N138" s="243"/>
      <c r="O138" s="88"/>
      <c r="P138" s="88"/>
      <c r="Q138" s="88"/>
      <c r="R138" s="88"/>
      <c r="S138" s="88"/>
      <c r="T138" s="89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T138" s="14" t="s">
        <v>403</v>
      </c>
      <c r="AU138" s="14" t="s">
        <v>83</v>
      </c>
    </row>
    <row r="139" s="2" customFormat="1" ht="21.75" customHeight="1">
      <c r="A139" s="35"/>
      <c r="B139" s="36"/>
      <c r="C139" s="225" t="s">
        <v>226</v>
      </c>
      <c r="D139" s="225" t="s">
        <v>205</v>
      </c>
      <c r="E139" s="226" t="s">
        <v>226</v>
      </c>
      <c r="F139" s="227" t="s">
        <v>3266</v>
      </c>
      <c r="G139" s="228" t="s">
        <v>3267</v>
      </c>
      <c r="H139" s="229">
        <v>1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8</v>
      </c>
    </row>
    <row r="140" s="2" customFormat="1" ht="16.5" customHeight="1">
      <c r="A140" s="35"/>
      <c r="B140" s="36"/>
      <c r="C140" s="225" t="s">
        <v>230</v>
      </c>
      <c r="D140" s="225" t="s">
        <v>205</v>
      </c>
      <c r="E140" s="226" t="s">
        <v>230</v>
      </c>
      <c r="F140" s="227" t="s">
        <v>3268</v>
      </c>
      <c r="G140" s="228" t="s">
        <v>3267</v>
      </c>
      <c r="H140" s="229">
        <v>1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258</v>
      </c>
    </row>
    <row r="141" s="2" customFormat="1" ht="16.5" customHeight="1">
      <c r="A141" s="35"/>
      <c r="B141" s="36"/>
      <c r="C141" s="225" t="s">
        <v>234</v>
      </c>
      <c r="D141" s="225" t="s">
        <v>205</v>
      </c>
      <c r="E141" s="226" t="s">
        <v>238</v>
      </c>
      <c r="F141" s="227" t="s">
        <v>3269</v>
      </c>
      <c r="G141" s="228" t="s">
        <v>2032</v>
      </c>
      <c r="H141" s="229">
        <v>35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276</v>
      </c>
    </row>
    <row r="142" s="2" customFormat="1" ht="16.5" customHeight="1">
      <c r="A142" s="35"/>
      <c r="B142" s="36"/>
      <c r="C142" s="225" t="s">
        <v>238</v>
      </c>
      <c r="D142" s="225" t="s">
        <v>205</v>
      </c>
      <c r="E142" s="226" t="s">
        <v>243</v>
      </c>
      <c r="F142" s="227" t="s">
        <v>3270</v>
      </c>
      <c r="G142" s="228" t="s">
        <v>2032</v>
      </c>
      <c r="H142" s="229">
        <v>20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284</v>
      </c>
    </row>
    <row r="143" s="2" customFormat="1" ht="16.5" customHeight="1">
      <c r="A143" s="35"/>
      <c r="B143" s="36"/>
      <c r="C143" s="225" t="s">
        <v>243</v>
      </c>
      <c r="D143" s="225" t="s">
        <v>205</v>
      </c>
      <c r="E143" s="226" t="s">
        <v>247</v>
      </c>
      <c r="F143" s="227" t="s">
        <v>3271</v>
      </c>
      <c r="G143" s="228" t="s">
        <v>2032</v>
      </c>
      <c r="H143" s="229">
        <v>47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291</v>
      </c>
    </row>
    <row r="144" s="2" customFormat="1" ht="16.5" customHeight="1">
      <c r="A144" s="35"/>
      <c r="B144" s="36"/>
      <c r="C144" s="225" t="s">
        <v>247</v>
      </c>
      <c r="D144" s="225" t="s">
        <v>205</v>
      </c>
      <c r="E144" s="226" t="s">
        <v>8</v>
      </c>
      <c r="F144" s="227" t="s">
        <v>3272</v>
      </c>
      <c r="G144" s="228" t="s">
        <v>2032</v>
      </c>
      <c r="H144" s="229">
        <v>8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299</v>
      </c>
    </row>
    <row r="145" s="2" customFormat="1" ht="16.5" customHeight="1">
      <c r="A145" s="35"/>
      <c r="B145" s="36"/>
      <c r="C145" s="225" t="s">
        <v>8</v>
      </c>
      <c r="D145" s="225" t="s">
        <v>205</v>
      </c>
      <c r="E145" s="226" t="s">
        <v>254</v>
      </c>
      <c r="F145" s="227" t="s">
        <v>3273</v>
      </c>
      <c r="G145" s="228" t="s">
        <v>721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307</v>
      </c>
    </row>
    <row r="146" s="2" customFormat="1" ht="16.5" customHeight="1">
      <c r="A146" s="35"/>
      <c r="B146" s="36"/>
      <c r="C146" s="225" t="s">
        <v>254</v>
      </c>
      <c r="D146" s="225" t="s">
        <v>205</v>
      </c>
      <c r="E146" s="226" t="s">
        <v>258</v>
      </c>
      <c r="F146" s="227" t="s">
        <v>3274</v>
      </c>
      <c r="G146" s="228" t="s">
        <v>721</v>
      </c>
      <c r="H146" s="229">
        <v>5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316</v>
      </c>
    </row>
    <row r="147" s="2" customFormat="1" ht="16.5" customHeight="1">
      <c r="A147" s="35"/>
      <c r="B147" s="36"/>
      <c r="C147" s="225" t="s">
        <v>258</v>
      </c>
      <c r="D147" s="225" t="s">
        <v>205</v>
      </c>
      <c r="E147" s="226" t="s">
        <v>263</v>
      </c>
      <c r="F147" s="227" t="s">
        <v>3275</v>
      </c>
      <c r="G147" s="228" t="s">
        <v>721</v>
      </c>
      <c r="H147" s="229">
        <v>250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210</v>
      </c>
    </row>
    <row r="148" s="2" customFormat="1" ht="16.5" customHeight="1">
      <c r="A148" s="35"/>
      <c r="B148" s="36"/>
      <c r="C148" s="225" t="s">
        <v>263</v>
      </c>
      <c r="D148" s="225" t="s">
        <v>205</v>
      </c>
      <c r="E148" s="226" t="s">
        <v>267</v>
      </c>
      <c r="F148" s="227" t="s">
        <v>3276</v>
      </c>
      <c r="G148" s="228" t="s">
        <v>3277</v>
      </c>
      <c r="H148" s="229">
        <v>250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214</v>
      </c>
    </row>
    <row r="149" s="12" customFormat="1" ht="25.92" customHeight="1">
      <c r="A149" s="12"/>
      <c r="B149" s="209"/>
      <c r="C149" s="210"/>
      <c r="D149" s="211" t="s">
        <v>75</v>
      </c>
      <c r="E149" s="212" t="s">
        <v>2211</v>
      </c>
      <c r="F149" s="212" t="s">
        <v>3278</v>
      </c>
      <c r="G149" s="210"/>
      <c r="H149" s="210"/>
      <c r="I149" s="213"/>
      <c r="J149" s="214">
        <f>BK149</f>
        <v>0</v>
      </c>
      <c r="K149" s="210"/>
      <c r="L149" s="215"/>
      <c r="M149" s="216"/>
      <c r="N149" s="217"/>
      <c r="O149" s="217"/>
      <c r="P149" s="218">
        <f>SUM(P150:P151)</f>
        <v>0</v>
      </c>
      <c r="Q149" s="217"/>
      <c r="R149" s="218">
        <f>SUM(R150:R151)</f>
        <v>0</v>
      </c>
      <c r="S149" s="217"/>
      <c r="T149" s="219">
        <f>SUM(T150:T151)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0" t="s">
        <v>83</v>
      </c>
      <c r="AT149" s="221" t="s">
        <v>75</v>
      </c>
      <c r="AU149" s="221" t="s">
        <v>76</v>
      </c>
      <c r="AY149" s="220" t="s">
        <v>203</v>
      </c>
      <c r="BK149" s="222">
        <f>SUM(BK150:BK151)</f>
        <v>0</v>
      </c>
    </row>
    <row r="150" s="2" customFormat="1" ht="16.5" customHeight="1">
      <c r="A150" s="35"/>
      <c r="B150" s="36"/>
      <c r="C150" s="225" t="s">
        <v>267</v>
      </c>
      <c r="D150" s="225" t="s">
        <v>205</v>
      </c>
      <c r="E150" s="226" t="s">
        <v>271</v>
      </c>
      <c r="F150" s="227" t="s">
        <v>3279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338</v>
      </c>
    </row>
    <row r="151" s="2" customFormat="1" ht="16.5" customHeight="1">
      <c r="A151" s="35"/>
      <c r="B151" s="36"/>
      <c r="C151" s="225" t="s">
        <v>271</v>
      </c>
      <c r="D151" s="225" t="s">
        <v>205</v>
      </c>
      <c r="E151" s="226" t="s">
        <v>276</v>
      </c>
      <c r="F151" s="227" t="s">
        <v>3280</v>
      </c>
      <c r="G151" s="228" t="s">
        <v>721</v>
      </c>
      <c r="H151" s="229">
        <v>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217</v>
      </c>
    </row>
    <row r="152" s="12" customFormat="1" ht="25.92" customHeight="1">
      <c r="A152" s="12"/>
      <c r="B152" s="209"/>
      <c r="C152" s="210"/>
      <c r="D152" s="211" t="s">
        <v>75</v>
      </c>
      <c r="E152" s="212" t="s">
        <v>75</v>
      </c>
      <c r="F152" s="212" t="s">
        <v>2169</v>
      </c>
      <c r="G152" s="210"/>
      <c r="H152" s="210"/>
      <c r="I152" s="213"/>
      <c r="J152" s="214">
        <f>BK152</f>
        <v>0</v>
      </c>
      <c r="K152" s="210"/>
      <c r="L152" s="215"/>
      <c r="M152" s="216"/>
      <c r="N152" s="217"/>
      <c r="O152" s="217"/>
      <c r="P152" s="218">
        <f>SUM(P153:P155)</f>
        <v>0</v>
      </c>
      <c r="Q152" s="217"/>
      <c r="R152" s="218">
        <f>SUM(R153:R155)</f>
        <v>0</v>
      </c>
      <c r="S152" s="217"/>
      <c r="T152" s="219">
        <f>SUM(T153:T155)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0" t="s">
        <v>83</v>
      </c>
      <c r="AT152" s="221" t="s">
        <v>75</v>
      </c>
      <c r="AU152" s="221" t="s">
        <v>76</v>
      </c>
      <c r="AY152" s="220" t="s">
        <v>203</v>
      </c>
      <c r="BK152" s="222">
        <f>SUM(BK153:BK155)</f>
        <v>0</v>
      </c>
    </row>
    <row r="153" s="2" customFormat="1" ht="16.5" customHeight="1">
      <c r="A153" s="35"/>
      <c r="B153" s="36"/>
      <c r="C153" s="225" t="s">
        <v>276</v>
      </c>
      <c r="D153" s="225" t="s">
        <v>205</v>
      </c>
      <c r="E153" s="226" t="s">
        <v>280</v>
      </c>
      <c r="F153" s="227" t="s">
        <v>3281</v>
      </c>
      <c r="G153" s="228" t="s">
        <v>1363</v>
      </c>
      <c r="H153" s="229">
        <v>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353</v>
      </c>
    </row>
    <row r="154" s="2" customFormat="1" ht="24.15" customHeight="1">
      <c r="A154" s="35"/>
      <c r="B154" s="36"/>
      <c r="C154" s="225" t="s">
        <v>280</v>
      </c>
      <c r="D154" s="225" t="s">
        <v>205</v>
      </c>
      <c r="E154" s="226" t="s">
        <v>284</v>
      </c>
      <c r="F154" s="227" t="s">
        <v>3282</v>
      </c>
      <c r="G154" s="228" t="s">
        <v>1363</v>
      </c>
      <c r="H154" s="229">
        <v>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362</v>
      </c>
    </row>
    <row r="155" s="2" customFormat="1">
      <c r="A155" s="35"/>
      <c r="B155" s="36"/>
      <c r="C155" s="37"/>
      <c r="D155" s="239" t="s">
        <v>403</v>
      </c>
      <c r="E155" s="37"/>
      <c r="F155" s="240" t="s">
        <v>3283</v>
      </c>
      <c r="G155" s="37"/>
      <c r="H155" s="37"/>
      <c r="I155" s="241"/>
      <c r="J155" s="37"/>
      <c r="K155" s="37"/>
      <c r="L155" s="41"/>
      <c r="M155" s="262"/>
      <c r="N155" s="263"/>
      <c r="O155" s="258"/>
      <c r="P155" s="258"/>
      <c r="Q155" s="258"/>
      <c r="R155" s="258"/>
      <c r="S155" s="258"/>
      <c r="T155" s="264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T155" s="14" t="s">
        <v>403</v>
      </c>
      <c r="AU155" s="14" t="s">
        <v>83</v>
      </c>
    </row>
    <row r="156" s="2" customFormat="1" ht="6.96" customHeight="1">
      <c r="A156" s="35"/>
      <c r="B156" s="63"/>
      <c r="C156" s="64"/>
      <c r="D156" s="64"/>
      <c r="E156" s="64"/>
      <c r="F156" s="64"/>
      <c r="G156" s="64"/>
      <c r="H156" s="64"/>
      <c r="I156" s="64"/>
      <c r="J156" s="64"/>
      <c r="K156" s="64"/>
      <c r="L156" s="41"/>
      <c r="M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</row>
  </sheetData>
  <sheetProtection sheet="1" autoFilter="0" formatColumns="0" formatRows="0" objects="1" scenarios="1" spinCount="100000" saltValue="3qTBJqMDuj6Cvl5A0xNdMtmq+EOjHyO01cYLjB1D7E5bl4n9EEw0nA2BOHTLKVohJYrYq3YTF348dGywHnoy6Q==" hashValue="Xid75iu4H5Ap0YvA0lkKpJxKR2yyPhouJsI5c7k1vpd6VHdxf/XM+JU+aWH7MnQop0sEOK5LYj/Y6UUc6FUskQ==" algorithmName="SHA-512" password="99DC"/>
  <autoFilter ref="C127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153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2254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ROUND(J139,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ROUND((SUM(BE139:BE284)),  2)</f>
        <v>0</v>
      </c>
      <c r="G35" s="35"/>
      <c r="H35" s="35"/>
      <c r="I35" s="162">
        <v>0.20999999999999999</v>
      </c>
      <c r="J35" s="161">
        <f>ROUND(((SUM(BE139:BE284))*I35),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ROUND((SUM(BF139:BF284)),  2)</f>
        <v>0</v>
      </c>
      <c r="G36" s="35"/>
      <c r="H36" s="35"/>
      <c r="I36" s="162">
        <v>0.12</v>
      </c>
      <c r="J36" s="161">
        <f>ROUND(((SUM(BF139:BF284))*I36),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ROUND((SUM(BG139:BG284)),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ROUND((SUM(BH139:BH284)),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ROUND((SUM(BI139:BI284)),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D.1.4.6 - Vzduchotechnika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J139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3284</v>
      </c>
      <c r="E99" s="189"/>
      <c r="F99" s="189"/>
      <c r="G99" s="189"/>
      <c r="H99" s="189"/>
      <c r="I99" s="189"/>
      <c r="J99" s="190">
        <f>J140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6"/>
      <c r="C100" s="187"/>
      <c r="D100" s="188" t="s">
        <v>3285</v>
      </c>
      <c r="E100" s="189"/>
      <c r="F100" s="189"/>
      <c r="G100" s="189"/>
      <c r="H100" s="189"/>
      <c r="I100" s="189"/>
      <c r="J100" s="190">
        <f>J151</f>
        <v>0</v>
      </c>
      <c r="K100" s="187"/>
      <c r="L100" s="19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6"/>
      <c r="C101" s="187"/>
      <c r="D101" s="188" t="s">
        <v>3286</v>
      </c>
      <c r="E101" s="189"/>
      <c r="F101" s="189"/>
      <c r="G101" s="189"/>
      <c r="H101" s="189"/>
      <c r="I101" s="189"/>
      <c r="J101" s="190">
        <f>J155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3287</v>
      </c>
      <c r="E102" s="189"/>
      <c r="F102" s="189"/>
      <c r="G102" s="189"/>
      <c r="H102" s="189"/>
      <c r="I102" s="189"/>
      <c r="J102" s="190">
        <f>J168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3288</v>
      </c>
      <c r="E103" s="189"/>
      <c r="F103" s="189"/>
      <c r="G103" s="189"/>
      <c r="H103" s="189"/>
      <c r="I103" s="189"/>
      <c r="J103" s="190">
        <f>J175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6"/>
      <c r="C104" s="187"/>
      <c r="D104" s="188" t="s">
        <v>3289</v>
      </c>
      <c r="E104" s="189"/>
      <c r="F104" s="189"/>
      <c r="G104" s="189"/>
      <c r="H104" s="189"/>
      <c r="I104" s="189"/>
      <c r="J104" s="190">
        <f>J182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6"/>
      <c r="C105" s="187"/>
      <c r="D105" s="188" t="s">
        <v>3290</v>
      </c>
      <c r="E105" s="189"/>
      <c r="F105" s="189"/>
      <c r="G105" s="189"/>
      <c r="H105" s="189"/>
      <c r="I105" s="189"/>
      <c r="J105" s="190">
        <f>J192</f>
        <v>0</v>
      </c>
      <c r="K105" s="187"/>
      <c r="L105" s="19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86"/>
      <c r="C106" s="187"/>
      <c r="D106" s="188" t="s">
        <v>3291</v>
      </c>
      <c r="E106" s="189"/>
      <c r="F106" s="189"/>
      <c r="G106" s="189"/>
      <c r="H106" s="189"/>
      <c r="I106" s="189"/>
      <c r="J106" s="190">
        <f>J196</f>
        <v>0</v>
      </c>
      <c r="K106" s="187"/>
      <c r="L106" s="19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86"/>
      <c r="C107" s="187"/>
      <c r="D107" s="188" t="s">
        <v>3292</v>
      </c>
      <c r="E107" s="189"/>
      <c r="F107" s="189"/>
      <c r="G107" s="189"/>
      <c r="H107" s="189"/>
      <c r="I107" s="189"/>
      <c r="J107" s="190">
        <f>J203</f>
        <v>0</v>
      </c>
      <c r="K107" s="187"/>
      <c r="L107" s="19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86"/>
      <c r="C108" s="187"/>
      <c r="D108" s="188" t="s">
        <v>3293</v>
      </c>
      <c r="E108" s="189"/>
      <c r="F108" s="189"/>
      <c r="G108" s="189"/>
      <c r="H108" s="189"/>
      <c r="I108" s="189"/>
      <c r="J108" s="190">
        <f>J207</f>
        <v>0</v>
      </c>
      <c r="K108" s="187"/>
      <c r="L108" s="19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86"/>
      <c r="C109" s="187"/>
      <c r="D109" s="188" t="s">
        <v>3294</v>
      </c>
      <c r="E109" s="189"/>
      <c r="F109" s="189"/>
      <c r="G109" s="189"/>
      <c r="H109" s="189"/>
      <c r="I109" s="189"/>
      <c r="J109" s="190">
        <f>J213</f>
        <v>0</v>
      </c>
      <c r="K109" s="187"/>
      <c r="L109" s="19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86"/>
      <c r="C110" s="187"/>
      <c r="D110" s="188" t="s">
        <v>3295</v>
      </c>
      <c r="E110" s="189"/>
      <c r="F110" s="189"/>
      <c r="G110" s="189"/>
      <c r="H110" s="189"/>
      <c r="I110" s="189"/>
      <c r="J110" s="190">
        <f>J223</f>
        <v>0</v>
      </c>
      <c r="K110" s="187"/>
      <c r="L110" s="19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9" customFormat="1" ht="24.96" customHeight="1">
      <c r="A111" s="9"/>
      <c r="B111" s="186"/>
      <c r="C111" s="187"/>
      <c r="D111" s="188" t="s">
        <v>3296</v>
      </c>
      <c r="E111" s="189"/>
      <c r="F111" s="189"/>
      <c r="G111" s="189"/>
      <c r="H111" s="189"/>
      <c r="I111" s="189"/>
      <c r="J111" s="190">
        <f>J227</f>
        <v>0</v>
      </c>
      <c r="K111" s="187"/>
      <c r="L111" s="19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9" customFormat="1" ht="24.96" customHeight="1">
      <c r="A112" s="9"/>
      <c r="B112" s="186"/>
      <c r="C112" s="187"/>
      <c r="D112" s="188" t="s">
        <v>3297</v>
      </c>
      <c r="E112" s="189"/>
      <c r="F112" s="189"/>
      <c r="G112" s="189"/>
      <c r="H112" s="189"/>
      <c r="I112" s="189"/>
      <c r="J112" s="190">
        <f>J236</f>
        <v>0</v>
      </c>
      <c r="K112" s="187"/>
      <c r="L112" s="191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9" customFormat="1" ht="24.96" customHeight="1">
      <c r="A113" s="9"/>
      <c r="B113" s="186"/>
      <c r="C113" s="187"/>
      <c r="D113" s="188" t="s">
        <v>3298</v>
      </c>
      <c r="E113" s="189"/>
      <c r="F113" s="189"/>
      <c r="G113" s="189"/>
      <c r="H113" s="189"/>
      <c r="I113" s="189"/>
      <c r="J113" s="190">
        <f>J244</f>
        <v>0</v>
      </c>
      <c r="K113" s="187"/>
      <c r="L113" s="191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</row>
    <row r="114" s="9" customFormat="1" ht="24.96" customHeight="1">
      <c r="A114" s="9"/>
      <c r="B114" s="186"/>
      <c r="C114" s="187"/>
      <c r="D114" s="188" t="s">
        <v>3299</v>
      </c>
      <c r="E114" s="189"/>
      <c r="F114" s="189"/>
      <c r="G114" s="189"/>
      <c r="H114" s="189"/>
      <c r="I114" s="189"/>
      <c r="J114" s="190">
        <f>J252</f>
        <v>0</v>
      </c>
      <c r="K114" s="187"/>
      <c r="L114" s="191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</row>
    <row r="115" s="9" customFormat="1" ht="24.96" customHeight="1">
      <c r="A115" s="9"/>
      <c r="B115" s="186"/>
      <c r="C115" s="187"/>
      <c r="D115" s="188" t="s">
        <v>3300</v>
      </c>
      <c r="E115" s="189"/>
      <c r="F115" s="189"/>
      <c r="G115" s="189"/>
      <c r="H115" s="189"/>
      <c r="I115" s="189"/>
      <c r="J115" s="190">
        <f>J262</f>
        <v>0</v>
      </c>
      <c r="K115" s="187"/>
      <c r="L115" s="191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</row>
    <row r="116" s="9" customFormat="1" ht="24.96" customHeight="1">
      <c r="A116" s="9"/>
      <c r="B116" s="186"/>
      <c r="C116" s="187"/>
      <c r="D116" s="188" t="s">
        <v>3301</v>
      </c>
      <c r="E116" s="189"/>
      <c r="F116" s="189"/>
      <c r="G116" s="189"/>
      <c r="H116" s="189"/>
      <c r="I116" s="189"/>
      <c r="J116" s="190">
        <f>J268</f>
        <v>0</v>
      </c>
      <c r="K116" s="187"/>
      <c r="L116" s="191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</row>
    <row r="117" s="9" customFormat="1" ht="24.96" customHeight="1">
      <c r="A117" s="9"/>
      <c r="B117" s="186"/>
      <c r="C117" s="187"/>
      <c r="D117" s="188" t="s">
        <v>3302</v>
      </c>
      <c r="E117" s="189"/>
      <c r="F117" s="189"/>
      <c r="G117" s="189"/>
      <c r="H117" s="189"/>
      <c r="I117" s="189"/>
      <c r="J117" s="190">
        <f>J278</f>
        <v>0</v>
      </c>
      <c r="K117" s="187"/>
      <c r="L117" s="191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</row>
    <row r="118" s="2" customFormat="1" ht="21.84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63"/>
      <c r="C119" s="64"/>
      <c r="D119" s="64"/>
      <c r="E119" s="64"/>
      <c r="F119" s="64"/>
      <c r="G119" s="64"/>
      <c r="H119" s="64"/>
      <c r="I119" s="64"/>
      <c r="J119" s="64"/>
      <c r="K119" s="64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3" s="2" customFormat="1" ht="6.96" customHeight="1">
      <c r="A123" s="35"/>
      <c r="B123" s="65"/>
      <c r="C123" s="66"/>
      <c r="D123" s="66"/>
      <c r="E123" s="66"/>
      <c r="F123" s="66"/>
      <c r="G123" s="66"/>
      <c r="H123" s="66"/>
      <c r="I123" s="66"/>
      <c r="J123" s="66"/>
      <c r="K123" s="66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24.96" customHeight="1">
      <c r="A124" s="35"/>
      <c r="B124" s="36"/>
      <c r="C124" s="20" t="s">
        <v>188</v>
      </c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6.96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16</v>
      </c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6.5" customHeight="1">
      <c r="A127" s="35"/>
      <c r="B127" s="36"/>
      <c r="C127" s="37"/>
      <c r="D127" s="37"/>
      <c r="E127" s="181" t="str">
        <f>E7</f>
        <v>Objekty OU, část D a DM</v>
      </c>
      <c r="F127" s="29"/>
      <c r="G127" s="29"/>
      <c r="H127" s="29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" customFormat="1" ht="12" customHeight="1">
      <c r="B128" s="18"/>
      <c r="C128" s="29" t="s">
        <v>158</v>
      </c>
      <c r="D128" s="19"/>
      <c r="E128" s="19"/>
      <c r="F128" s="19"/>
      <c r="G128" s="19"/>
      <c r="H128" s="19"/>
      <c r="I128" s="19"/>
      <c r="J128" s="19"/>
      <c r="K128" s="19"/>
      <c r="L128" s="17"/>
    </row>
    <row r="129" s="2" customFormat="1" ht="16.5" customHeight="1">
      <c r="A129" s="35"/>
      <c r="B129" s="36"/>
      <c r="C129" s="37"/>
      <c r="D129" s="37"/>
      <c r="E129" s="181" t="s">
        <v>2428</v>
      </c>
      <c r="F129" s="37"/>
      <c r="G129" s="37"/>
      <c r="H129" s="37"/>
      <c r="I129" s="37"/>
      <c r="J129" s="37"/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2" customHeight="1">
      <c r="A130" s="35"/>
      <c r="B130" s="36"/>
      <c r="C130" s="29" t="s">
        <v>160</v>
      </c>
      <c r="D130" s="37"/>
      <c r="E130" s="37"/>
      <c r="F130" s="37"/>
      <c r="G130" s="37"/>
      <c r="H130" s="37"/>
      <c r="I130" s="37"/>
      <c r="J130" s="37"/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6.5" customHeight="1">
      <c r="A131" s="35"/>
      <c r="B131" s="36"/>
      <c r="C131" s="37"/>
      <c r="D131" s="37"/>
      <c r="E131" s="73" t="str">
        <f>E11</f>
        <v>D.1.4.6 - Vzduchotechnika</v>
      </c>
      <c r="F131" s="37"/>
      <c r="G131" s="37"/>
      <c r="H131" s="37"/>
      <c r="I131" s="37"/>
      <c r="J131" s="37"/>
      <c r="K131" s="37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6.96" customHeight="1">
      <c r="A132" s="35"/>
      <c r="B132" s="36"/>
      <c r="C132" s="37"/>
      <c r="D132" s="37"/>
      <c r="E132" s="37"/>
      <c r="F132" s="37"/>
      <c r="G132" s="37"/>
      <c r="H132" s="37"/>
      <c r="I132" s="37"/>
      <c r="J132" s="37"/>
      <c r="K132" s="37"/>
      <c r="L132" s="60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2" customHeight="1">
      <c r="A133" s="35"/>
      <c r="B133" s="36"/>
      <c r="C133" s="29" t="s">
        <v>20</v>
      </c>
      <c r="D133" s="37"/>
      <c r="E133" s="37"/>
      <c r="F133" s="24" t="str">
        <f>F14</f>
        <v xml:space="preserve"> </v>
      </c>
      <c r="G133" s="37"/>
      <c r="H133" s="37"/>
      <c r="I133" s="29" t="s">
        <v>22</v>
      </c>
      <c r="J133" s="76" t="str">
        <f>IF(J14="","",J14)</f>
        <v>31. 8. 2018</v>
      </c>
      <c r="K133" s="37"/>
      <c r="L133" s="60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6.96" customHeight="1">
      <c r="A134" s="35"/>
      <c r="B134" s="36"/>
      <c r="C134" s="37"/>
      <c r="D134" s="37"/>
      <c r="E134" s="37"/>
      <c r="F134" s="37"/>
      <c r="G134" s="37"/>
      <c r="H134" s="37"/>
      <c r="I134" s="37"/>
      <c r="J134" s="37"/>
      <c r="K134" s="37"/>
      <c r="L134" s="60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15.15" customHeight="1">
      <c r="A135" s="35"/>
      <c r="B135" s="36"/>
      <c r="C135" s="29" t="s">
        <v>24</v>
      </c>
      <c r="D135" s="37"/>
      <c r="E135" s="37"/>
      <c r="F135" s="24" t="str">
        <f>E17</f>
        <v>Ostravská univerzita</v>
      </c>
      <c r="G135" s="37"/>
      <c r="H135" s="37"/>
      <c r="I135" s="29" t="s">
        <v>30</v>
      </c>
      <c r="J135" s="33" t="str">
        <f>E23</f>
        <v>Marpo s.r.o.</v>
      </c>
      <c r="K135" s="37"/>
      <c r="L135" s="60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5.15" customHeight="1">
      <c r="A136" s="35"/>
      <c r="B136" s="36"/>
      <c r="C136" s="29" t="s">
        <v>28</v>
      </c>
      <c r="D136" s="37"/>
      <c r="E136" s="37"/>
      <c r="F136" s="24" t="str">
        <f>IF(E20="","",E20)</f>
        <v>Vyplň údaj</v>
      </c>
      <c r="G136" s="37"/>
      <c r="H136" s="37"/>
      <c r="I136" s="29" t="s">
        <v>33</v>
      </c>
      <c r="J136" s="33" t="str">
        <f>E26</f>
        <v xml:space="preserve"> </v>
      </c>
      <c r="K136" s="37"/>
      <c r="L136" s="60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2" customFormat="1" ht="10.32" customHeight="1">
      <c r="A137" s="35"/>
      <c r="B137" s="36"/>
      <c r="C137" s="37"/>
      <c r="D137" s="37"/>
      <c r="E137" s="37"/>
      <c r="F137" s="37"/>
      <c r="G137" s="37"/>
      <c r="H137" s="37"/>
      <c r="I137" s="37"/>
      <c r="J137" s="37"/>
      <c r="K137" s="37"/>
      <c r="L137" s="60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="11" customFormat="1" ht="29.28" customHeight="1">
      <c r="A138" s="197"/>
      <c r="B138" s="198"/>
      <c r="C138" s="199" t="s">
        <v>189</v>
      </c>
      <c r="D138" s="200" t="s">
        <v>61</v>
      </c>
      <c r="E138" s="200" t="s">
        <v>57</v>
      </c>
      <c r="F138" s="200" t="s">
        <v>58</v>
      </c>
      <c r="G138" s="200" t="s">
        <v>190</v>
      </c>
      <c r="H138" s="200" t="s">
        <v>191</v>
      </c>
      <c r="I138" s="200" t="s">
        <v>192</v>
      </c>
      <c r="J138" s="201" t="s">
        <v>165</v>
      </c>
      <c r="K138" s="202" t="s">
        <v>193</v>
      </c>
      <c r="L138" s="203"/>
      <c r="M138" s="97" t="s">
        <v>1</v>
      </c>
      <c r="N138" s="98" t="s">
        <v>40</v>
      </c>
      <c r="O138" s="98" t="s">
        <v>194</v>
      </c>
      <c r="P138" s="98" t="s">
        <v>195</v>
      </c>
      <c r="Q138" s="98" t="s">
        <v>196</v>
      </c>
      <c r="R138" s="98" t="s">
        <v>197</v>
      </c>
      <c r="S138" s="98" t="s">
        <v>198</v>
      </c>
      <c r="T138" s="99" t="s">
        <v>199</v>
      </c>
      <c r="U138" s="197"/>
      <c r="V138" s="197"/>
      <c r="W138" s="197"/>
      <c r="X138" s="197"/>
      <c r="Y138" s="197"/>
      <c r="Z138" s="197"/>
      <c r="AA138" s="197"/>
      <c r="AB138" s="197"/>
      <c r="AC138" s="197"/>
      <c r="AD138" s="197"/>
      <c r="AE138" s="197"/>
    </row>
    <row r="139" s="2" customFormat="1" ht="22.8" customHeight="1">
      <c r="A139" s="35"/>
      <c r="B139" s="36"/>
      <c r="C139" s="104" t="s">
        <v>200</v>
      </c>
      <c r="D139" s="37"/>
      <c r="E139" s="37"/>
      <c r="F139" s="37"/>
      <c r="G139" s="37"/>
      <c r="H139" s="37"/>
      <c r="I139" s="37"/>
      <c r="J139" s="204">
        <f>BK139</f>
        <v>0</v>
      </c>
      <c r="K139" s="37"/>
      <c r="L139" s="41"/>
      <c r="M139" s="100"/>
      <c r="N139" s="205"/>
      <c r="O139" s="101"/>
      <c r="P139" s="206">
        <f>P140+P151+P155+P168+P175+P182+P192+P196+P203+P207+P213+P223+P227+P236+P244+P252+P262+P268+P278</f>
        <v>0</v>
      </c>
      <c r="Q139" s="101"/>
      <c r="R139" s="206">
        <f>R140+R151+R155+R168+R175+R182+R192+R196+R203+R207+R213+R223+R227+R236+R244+R252+R262+R268+R278</f>
        <v>0</v>
      </c>
      <c r="S139" s="101"/>
      <c r="T139" s="207">
        <f>T140+T151+T155+T168+T175+T182+T192+T196+T203+T207+T213+T223+T227+T236+T244+T252+T262+T268+T278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T139" s="14" t="s">
        <v>75</v>
      </c>
      <c r="AU139" s="14" t="s">
        <v>167</v>
      </c>
      <c r="BK139" s="208">
        <f>BK140+BK151+BK155+BK168+BK175+BK182+BK192+BK196+BK203+BK207+BK213+BK223+BK227+BK236+BK244+BK252+BK262+BK268+BK278</f>
        <v>0</v>
      </c>
    </row>
    <row r="140" s="12" customFormat="1" ht="25.92" customHeight="1">
      <c r="A140" s="12"/>
      <c r="B140" s="209"/>
      <c r="C140" s="210"/>
      <c r="D140" s="211" t="s">
        <v>75</v>
      </c>
      <c r="E140" s="212" t="s">
        <v>1998</v>
      </c>
      <c r="F140" s="212" t="s">
        <v>3303</v>
      </c>
      <c r="G140" s="210"/>
      <c r="H140" s="210"/>
      <c r="I140" s="213"/>
      <c r="J140" s="214">
        <f>BK140</f>
        <v>0</v>
      </c>
      <c r="K140" s="210"/>
      <c r="L140" s="215"/>
      <c r="M140" s="216"/>
      <c r="N140" s="217"/>
      <c r="O140" s="217"/>
      <c r="P140" s="218">
        <f>SUM(P141:P150)</f>
        <v>0</v>
      </c>
      <c r="Q140" s="217"/>
      <c r="R140" s="218">
        <f>SUM(R141:R150)</f>
        <v>0</v>
      </c>
      <c r="S140" s="217"/>
      <c r="T140" s="219">
        <f>SUM(T141:T150)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0" t="s">
        <v>83</v>
      </c>
      <c r="AT140" s="221" t="s">
        <v>75</v>
      </c>
      <c r="AU140" s="221" t="s">
        <v>76</v>
      </c>
      <c r="AY140" s="220" t="s">
        <v>203</v>
      </c>
      <c r="BK140" s="222">
        <f>SUM(BK141:BK150)</f>
        <v>0</v>
      </c>
    </row>
    <row r="141" s="2" customFormat="1" ht="24.15" customHeight="1">
      <c r="A141" s="35"/>
      <c r="B141" s="36"/>
      <c r="C141" s="225" t="s">
        <v>83</v>
      </c>
      <c r="D141" s="225" t="s">
        <v>205</v>
      </c>
      <c r="E141" s="226" t="s">
        <v>3304</v>
      </c>
      <c r="F141" s="227" t="s">
        <v>3305</v>
      </c>
      <c r="G141" s="228" t="s">
        <v>721</v>
      </c>
      <c r="H141" s="229">
        <v>2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85</v>
      </c>
    </row>
    <row r="142" s="2" customFormat="1" ht="24.15" customHeight="1">
      <c r="A142" s="35"/>
      <c r="B142" s="36"/>
      <c r="C142" s="225" t="s">
        <v>85</v>
      </c>
      <c r="D142" s="225" t="s">
        <v>205</v>
      </c>
      <c r="E142" s="226" t="s">
        <v>85</v>
      </c>
      <c r="F142" s="227" t="s">
        <v>3306</v>
      </c>
      <c r="G142" s="228" t="s">
        <v>721</v>
      </c>
      <c r="H142" s="229">
        <v>4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209</v>
      </c>
    </row>
    <row r="143" s="2" customFormat="1" ht="16.5" customHeight="1">
      <c r="A143" s="35"/>
      <c r="B143" s="36"/>
      <c r="C143" s="225" t="s">
        <v>108</v>
      </c>
      <c r="D143" s="225" t="s">
        <v>205</v>
      </c>
      <c r="E143" s="226" t="s">
        <v>108</v>
      </c>
      <c r="F143" s="227" t="s">
        <v>3307</v>
      </c>
      <c r="G143" s="228" t="s">
        <v>721</v>
      </c>
      <c r="H143" s="229">
        <v>2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226</v>
      </c>
    </row>
    <row r="144" s="2" customFormat="1" ht="24.15" customHeight="1">
      <c r="A144" s="35"/>
      <c r="B144" s="36"/>
      <c r="C144" s="225" t="s">
        <v>209</v>
      </c>
      <c r="D144" s="225" t="s">
        <v>205</v>
      </c>
      <c r="E144" s="226" t="s">
        <v>3308</v>
      </c>
      <c r="F144" s="227" t="s">
        <v>3309</v>
      </c>
      <c r="G144" s="228" t="s">
        <v>721</v>
      </c>
      <c r="H144" s="229">
        <v>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234</v>
      </c>
    </row>
    <row r="145" s="2" customFormat="1" ht="24.15" customHeight="1">
      <c r="A145" s="35"/>
      <c r="B145" s="36"/>
      <c r="C145" s="225" t="s">
        <v>222</v>
      </c>
      <c r="D145" s="225" t="s">
        <v>205</v>
      </c>
      <c r="E145" s="226" t="s">
        <v>3310</v>
      </c>
      <c r="F145" s="227" t="s">
        <v>3311</v>
      </c>
      <c r="G145" s="228" t="s">
        <v>721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243</v>
      </c>
    </row>
    <row r="146" s="2" customFormat="1" ht="16.5" customHeight="1">
      <c r="A146" s="35"/>
      <c r="B146" s="36"/>
      <c r="C146" s="225" t="s">
        <v>226</v>
      </c>
      <c r="D146" s="225" t="s">
        <v>205</v>
      </c>
      <c r="E146" s="226" t="s">
        <v>3312</v>
      </c>
      <c r="F146" s="227" t="s">
        <v>3313</v>
      </c>
      <c r="G146" s="228" t="s">
        <v>721</v>
      </c>
      <c r="H146" s="229">
        <v>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8</v>
      </c>
    </row>
    <row r="147" s="2" customFormat="1" ht="24.15" customHeight="1">
      <c r="A147" s="35"/>
      <c r="B147" s="36"/>
      <c r="C147" s="225" t="s">
        <v>230</v>
      </c>
      <c r="D147" s="225" t="s">
        <v>205</v>
      </c>
      <c r="E147" s="226" t="s">
        <v>3314</v>
      </c>
      <c r="F147" s="227" t="s">
        <v>3315</v>
      </c>
      <c r="G147" s="228" t="s">
        <v>721</v>
      </c>
      <c r="H147" s="229">
        <v>4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258</v>
      </c>
    </row>
    <row r="148" s="2" customFormat="1" ht="24.15" customHeight="1">
      <c r="A148" s="35"/>
      <c r="B148" s="36"/>
      <c r="C148" s="225" t="s">
        <v>234</v>
      </c>
      <c r="D148" s="225" t="s">
        <v>205</v>
      </c>
      <c r="E148" s="226" t="s">
        <v>3316</v>
      </c>
      <c r="F148" s="227" t="s">
        <v>3317</v>
      </c>
      <c r="G148" s="228" t="s">
        <v>721</v>
      </c>
      <c r="H148" s="229">
        <v>5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267</v>
      </c>
    </row>
    <row r="149" s="2" customFormat="1" ht="24.15" customHeight="1">
      <c r="A149" s="35"/>
      <c r="B149" s="36"/>
      <c r="C149" s="225" t="s">
        <v>238</v>
      </c>
      <c r="D149" s="225" t="s">
        <v>205</v>
      </c>
      <c r="E149" s="226" t="s">
        <v>3318</v>
      </c>
      <c r="F149" s="227" t="s">
        <v>3317</v>
      </c>
      <c r="G149" s="228" t="s">
        <v>721</v>
      </c>
      <c r="H149" s="229">
        <v>5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276</v>
      </c>
    </row>
    <row r="150" s="2" customFormat="1" ht="16.5" customHeight="1">
      <c r="A150" s="35"/>
      <c r="B150" s="36"/>
      <c r="C150" s="225" t="s">
        <v>243</v>
      </c>
      <c r="D150" s="225" t="s">
        <v>205</v>
      </c>
      <c r="E150" s="226" t="s">
        <v>3319</v>
      </c>
      <c r="F150" s="227" t="s">
        <v>2280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284</v>
      </c>
    </row>
    <row r="151" s="12" customFormat="1" ht="25.92" customHeight="1">
      <c r="A151" s="12"/>
      <c r="B151" s="209"/>
      <c r="C151" s="210"/>
      <c r="D151" s="211" t="s">
        <v>75</v>
      </c>
      <c r="E151" s="212" t="s">
        <v>2039</v>
      </c>
      <c r="F151" s="212" t="s">
        <v>3320</v>
      </c>
      <c r="G151" s="210"/>
      <c r="H151" s="210"/>
      <c r="I151" s="213"/>
      <c r="J151" s="214">
        <f>BK151</f>
        <v>0</v>
      </c>
      <c r="K151" s="210"/>
      <c r="L151" s="215"/>
      <c r="M151" s="216"/>
      <c r="N151" s="217"/>
      <c r="O151" s="217"/>
      <c r="P151" s="218">
        <f>SUM(P152:P154)</f>
        <v>0</v>
      </c>
      <c r="Q151" s="217"/>
      <c r="R151" s="218">
        <f>SUM(R152:R154)</f>
        <v>0</v>
      </c>
      <c r="S151" s="217"/>
      <c r="T151" s="219">
        <f>SUM(T152:T154)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0" t="s">
        <v>83</v>
      </c>
      <c r="AT151" s="221" t="s">
        <v>75</v>
      </c>
      <c r="AU151" s="221" t="s">
        <v>76</v>
      </c>
      <c r="AY151" s="220" t="s">
        <v>203</v>
      </c>
      <c r="BK151" s="222">
        <f>SUM(BK152:BK154)</f>
        <v>0</v>
      </c>
    </row>
    <row r="152" s="2" customFormat="1" ht="21.75" customHeight="1">
      <c r="A152" s="35"/>
      <c r="B152" s="36"/>
      <c r="C152" s="225" t="s">
        <v>247</v>
      </c>
      <c r="D152" s="225" t="s">
        <v>205</v>
      </c>
      <c r="E152" s="226" t="s">
        <v>3321</v>
      </c>
      <c r="F152" s="227" t="s">
        <v>3322</v>
      </c>
      <c r="G152" s="228" t="s">
        <v>856</v>
      </c>
      <c r="H152" s="229">
        <v>25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291</v>
      </c>
    </row>
    <row r="153" s="2" customFormat="1" ht="16.5" customHeight="1">
      <c r="A153" s="35"/>
      <c r="B153" s="36"/>
      <c r="C153" s="225" t="s">
        <v>8</v>
      </c>
      <c r="D153" s="225" t="s">
        <v>205</v>
      </c>
      <c r="E153" s="226" t="s">
        <v>3323</v>
      </c>
      <c r="F153" s="227" t="s">
        <v>2319</v>
      </c>
      <c r="G153" s="228" t="s">
        <v>856</v>
      </c>
      <c r="H153" s="229">
        <v>25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299</v>
      </c>
    </row>
    <row r="154" s="2" customFormat="1" ht="24.15" customHeight="1">
      <c r="A154" s="35"/>
      <c r="B154" s="36"/>
      <c r="C154" s="225" t="s">
        <v>254</v>
      </c>
      <c r="D154" s="225" t="s">
        <v>205</v>
      </c>
      <c r="E154" s="226" t="s">
        <v>3324</v>
      </c>
      <c r="F154" s="227" t="s">
        <v>2324</v>
      </c>
      <c r="G154" s="228" t="s">
        <v>213</v>
      </c>
      <c r="H154" s="229">
        <v>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307</v>
      </c>
    </row>
    <row r="155" s="12" customFormat="1" ht="25.92" customHeight="1">
      <c r="A155" s="12"/>
      <c r="B155" s="209"/>
      <c r="C155" s="210"/>
      <c r="D155" s="211" t="s">
        <v>75</v>
      </c>
      <c r="E155" s="212" t="s">
        <v>2055</v>
      </c>
      <c r="F155" s="212" t="s">
        <v>3325</v>
      </c>
      <c r="G155" s="210"/>
      <c r="H155" s="210"/>
      <c r="I155" s="213"/>
      <c r="J155" s="214">
        <f>BK155</f>
        <v>0</v>
      </c>
      <c r="K155" s="210"/>
      <c r="L155" s="215"/>
      <c r="M155" s="216"/>
      <c r="N155" s="217"/>
      <c r="O155" s="217"/>
      <c r="P155" s="218">
        <f>SUM(P156:P167)</f>
        <v>0</v>
      </c>
      <c r="Q155" s="217"/>
      <c r="R155" s="218">
        <f>SUM(R156:R167)</f>
        <v>0</v>
      </c>
      <c r="S155" s="217"/>
      <c r="T155" s="219">
        <f>SUM(T156:T167)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0" t="s">
        <v>83</v>
      </c>
      <c r="AT155" s="221" t="s">
        <v>75</v>
      </c>
      <c r="AU155" s="221" t="s">
        <v>76</v>
      </c>
      <c r="AY155" s="220" t="s">
        <v>203</v>
      </c>
      <c r="BK155" s="222">
        <f>SUM(BK156:BK167)</f>
        <v>0</v>
      </c>
    </row>
    <row r="156" s="2" customFormat="1" ht="24.15" customHeight="1">
      <c r="A156" s="35"/>
      <c r="B156" s="36"/>
      <c r="C156" s="225" t="s">
        <v>258</v>
      </c>
      <c r="D156" s="225" t="s">
        <v>205</v>
      </c>
      <c r="E156" s="226" t="s">
        <v>3326</v>
      </c>
      <c r="F156" s="227" t="s">
        <v>3327</v>
      </c>
      <c r="G156" s="228" t="s">
        <v>721</v>
      </c>
      <c r="H156" s="229">
        <v>2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316</v>
      </c>
    </row>
    <row r="157" s="2" customFormat="1" ht="24.15" customHeight="1">
      <c r="A157" s="35"/>
      <c r="B157" s="36"/>
      <c r="C157" s="225" t="s">
        <v>263</v>
      </c>
      <c r="D157" s="225" t="s">
        <v>205</v>
      </c>
      <c r="E157" s="226" t="s">
        <v>263</v>
      </c>
      <c r="F157" s="227" t="s">
        <v>3328</v>
      </c>
      <c r="G157" s="228" t="s">
        <v>721</v>
      </c>
      <c r="H157" s="229">
        <v>4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210</v>
      </c>
    </row>
    <row r="158" s="2" customFormat="1" ht="16.5" customHeight="1">
      <c r="A158" s="35"/>
      <c r="B158" s="36"/>
      <c r="C158" s="225" t="s">
        <v>267</v>
      </c>
      <c r="D158" s="225" t="s">
        <v>205</v>
      </c>
      <c r="E158" s="226" t="s">
        <v>267</v>
      </c>
      <c r="F158" s="227" t="s">
        <v>3329</v>
      </c>
      <c r="G158" s="228" t="s">
        <v>721</v>
      </c>
      <c r="H158" s="229">
        <v>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214</v>
      </c>
    </row>
    <row r="159" s="2" customFormat="1" ht="24.15" customHeight="1">
      <c r="A159" s="35"/>
      <c r="B159" s="36"/>
      <c r="C159" s="225" t="s">
        <v>271</v>
      </c>
      <c r="D159" s="225" t="s">
        <v>205</v>
      </c>
      <c r="E159" s="226" t="s">
        <v>3330</v>
      </c>
      <c r="F159" s="227" t="s">
        <v>3331</v>
      </c>
      <c r="G159" s="228" t="s">
        <v>721</v>
      </c>
      <c r="H159" s="229">
        <v>1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338</v>
      </c>
    </row>
    <row r="160" s="2" customFormat="1" ht="24.15" customHeight="1">
      <c r="A160" s="35"/>
      <c r="B160" s="36"/>
      <c r="C160" s="225" t="s">
        <v>276</v>
      </c>
      <c r="D160" s="225" t="s">
        <v>205</v>
      </c>
      <c r="E160" s="226" t="s">
        <v>3332</v>
      </c>
      <c r="F160" s="227" t="s">
        <v>3333</v>
      </c>
      <c r="G160" s="228" t="s">
        <v>721</v>
      </c>
      <c r="H160" s="229">
        <v>1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217</v>
      </c>
    </row>
    <row r="161" s="2" customFormat="1" ht="16.5" customHeight="1">
      <c r="A161" s="35"/>
      <c r="B161" s="36"/>
      <c r="C161" s="225" t="s">
        <v>280</v>
      </c>
      <c r="D161" s="225" t="s">
        <v>205</v>
      </c>
      <c r="E161" s="226" t="s">
        <v>3334</v>
      </c>
      <c r="F161" s="227" t="s">
        <v>3335</v>
      </c>
      <c r="G161" s="228" t="s">
        <v>721</v>
      </c>
      <c r="H161" s="229">
        <v>2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353</v>
      </c>
    </row>
    <row r="162" s="2" customFormat="1" ht="24.15" customHeight="1">
      <c r="A162" s="35"/>
      <c r="B162" s="36"/>
      <c r="C162" s="225" t="s">
        <v>284</v>
      </c>
      <c r="D162" s="225" t="s">
        <v>205</v>
      </c>
      <c r="E162" s="226" t="s">
        <v>3336</v>
      </c>
      <c r="F162" s="227" t="s">
        <v>3337</v>
      </c>
      <c r="G162" s="228" t="s">
        <v>721</v>
      </c>
      <c r="H162" s="229">
        <v>4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362</v>
      </c>
    </row>
    <row r="163" s="2" customFormat="1" ht="24.15" customHeight="1">
      <c r="A163" s="35"/>
      <c r="B163" s="36"/>
      <c r="C163" s="225" t="s">
        <v>7</v>
      </c>
      <c r="D163" s="225" t="s">
        <v>205</v>
      </c>
      <c r="E163" s="226" t="s">
        <v>3338</v>
      </c>
      <c r="F163" s="227" t="s">
        <v>3339</v>
      </c>
      <c r="G163" s="228" t="s">
        <v>721</v>
      </c>
      <c r="H163" s="229">
        <v>5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221</v>
      </c>
    </row>
    <row r="164" s="2" customFormat="1" ht="24.15" customHeight="1">
      <c r="A164" s="35"/>
      <c r="B164" s="36"/>
      <c r="C164" s="225" t="s">
        <v>291</v>
      </c>
      <c r="D164" s="225" t="s">
        <v>205</v>
      </c>
      <c r="E164" s="226" t="s">
        <v>3340</v>
      </c>
      <c r="F164" s="227" t="s">
        <v>3341</v>
      </c>
      <c r="G164" s="228" t="s">
        <v>721</v>
      </c>
      <c r="H164" s="229">
        <v>1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225</v>
      </c>
    </row>
    <row r="165" s="2" customFormat="1" ht="16.5" customHeight="1">
      <c r="A165" s="35"/>
      <c r="B165" s="36"/>
      <c r="C165" s="225" t="s">
        <v>295</v>
      </c>
      <c r="D165" s="225" t="s">
        <v>205</v>
      </c>
      <c r="E165" s="226" t="s">
        <v>3342</v>
      </c>
      <c r="F165" s="227" t="s">
        <v>2314</v>
      </c>
      <c r="G165" s="228" t="s">
        <v>721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384</v>
      </c>
    </row>
    <row r="166" s="2" customFormat="1" ht="16.5" customHeight="1">
      <c r="A166" s="35"/>
      <c r="B166" s="36"/>
      <c r="C166" s="225" t="s">
        <v>299</v>
      </c>
      <c r="D166" s="225" t="s">
        <v>205</v>
      </c>
      <c r="E166" s="226" t="s">
        <v>3343</v>
      </c>
      <c r="F166" s="227" t="s">
        <v>3344</v>
      </c>
      <c r="G166" s="228" t="s">
        <v>721</v>
      </c>
      <c r="H166" s="229">
        <v>1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392</v>
      </c>
    </row>
    <row r="167" s="2" customFormat="1" ht="16.5" customHeight="1">
      <c r="A167" s="35"/>
      <c r="B167" s="36"/>
      <c r="C167" s="225" t="s">
        <v>303</v>
      </c>
      <c r="D167" s="225" t="s">
        <v>205</v>
      </c>
      <c r="E167" s="226" t="s">
        <v>2297</v>
      </c>
      <c r="F167" s="227" t="s">
        <v>2280</v>
      </c>
      <c r="G167" s="228" t="s">
        <v>721</v>
      </c>
      <c r="H167" s="229">
        <v>1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229</v>
      </c>
    </row>
    <row r="168" s="12" customFormat="1" ht="25.92" customHeight="1">
      <c r="A168" s="12"/>
      <c r="B168" s="209"/>
      <c r="C168" s="210"/>
      <c r="D168" s="211" t="s">
        <v>75</v>
      </c>
      <c r="E168" s="212" t="s">
        <v>2160</v>
      </c>
      <c r="F168" s="212" t="s">
        <v>3345</v>
      </c>
      <c r="G168" s="210"/>
      <c r="H168" s="210"/>
      <c r="I168" s="213"/>
      <c r="J168" s="214">
        <f>BK168</f>
        <v>0</v>
      </c>
      <c r="K168" s="210"/>
      <c r="L168" s="215"/>
      <c r="M168" s="216"/>
      <c r="N168" s="217"/>
      <c r="O168" s="217"/>
      <c r="P168" s="218">
        <f>SUM(P169:P174)</f>
        <v>0</v>
      </c>
      <c r="Q168" s="217"/>
      <c r="R168" s="218">
        <f>SUM(R169:R174)</f>
        <v>0</v>
      </c>
      <c r="S168" s="217"/>
      <c r="T168" s="219">
        <f>SUM(T169:T174)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20" t="s">
        <v>83</v>
      </c>
      <c r="AT168" s="221" t="s">
        <v>75</v>
      </c>
      <c r="AU168" s="221" t="s">
        <v>76</v>
      </c>
      <c r="AY168" s="220" t="s">
        <v>203</v>
      </c>
      <c r="BK168" s="222">
        <f>SUM(BK169:BK174)</f>
        <v>0</v>
      </c>
    </row>
    <row r="169" s="2" customFormat="1" ht="21.75" customHeight="1">
      <c r="A169" s="35"/>
      <c r="B169" s="36"/>
      <c r="C169" s="225" t="s">
        <v>307</v>
      </c>
      <c r="D169" s="225" t="s">
        <v>205</v>
      </c>
      <c r="E169" s="226" t="s">
        <v>3346</v>
      </c>
      <c r="F169" s="227" t="s">
        <v>3347</v>
      </c>
      <c r="G169" s="228" t="s">
        <v>856</v>
      </c>
      <c r="H169" s="229">
        <v>12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233</v>
      </c>
    </row>
    <row r="170" s="2" customFormat="1" ht="16.5" customHeight="1">
      <c r="A170" s="35"/>
      <c r="B170" s="36"/>
      <c r="C170" s="225" t="s">
        <v>311</v>
      </c>
      <c r="D170" s="225" t="s">
        <v>205</v>
      </c>
      <c r="E170" s="226" t="s">
        <v>2300</v>
      </c>
      <c r="F170" s="227" t="s">
        <v>2319</v>
      </c>
      <c r="G170" s="228" t="s">
        <v>856</v>
      </c>
      <c r="H170" s="229">
        <v>12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237</v>
      </c>
    </row>
    <row r="171" s="2" customFormat="1" ht="21.75" customHeight="1">
      <c r="A171" s="35"/>
      <c r="B171" s="36"/>
      <c r="C171" s="225" t="s">
        <v>316</v>
      </c>
      <c r="D171" s="225" t="s">
        <v>205</v>
      </c>
      <c r="E171" s="226" t="s">
        <v>3348</v>
      </c>
      <c r="F171" s="227" t="s">
        <v>3322</v>
      </c>
      <c r="G171" s="228" t="s">
        <v>856</v>
      </c>
      <c r="H171" s="229">
        <v>35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242</v>
      </c>
    </row>
    <row r="172" s="2" customFormat="1" ht="16.5" customHeight="1">
      <c r="A172" s="35"/>
      <c r="B172" s="36"/>
      <c r="C172" s="225" t="s">
        <v>320</v>
      </c>
      <c r="D172" s="225" t="s">
        <v>205</v>
      </c>
      <c r="E172" s="226" t="s">
        <v>2303</v>
      </c>
      <c r="F172" s="227" t="s">
        <v>2319</v>
      </c>
      <c r="G172" s="228" t="s">
        <v>856</v>
      </c>
      <c r="H172" s="229">
        <v>35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246</v>
      </c>
    </row>
    <row r="173" s="2" customFormat="1" ht="24.15" customHeight="1">
      <c r="A173" s="35"/>
      <c r="B173" s="36"/>
      <c r="C173" s="225" t="s">
        <v>210</v>
      </c>
      <c r="D173" s="225" t="s">
        <v>205</v>
      </c>
      <c r="E173" s="226" t="s">
        <v>3349</v>
      </c>
      <c r="F173" s="227" t="s">
        <v>2324</v>
      </c>
      <c r="G173" s="228" t="s">
        <v>213</v>
      </c>
      <c r="H173" s="229">
        <v>35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250</v>
      </c>
    </row>
    <row r="174" s="2" customFormat="1" ht="24.15" customHeight="1">
      <c r="A174" s="35"/>
      <c r="B174" s="36"/>
      <c r="C174" s="225" t="s">
        <v>327</v>
      </c>
      <c r="D174" s="225" t="s">
        <v>205</v>
      </c>
      <c r="E174" s="226" t="s">
        <v>3350</v>
      </c>
      <c r="F174" s="227" t="s">
        <v>2326</v>
      </c>
      <c r="G174" s="228" t="s">
        <v>213</v>
      </c>
      <c r="H174" s="229">
        <v>2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253</v>
      </c>
    </row>
    <row r="175" s="12" customFormat="1" ht="25.92" customHeight="1">
      <c r="A175" s="12"/>
      <c r="B175" s="209"/>
      <c r="C175" s="210"/>
      <c r="D175" s="211" t="s">
        <v>75</v>
      </c>
      <c r="E175" s="212" t="s">
        <v>2168</v>
      </c>
      <c r="F175" s="212" t="s">
        <v>3351</v>
      </c>
      <c r="G175" s="210"/>
      <c r="H175" s="210"/>
      <c r="I175" s="213"/>
      <c r="J175" s="214">
        <f>BK175</f>
        <v>0</v>
      </c>
      <c r="K175" s="210"/>
      <c r="L175" s="215"/>
      <c r="M175" s="216"/>
      <c r="N175" s="217"/>
      <c r="O175" s="217"/>
      <c r="P175" s="218">
        <f>SUM(P176:P181)</f>
        <v>0</v>
      </c>
      <c r="Q175" s="217"/>
      <c r="R175" s="218">
        <f>SUM(R176:R181)</f>
        <v>0</v>
      </c>
      <c r="S175" s="217"/>
      <c r="T175" s="219">
        <f>SUM(T176:T181)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20" t="s">
        <v>83</v>
      </c>
      <c r="AT175" s="221" t="s">
        <v>75</v>
      </c>
      <c r="AU175" s="221" t="s">
        <v>76</v>
      </c>
      <c r="AY175" s="220" t="s">
        <v>203</v>
      </c>
      <c r="BK175" s="222">
        <f>SUM(BK176:BK181)</f>
        <v>0</v>
      </c>
    </row>
    <row r="176" s="2" customFormat="1" ht="24.15" customHeight="1">
      <c r="A176" s="35"/>
      <c r="B176" s="36"/>
      <c r="C176" s="225" t="s">
        <v>214</v>
      </c>
      <c r="D176" s="225" t="s">
        <v>205</v>
      </c>
      <c r="E176" s="226" t="s">
        <v>3352</v>
      </c>
      <c r="F176" s="227" t="s">
        <v>3353</v>
      </c>
      <c r="G176" s="228" t="s">
        <v>721</v>
      </c>
      <c r="H176" s="229">
        <v>1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451</v>
      </c>
    </row>
    <row r="177" s="2" customFormat="1" ht="24.15" customHeight="1">
      <c r="A177" s="35"/>
      <c r="B177" s="36"/>
      <c r="C177" s="225" t="s">
        <v>334</v>
      </c>
      <c r="D177" s="225" t="s">
        <v>205</v>
      </c>
      <c r="E177" s="226" t="s">
        <v>3354</v>
      </c>
      <c r="F177" s="227" t="s">
        <v>3355</v>
      </c>
      <c r="G177" s="228" t="s">
        <v>721</v>
      </c>
      <c r="H177" s="229">
        <v>2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257</v>
      </c>
    </row>
    <row r="178" s="2" customFormat="1" ht="16.5" customHeight="1">
      <c r="A178" s="35"/>
      <c r="B178" s="36"/>
      <c r="C178" s="225" t="s">
        <v>338</v>
      </c>
      <c r="D178" s="225" t="s">
        <v>205</v>
      </c>
      <c r="E178" s="226" t="s">
        <v>3356</v>
      </c>
      <c r="F178" s="227" t="s">
        <v>3357</v>
      </c>
      <c r="G178" s="228" t="s">
        <v>721</v>
      </c>
      <c r="H178" s="229">
        <v>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261</v>
      </c>
    </row>
    <row r="179" s="2" customFormat="1" ht="16.5" customHeight="1">
      <c r="A179" s="35"/>
      <c r="B179" s="36"/>
      <c r="C179" s="225" t="s">
        <v>342</v>
      </c>
      <c r="D179" s="225" t="s">
        <v>205</v>
      </c>
      <c r="E179" s="226" t="s">
        <v>3358</v>
      </c>
      <c r="F179" s="227" t="s">
        <v>3359</v>
      </c>
      <c r="G179" s="228" t="s">
        <v>721</v>
      </c>
      <c r="H179" s="229">
        <v>1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83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473</v>
      </c>
    </row>
    <row r="180" s="2" customFormat="1" ht="21.75" customHeight="1">
      <c r="A180" s="35"/>
      <c r="B180" s="36"/>
      <c r="C180" s="225" t="s">
        <v>217</v>
      </c>
      <c r="D180" s="225" t="s">
        <v>205</v>
      </c>
      <c r="E180" s="226" t="s">
        <v>3360</v>
      </c>
      <c r="F180" s="227" t="s">
        <v>3361</v>
      </c>
      <c r="G180" s="228" t="s">
        <v>721</v>
      </c>
      <c r="H180" s="229">
        <v>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483</v>
      </c>
    </row>
    <row r="181" s="2" customFormat="1" ht="16.5" customHeight="1">
      <c r="A181" s="35"/>
      <c r="B181" s="36"/>
      <c r="C181" s="225" t="s">
        <v>349</v>
      </c>
      <c r="D181" s="225" t="s">
        <v>205</v>
      </c>
      <c r="E181" s="226" t="s">
        <v>3362</v>
      </c>
      <c r="F181" s="227" t="s">
        <v>2280</v>
      </c>
      <c r="G181" s="228" t="s">
        <v>721</v>
      </c>
      <c r="H181" s="229">
        <v>1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266</v>
      </c>
    </row>
    <row r="182" s="12" customFormat="1" ht="25.92" customHeight="1">
      <c r="A182" s="12"/>
      <c r="B182" s="209"/>
      <c r="C182" s="210"/>
      <c r="D182" s="211" t="s">
        <v>75</v>
      </c>
      <c r="E182" s="212" t="s">
        <v>2327</v>
      </c>
      <c r="F182" s="212" t="s">
        <v>3363</v>
      </c>
      <c r="G182" s="210"/>
      <c r="H182" s="210"/>
      <c r="I182" s="213"/>
      <c r="J182" s="214">
        <f>BK182</f>
        <v>0</v>
      </c>
      <c r="K182" s="210"/>
      <c r="L182" s="215"/>
      <c r="M182" s="216"/>
      <c r="N182" s="217"/>
      <c r="O182" s="217"/>
      <c r="P182" s="218">
        <f>SUM(P183:P191)</f>
        <v>0</v>
      </c>
      <c r="Q182" s="217"/>
      <c r="R182" s="218">
        <f>SUM(R183:R191)</f>
        <v>0</v>
      </c>
      <c r="S182" s="217"/>
      <c r="T182" s="219">
        <f>SUM(T183:T191)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0" t="s">
        <v>83</v>
      </c>
      <c r="AT182" s="221" t="s">
        <v>75</v>
      </c>
      <c r="AU182" s="221" t="s">
        <v>76</v>
      </c>
      <c r="AY182" s="220" t="s">
        <v>203</v>
      </c>
      <c r="BK182" s="222">
        <f>SUM(BK183:BK191)</f>
        <v>0</v>
      </c>
    </row>
    <row r="183" s="2" customFormat="1" ht="21.75" customHeight="1">
      <c r="A183" s="35"/>
      <c r="B183" s="36"/>
      <c r="C183" s="225" t="s">
        <v>353</v>
      </c>
      <c r="D183" s="225" t="s">
        <v>205</v>
      </c>
      <c r="E183" s="226" t="s">
        <v>2316</v>
      </c>
      <c r="F183" s="227" t="s">
        <v>3347</v>
      </c>
      <c r="G183" s="228" t="s">
        <v>856</v>
      </c>
      <c r="H183" s="229">
        <v>5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83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270</v>
      </c>
    </row>
    <row r="184" s="2" customFormat="1" ht="16.5" customHeight="1">
      <c r="A184" s="35"/>
      <c r="B184" s="36"/>
      <c r="C184" s="225" t="s">
        <v>357</v>
      </c>
      <c r="D184" s="225" t="s">
        <v>205</v>
      </c>
      <c r="E184" s="226" t="s">
        <v>2318</v>
      </c>
      <c r="F184" s="227" t="s">
        <v>2319</v>
      </c>
      <c r="G184" s="228" t="s">
        <v>856</v>
      </c>
      <c r="H184" s="229">
        <v>5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83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274</v>
      </c>
    </row>
    <row r="185" s="2" customFormat="1" ht="24.15" customHeight="1">
      <c r="A185" s="35"/>
      <c r="B185" s="36"/>
      <c r="C185" s="225" t="s">
        <v>362</v>
      </c>
      <c r="D185" s="225" t="s">
        <v>205</v>
      </c>
      <c r="E185" s="226" t="s">
        <v>3364</v>
      </c>
      <c r="F185" s="227" t="s">
        <v>2324</v>
      </c>
      <c r="G185" s="228" t="s">
        <v>213</v>
      </c>
      <c r="H185" s="229">
        <v>3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83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520</v>
      </c>
    </row>
    <row r="186" s="2" customFormat="1" ht="24.15" customHeight="1">
      <c r="A186" s="35"/>
      <c r="B186" s="36"/>
      <c r="C186" s="225" t="s">
        <v>366</v>
      </c>
      <c r="D186" s="225" t="s">
        <v>205</v>
      </c>
      <c r="E186" s="226" t="s">
        <v>3365</v>
      </c>
      <c r="F186" s="227" t="s">
        <v>3353</v>
      </c>
      <c r="G186" s="228" t="s">
        <v>721</v>
      </c>
      <c r="H186" s="229">
        <v>1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83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531</v>
      </c>
    </row>
    <row r="187" s="2" customFormat="1" ht="24.15" customHeight="1">
      <c r="A187" s="35"/>
      <c r="B187" s="36"/>
      <c r="C187" s="225" t="s">
        <v>221</v>
      </c>
      <c r="D187" s="225" t="s">
        <v>205</v>
      </c>
      <c r="E187" s="226" t="s">
        <v>366</v>
      </c>
      <c r="F187" s="227" t="s">
        <v>3366</v>
      </c>
      <c r="G187" s="228" t="s">
        <v>721</v>
      </c>
      <c r="H187" s="229">
        <v>2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83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540</v>
      </c>
    </row>
    <row r="188" s="2" customFormat="1" ht="16.5" customHeight="1">
      <c r="A188" s="35"/>
      <c r="B188" s="36"/>
      <c r="C188" s="225" t="s">
        <v>373</v>
      </c>
      <c r="D188" s="225" t="s">
        <v>205</v>
      </c>
      <c r="E188" s="226" t="s">
        <v>3367</v>
      </c>
      <c r="F188" s="227" t="s">
        <v>3313</v>
      </c>
      <c r="G188" s="228" t="s">
        <v>721</v>
      </c>
      <c r="H188" s="229">
        <v>1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83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549</v>
      </c>
    </row>
    <row r="189" s="2" customFormat="1" ht="16.5" customHeight="1">
      <c r="A189" s="35"/>
      <c r="B189" s="36"/>
      <c r="C189" s="225" t="s">
        <v>225</v>
      </c>
      <c r="D189" s="225" t="s">
        <v>205</v>
      </c>
      <c r="E189" s="226" t="s">
        <v>3368</v>
      </c>
      <c r="F189" s="227" t="s">
        <v>3344</v>
      </c>
      <c r="G189" s="228" t="s">
        <v>721</v>
      </c>
      <c r="H189" s="229">
        <v>1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83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560</v>
      </c>
    </row>
    <row r="190" s="2" customFormat="1" ht="21.75" customHeight="1">
      <c r="A190" s="35"/>
      <c r="B190" s="36"/>
      <c r="C190" s="225" t="s">
        <v>380</v>
      </c>
      <c r="D190" s="225" t="s">
        <v>205</v>
      </c>
      <c r="E190" s="226" t="s">
        <v>3369</v>
      </c>
      <c r="F190" s="227" t="s">
        <v>3370</v>
      </c>
      <c r="G190" s="228" t="s">
        <v>721</v>
      </c>
      <c r="H190" s="229">
        <v>1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83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568</v>
      </c>
    </row>
    <row r="191" s="2" customFormat="1" ht="16.5" customHeight="1">
      <c r="A191" s="35"/>
      <c r="B191" s="36"/>
      <c r="C191" s="225" t="s">
        <v>384</v>
      </c>
      <c r="D191" s="225" t="s">
        <v>205</v>
      </c>
      <c r="E191" s="226" t="s">
        <v>3371</v>
      </c>
      <c r="F191" s="227" t="s">
        <v>2280</v>
      </c>
      <c r="G191" s="228" t="s">
        <v>721</v>
      </c>
      <c r="H191" s="229">
        <v>1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209</v>
      </c>
      <c r="AT191" s="237" t="s">
        <v>205</v>
      </c>
      <c r="AU191" s="237" t="s">
        <v>83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209</v>
      </c>
      <c r="BM191" s="237" t="s">
        <v>576</v>
      </c>
    </row>
    <row r="192" s="12" customFormat="1" ht="25.92" customHeight="1">
      <c r="A192" s="12"/>
      <c r="B192" s="209"/>
      <c r="C192" s="210"/>
      <c r="D192" s="211" t="s">
        <v>75</v>
      </c>
      <c r="E192" s="212" t="s">
        <v>2342</v>
      </c>
      <c r="F192" s="212" t="s">
        <v>3372</v>
      </c>
      <c r="G192" s="210"/>
      <c r="H192" s="210"/>
      <c r="I192" s="213"/>
      <c r="J192" s="214">
        <f>BK192</f>
        <v>0</v>
      </c>
      <c r="K192" s="210"/>
      <c r="L192" s="215"/>
      <c r="M192" s="216"/>
      <c r="N192" s="217"/>
      <c r="O192" s="217"/>
      <c r="P192" s="218">
        <f>SUM(P193:P195)</f>
        <v>0</v>
      </c>
      <c r="Q192" s="217"/>
      <c r="R192" s="218">
        <f>SUM(R193:R195)</f>
        <v>0</v>
      </c>
      <c r="S192" s="217"/>
      <c r="T192" s="219">
        <f>SUM(T193:T195)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20" t="s">
        <v>83</v>
      </c>
      <c r="AT192" s="221" t="s">
        <v>75</v>
      </c>
      <c r="AU192" s="221" t="s">
        <v>76</v>
      </c>
      <c r="AY192" s="220" t="s">
        <v>203</v>
      </c>
      <c r="BK192" s="222">
        <f>SUM(BK193:BK195)</f>
        <v>0</v>
      </c>
    </row>
    <row r="193" s="2" customFormat="1" ht="21.75" customHeight="1">
      <c r="A193" s="35"/>
      <c r="B193" s="36"/>
      <c r="C193" s="225" t="s">
        <v>388</v>
      </c>
      <c r="D193" s="225" t="s">
        <v>205</v>
      </c>
      <c r="E193" s="226" t="s">
        <v>3373</v>
      </c>
      <c r="F193" s="227" t="s">
        <v>3347</v>
      </c>
      <c r="G193" s="228" t="s">
        <v>856</v>
      </c>
      <c r="H193" s="229">
        <v>10</v>
      </c>
      <c r="I193" s="230"/>
      <c r="J193" s="231">
        <f>ROUND(I193*H193,2)</f>
        <v>0</v>
      </c>
      <c r="K193" s="232"/>
      <c r="L193" s="41"/>
      <c r="M193" s="233" t="s">
        <v>1</v>
      </c>
      <c r="N193" s="234" t="s">
        <v>41</v>
      </c>
      <c r="O193" s="88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209</v>
      </c>
      <c r="AT193" s="237" t="s">
        <v>205</v>
      </c>
      <c r="AU193" s="237" t="s">
        <v>83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209</v>
      </c>
      <c r="BM193" s="237" t="s">
        <v>279</v>
      </c>
    </row>
    <row r="194" s="2" customFormat="1" ht="16.5" customHeight="1">
      <c r="A194" s="35"/>
      <c r="B194" s="36"/>
      <c r="C194" s="225" t="s">
        <v>392</v>
      </c>
      <c r="D194" s="225" t="s">
        <v>205</v>
      </c>
      <c r="E194" s="226" t="s">
        <v>3374</v>
      </c>
      <c r="F194" s="227" t="s">
        <v>2319</v>
      </c>
      <c r="G194" s="228" t="s">
        <v>856</v>
      </c>
      <c r="H194" s="229">
        <v>10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209</v>
      </c>
      <c r="AT194" s="237" t="s">
        <v>205</v>
      </c>
      <c r="AU194" s="237" t="s">
        <v>83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209</v>
      </c>
      <c r="BM194" s="237" t="s">
        <v>283</v>
      </c>
    </row>
    <row r="195" s="2" customFormat="1" ht="24.15" customHeight="1">
      <c r="A195" s="35"/>
      <c r="B195" s="36"/>
      <c r="C195" s="225" t="s">
        <v>396</v>
      </c>
      <c r="D195" s="225" t="s">
        <v>205</v>
      </c>
      <c r="E195" s="226" t="s">
        <v>3375</v>
      </c>
      <c r="F195" s="227" t="s">
        <v>2324</v>
      </c>
      <c r="G195" s="228" t="s">
        <v>213</v>
      </c>
      <c r="H195" s="229">
        <v>8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209</v>
      </c>
      <c r="AT195" s="237" t="s">
        <v>205</v>
      </c>
      <c r="AU195" s="237" t="s">
        <v>83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209</v>
      </c>
      <c r="BM195" s="237" t="s">
        <v>287</v>
      </c>
    </row>
    <row r="196" s="12" customFormat="1" ht="25.92" customHeight="1">
      <c r="A196" s="12"/>
      <c r="B196" s="209"/>
      <c r="C196" s="210"/>
      <c r="D196" s="211" t="s">
        <v>75</v>
      </c>
      <c r="E196" s="212" t="s">
        <v>2351</v>
      </c>
      <c r="F196" s="212" t="s">
        <v>3376</v>
      </c>
      <c r="G196" s="210"/>
      <c r="H196" s="210"/>
      <c r="I196" s="213"/>
      <c r="J196" s="214">
        <f>BK196</f>
        <v>0</v>
      </c>
      <c r="K196" s="210"/>
      <c r="L196" s="215"/>
      <c r="M196" s="216"/>
      <c r="N196" s="217"/>
      <c r="O196" s="217"/>
      <c r="P196" s="218">
        <f>SUM(P197:P202)</f>
        <v>0</v>
      </c>
      <c r="Q196" s="217"/>
      <c r="R196" s="218">
        <f>SUM(R197:R202)</f>
        <v>0</v>
      </c>
      <c r="S196" s="217"/>
      <c r="T196" s="219">
        <f>SUM(T197:T202)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20" t="s">
        <v>83</v>
      </c>
      <c r="AT196" s="221" t="s">
        <v>75</v>
      </c>
      <c r="AU196" s="221" t="s">
        <v>76</v>
      </c>
      <c r="AY196" s="220" t="s">
        <v>203</v>
      </c>
      <c r="BK196" s="222">
        <f>SUM(BK197:BK202)</f>
        <v>0</v>
      </c>
    </row>
    <row r="197" s="2" customFormat="1" ht="24.15" customHeight="1">
      <c r="A197" s="35"/>
      <c r="B197" s="36"/>
      <c r="C197" s="225" t="s">
        <v>229</v>
      </c>
      <c r="D197" s="225" t="s">
        <v>205</v>
      </c>
      <c r="E197" s="226" t="s">
        <v>3377</v>
      </c>
      <c r="F197" s="227" t="s">
        <v>3353</v>
      </c>
      <c r="G197" s="228" t="s">
        <v>721</v>
      </c>
      <c r="H197" s="229">
        <v>1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209</v>
      </c>
      <c r="AT197" s="237" t="s">
        <v>205</v>
      </c>
      <c r="AU197" s="237" t="s">
        <v>83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209</v>
      </c>
      <c r="BM197" s="237" t="s">
        <v>290</v>
      </c>
    </row>
    <row r="198" s="2" customFormat="1" ht="24.15" customHeight="1">
      <c r="A198" s="35"/>
      <c r="B198" s="36"/>
      <c r="C198" s="225" t="s">
        <v>405</v>
      </c>
      <c r="D198" s="225" t="s">
        <v>205</v>
      </c>
      <c r="E198" s="226" t="s">
        <v>229</v>
      </c>
      <c r="F198" s="227" t="s">
        <v>3355</v>
      </c>
      <c r="G198" s="228" t="s">
        <v>721</v>
      </c>
      <c r="H198" s="229">
        <v>2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209</v>
      </c>
      <c r="AT198" s="237" t="s">
        <v>205</v>
      </c>
      <c r="AU198" s="237" t="s">
        <v>83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209</v>
      </c>
      <c r="BM198" s="237" t="s">
        <v>294</v>
      </c>
    </row>
    <row r="199" s="2" customFormat="1" ht="16.5" customHeight="1">
      <c r="A199" s="35"/>
      <c r="B199" s="36"/>
      <c r="C199" s="225" t="s">
        <v>233</v>
      </c>
      <c r="D199" s="225" t="s">
        <v>205</v>
      </c>
      <c r="E199" s="226" t="s">
        <v>3378</v>
      </c>
      <c r="F199" s="227" t="s">
        <v>3357</v>
      </c>
      <c r="G199" s="228" t="s">
        <v>721</v>
      </c>
      <c r="H199" s="229">
        <v>1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209</v>
      </c>
      <c r="AT199" s="237" t="s">
        <v>205</v>
      </c>
      <c r="AU199" s="237" t="s">
        <v>83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209</v>
      </c>
      <c r="BM199" s="237" t="s">
        <v>298</v>
      </c>
    </row>
    <row r="200" s="2" customFormat="1" ht="16.5" customHeight="1">
      <c r="A200" s="35"/>
      <c r="B200" s="36"/>
      <c r="C200" s="225" t="s">
        <v>412</v>
      </c>
      <c r="D200" s="225" t="s">
        <v>205</v>
      </c>
      <c r="E200" s="226" t="s">
        <v>3379</v>
      </c>
      <c r="F200" s="227" t="s">
        <v>3359</v>
      </c>
      <c r="G200" s="228" t="s">
        <v>721</v>
      </c>
      <c r="H200" s="229">
        <v>1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209</v>
      </c>
      <c r="AT200" s="237" t="s">
        <v>205</v>
      </c>
      <c r="AU200" s="237" t="s">
        <v>83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209</v>
      </c>
      <c r="BM200" s="237" t="s">
        <v>302</v>
      </c>
    </row>
    <row r="201" s="2" customFormat="1" ht="21.75" customHeight="1">
      <c r="A201" s="35"/>
      <c r="B201" s="36"/>
      <c r="C201" s="225" t="s">
        <v>237</v>
      </c>
      <c r="D201" s="225" t="s">
        <v>205</v>
      </c>
      <c r="E201" s="226" t="s">
        <v>3380</v>
      </c>
      <c r="F201" s="227" t="s">
        <v>3361</v>
      </c>
      <c r="G201" s="228" t="s">
        <v>721</v>
      </c>
      <c r="H201" s="229">
        <v>1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209</v>
      </c>
      <c r="AT201" s="237" t="s">
        <v>205</v>
      </c>
      <c r="AU201" s="237" t="s">
        <v>83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209</v>
      </c>
      <c r="BM201" s="237" t="s">
        <v>306</v>
      </c>
    </row>
    <row r="202" s="2" customFormat="1" ht="16.5" customHeight="1">
      <c r="A202" s="35"/>
      <c r="B202" s="36"/>
      <c r="C202" s="225" t="s">
        <v>419</v>
      </c>
      <c r="D202" s="225" t="s">
        <v>205</v>
      </c>
      <c r="E202" s="226" t="s">
        <v>2341</v>
      </c>
      <c r="F202" s="227" t="s">
        <v>2280</v>
      </c>
      <c r="G202" s="228" t="s">
        <v>721</v>
      </c>
      <c r="H202" s="229">
        <v>1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209</v>
      </c>
      <c r="AT202" s="237" t="s">
        <v>205</v>
      </c>
      <c r="AU202" s="237" t="s">
        <v>83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209</v>
      </c>
      <c r="BM202" s="237" t="s">
        <v>654</v>
      </c>
    </row>
    <row r="203" s="12" customFormat="1" ht="25.92" customHeight="1">
      <c r="A203" s="12"/>
      <c r="B203" s="209"/>
      <c r="C203" s="210"/>
      <c r="D203" s="211" t="s">
        <v>75</v>
      </c>
      <c r="E203" s="212" t="s">
        <v>2359</v>
      </c>
      <c r="F203" s="212" t="s">
        <v>3381</v>
      </c>
      <c r="G203" s="210"/>
      <c r="H203" s="210"/>
      <c r="I203" s="213"/>
      <c r="J203" s="214">
        <f>BK203</f>
        <v>0</v>
      </c>
      <c r="K203" s="210"/>
      <c r="L203" s="215"/>
      <c r="M203" s="216"/>
      <c r="N203" s="217"/>
      <c r="O203" s="217"/>
      <c r="P203" s="218">
        <f>SUM(P204:P206)</f>
        <v>0</v>
      </c>
      <c r="Q203" s="217"/>
      <c r="R203" s="218">
        <f>SUM(R204:R206)</f>
        <v>0</v>
      </c>
      <c r="S203" s="217"/>
      <c r="T203" s="219">
        <f>SUM(T204:T206)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20" t="s">
        <v>83</v>
      </c>
      <c r="AT203" s="221" t="s">
        <v>75</v>
      </c>
      <c r="AU203" s="221" t="s">
        <v>76</v>
      </c>
      <c r="AY203" s="220" t="s">
        <v>203</v>
      </c>
      <c r="BK203" s="222">
        <f>SUM(BK204:BK206)</f>
        <v>0</v>
      </c>
    </row>
    <row r="204" s="2" customFormat="1" ht="21.75" customHeight="1">
      <c r="A204" s="35"/>
      <c r="B204" s="36"/>
      <c r="C204" s="225" t="s">
        <v>242</v>
      </c>
      <c r="D204" s="225" t="s">
        <v>205</v>
      </c>
      <c r="E204" s="226" t="s">
        <v>3382</v>
      </c>
      <c r="F204" s="227" t="s">
        <v>3347</v>
      </c>
      <c r="G204" s="228" t="s">
        <v>856</v>
      </c>
      <c r="H204" s="229">
        <v>5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209</v>
      </c>
      <c r="AT204" s="237" t="s">
        <v>205</v>
      </c>
      <c r="AU204" s="237" t="s">
        <v>83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209</v>
      </c>
      <c r="BM204" s="237" t="s">
        <v>663</v>
      </c>
    </row>
    <row r="205" s="2" customFormat="1" ht="16.5" customHeight="1">
      <c r="A205" s="35"/>
      <c r="B205" s="36"/>
      <c r="C205" s="225" t="s">
        <v>426</v>
      </c>
      <c r="D205" s="225" t="s">
        <v>205</v>
      </c>
      <c r="E205" s="226" t="s">
        <v>3383</v>
      </c>
      <c r="F205" s="227" t="s">
        <v>2319</v>
      </c>
      <c r="G205" s="228" t="s">
        <v>856</v>
      </c>
      <c r="H205" s="229">
        <v>5</v>
      </c>
      <c r="I205" s="230"/>
      <c r="J205" s="231">
        <f>ROUND(I205*H205,2)</f>
        <v>0</v>
      </c>
      <c r="K205" s="232"/>
      <c r="L205" s="41"/>
      <c r="M205" s="233" t="s">
        <v>1</v>
      </c>
      <c r="N205" s="234" t="s">
        <v>41</v>
      </c>
      <c r="O205" s="88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209</v>
      </c>
      <c r="AT205" s="237" t="s">
        <v>205</v>
      </c>
      <c r="AU205" s="237" t="s">
        <v>83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209</v>
      </c>
      <c r="BM205" s="237" t="s">
        <v>671</v>
      </c>
    </row>
    <row r="206" s="2" customFormat="1" ht="24.15" customHeight="1">
      <c r="A206" s="35"/>
      <c r="B206" s="36"/>
      <c r="C206" s="225" t="s">
        <v>246</v>
      </c>
      <c r="D206" s="225" t="s">
        <v>205</v>
      </c>
      <c r="E206" s="226" t="s">
        <v>3384</v>
      </c>
      <c r="F206" s="227" t="s">
        <v>2324</v>
      </c>
      <c r="G206" s="228" t="s">
        <v>213</v>
      </c>
      <c r="H206" s="229">
        <v>5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</v>
      </c>
      <c r="R206" s="235">
        <f>Q206*H206</f>
        <v>0</v>
      </c>
      <c r="S206" s="235">
        <v>0</v>
      </c>
      <c r="T206" s="23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209</v>
      </c>
      <c r="AT206" s="237" t="s">
        <v>205</v>
      </c>
      <c r="AU206" s="237" t="s">
        <v>83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209</v>
      </c>
      <c r="BM206" s="237" t="s">
        <v>679</v>
      </c>
    </row>
    <row r="207" s="12" customFormat="1" ht="25.92" customHeight="1">
      <c r="A207" s="12"/>
      <c r="B207" s="209"/>
      <c r="C207" s="210"/>
      <c r="D207" s="211" t="s">
        <v>75</v>
      </c>
      <c r="E207" s="212" t="s">
        <v>2367</v>
      </c>
      <c r="F207" s="212" t="s">
        <v>3385</v>
      </c>
      <c r="G207" s="210"/>
      <c r="H207" s="210"/>
      <c r="I207" s="213"/>
      <c r="J207" s="214">
        <f>BK207</f>
        <v>0</v>
      </c>
      <c r="K207" s="210"/>
      <c r="L207" s="215"/>
      <c r="M207" s="216"/>
      <c r="N207" s="217"/>
      <c r="O207" s="217"/>
      <c r="P207" s="218">
        <f>SUM(P208:P212)</f>
        <v>0</v>
      </c>
      <c r="Q207" s="217"/>
      <c r="R207" s="218">
        <f>SUM(R208:R212)</f>
        <v>0</v>
      </c>
      <c r="S207" s="217"/>
      <c r="T207" s="219">
        <f>SUM(T208:T212)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20" t="s">
        <v>83</v>
      </c>
      <c r="AT207" s="221" t="s">
        <v>75</v>
      </c>
      <c r="AU207" s="221" t="s">
        <v>76</v>
      </c>
      <c r="AY207" s="220" t="s">
        <v>203</v>
      </c>
      <c r="BK207" s="222">
        <f>SUM(BK208:BK212)</f>
        <v>0</v>
      </c>
    </row>
    <row r="208" s="2" customFormat="1" ht="24.15" customHeight="1">
      <c r="A208" s="35"/>
      <c r="B208" s="36"/>
      <c r="C208" s="225" t="s">
        <v>433</v>
      </c>
      <c r="D208" s="225" t="s">
        <v>205</v>
      </c>
      <c r="E208" s="226" t="s">
        <v>3386</v>
      </c>
      <c r="F208" s="227" t="s">
        <v>3353</v>
      </c>
      <c r="G208" s="228" t="s">
        <v>721</v>
      </c>
      <c r="H208" s="229">
        <v>1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209</v>
      </c>
      <c r="AT208" s="237" t="s">
        <v>205</v>
      </c>
      <c r="AU208" s="237" t="s">
        <v>83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209</v>
      </c>
      <c r="BM208" s="237" t="s">
        <v>310</v>
      </c>
    </row>
    <row r="209" s="2" customFormat="1" ht="24.15" customHeight="1">
      <c r="A209" s="35"/>
      <c r="B209" s="36"/>
      <c r="C209" s="225" t="s">
        <v>250</v>
      </c>
      <c r="D209" s="225" t="s">
        <v>205</v>
      </c>
      <c r="E209" s="226" t="s">
        <v>433</v>
      </c>
      <c r="F209" s="227" t="s">
        <v>3355</v>
      </c>
      <c r="G209" s="228" t="s">
        <v>721</v>
      </c>
      <c r="H209" s="229">
        <v>2</v>
      </c>
      <c r="I209" s="230"/>
      <c r="J209" s="231">
        <f>ROUND(I209*H209,2)</f>
        <v>0</v>
      </c>
      <c r="K209" s="232"/>
      <c r="L209" s="41"/>
      <c r="M209" s="233" t="s">
        <v>1</v>
      </c>
      <c r="N209" s="234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209</v>
      </c>
      <c r="AT209" s="237" t="s">
        <v>205</v>
      </c>
      <c r="AU209" s="237" t="s">
        <v>83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209</v>
      </c>
      <c r="BM209" s="237" t="s">
        <v>315</v>
      </c>
    </row>
    <row r="210" s="2" customFormat="1" ht="16.5" customHeight="1">
      <c r="A210" s="35"/>
      <c r="B210" s="36"/>
      <c r="C210" s="225" t="s">
        <v>440</v>
      </c>
      <c r="D210" s="225" t="s">
        <v>205</v>
      </c>
      <c r="E210" s="226" t="s">
        <v>3387</v>
      </c>
      <c r="F210" s="227" t="s">
        <v>3357</v>
      </c>
      <c r="G210" s="228" t="s">
        <v>721</v>
      </c>
      <c r="H210" s="229">
        <v>1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209</v>
      </c>
      <c r="AT210" s="237" t="s">
        <v>205</v>
      </c>
      <c r="AU210" s="237" t="s">
        <v>83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209</v>
      </c>
      <c r="BM210" s="237" t="s">
        <v>703</v>
      </c>
    </row>
    <row r="211" s="2" customFormat="1" ht="21.75" customHeight="1">
      <c r="A211" s="35"/>
      <c r="B211" s="36"/>
      <c r="C211" s="225" t="s">
        <v>253</v>
      </c>
      <c r="D211" s="225" t="s">
        <v>205</v>
      </c>
      <c r="E211" s="226" t="s">
        <v>3388</v>
      </c>
      <c r="F211" s="227" t="s">
        <v>3361</v>
      </c>
      <c r="G211" s="228" t="s">
        <v>721</v>
      </c>
      <c r="H211" s="229">
        <v>1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209</v>
      </c>
      <c r="AT211" s="237" t="s">
        <v>205</v>
      </c>
      <c r="AU211" s="237" t="s">
        <v>83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209</v>
      </c>
      <c r="BM211" s="237" t="s">
        <v>712</v>
      </c>
    </row>
    <row r="212" s="2" customFormat="1" ht="16.5" customHeight="1">
      <c r="A212" s="35"/>
      <c r="B212" s="36"/>
      <c r="C212" s="225" t="s">
        <v>447</v>
      </c>
      <c r="D212" s="225" t="s">
        <v>205</v>
      </c>
      <c r="E212" s="226" t="s">
        <v>3389</v>
      </c>
      <c r="F212" s="227" t="s">
        <v>2280</v>
      </c>
      <c r="G212" s="228" t="s">
        <v>721</v>
      </c>
      <c r="H212" s="229">
        <v>1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209</v>
      </c>
      <c r="AT212" s="237" t="s">
        <v>205</v>
      </c>
      <c r="AU212" s="237" t="s">
        <v>83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209</v>
      </c>
      <c r="BM212" s="237" t="s">
        <v>724</v>
      </c>
    </row>
    <row r="213" s="12" customFormat="1" ht="25.92" customHeight="1">
      <c r="A213" s="12"/>
      <c r="B213" s="209"/>
      <c r="C213" s="210"/>
      <c r="D213" s="211" t="s">
        <v>75</v>
      </c>
      <c r="E213" s="212" t="s">
        <v>2380</v>
      </c>
      <c r="F213" s="212" t="s">
        <v>3390</v>
      </c>
      <c r="G213" s="210"/>
      <c r="H213" s="210"/>
      <c r="I213" s="213"/>
      <c r="J213" s="214">
        <f>BK213</f>
        <v>0</v>
      </c>
      <c r="K213" s="210"/>
      <c r="L213" s="215"/>
      <c r="M213" s="216"/>
      <c r="N213" s="217"/>
      <c r="O213" s="217"/>
      <c r="P213" s="218">
        <f>SUM(P214:P222)</f>
        <v>0</v>
      </c>
      <c r="Q213" s="217"/>
      <c r="R213" s="218">
        <f>SUM(R214:R222)</f>
        <v>0</v>
      </c>
      <c r="S213" s="217"/>
      <c r="T213" s="219">
        <f>SUM(T214:T222)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20" t="s">
        <v>83</v>
      </c>
      <c r="AT213" s="221" t="s">
        <v>75</v>
      </c>
      <c r="AU213" s="221" t="s">
        <v>76</v>
      </c>
      <c r="AY213" s="220" t="s">
        <v>203</v>
      </c>
      <c r="BK213" s="222">
        <f>SUM(BK214:BK222)</f>
        <v>0</v>
      </c>
    </row>
    <row r="214" s="2" customFormat="1" ht="21.75" customHeight="1">
      <c r="A214" s="35"/>
      <c r="B214" s="36"/>
      <c r="C214" s="225" t="s">
        <v>451</v>
      </c>
      <c r="D214" s="225" t="s">
        <v>205</v>
      </c>
      <c r="E214" s="226" t="s">
        <v>3391</v>
      </c>
      <c r="F214" s="227" t="s">
        <v>3347</v>
      </c>
      <c r="G214" s="228" t="s">
        <v>856</v>
      </c>
      <c r="H214" s="229">
        <v>10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209</v>
      </c>
      <c r="AT214" s="237" t="s">
        <v>205</v>
      </c>
      <c r="AU214" s="237" t="s">
        <v>83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209</v>
      </c>
      <c r="BM214" s="237" t="s">
        <v>731</v>
      </c>
    </row>
    <row r="215" s="2" customFormat="1" ht="16.5" customHeight="1">
      <c r="A215" s="35"/>
      <c r="B215" s="36"/>
      <c r="C215" s="225" t="s">
        <v>455</v>
      </c>
      <c r="D215" s="225" t="s">
        <v>205</v>
      </c>
      <c r="E215" s="226" t="s">
        <v>3392</v>
      </c>
      <c r="F215" s="227" t="s">
        <v>2319</v>
      </c>
      <c r="G215" s="228" t="s">
        <v>856</v>
      </c>
      <c r="H215" s="229">
        <v>10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209</v>
      </c>
      <c r="AT215" s="237" t="s">
        <v>205</v>
      </c>
      <c r="AU215" s="237" t="s">
        <v>83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209</v>
      </c>
      <c r="BM215" s="237" t="s">
        <v>739</v>
      </c>
    </row>
    <row r="216" s="2" customFormat="1" ht="24.15" customHeight="1">
      <c r="A216" s="35"/>
      <c r="B216" s="36"/>
      <c r="C216" s="225" t="s">
        <v>257</v>
      </c>
      <c r="D216" s="225" t="s">
        <v>205</v>
      </c>
      <c r="E216" s="226" t="s">
        <v>3393</v>
      </c>
      <c r="F216" s="227" t="s">
        <v>3353</v>
      </c>
      <c r="G216" s="228" t="s">
        <v>721</v>
      </c>
      <c r="H216" s="229">
        <v>1</v>
      </c>
      <c r="I216" s="230"/>
      <c r="J216" s="231">
        <f>ROUND(I216*H216,2)</f>
        <v>0</v>
      </c>
      <c r="K216" s="232"/>
      <c r="L216" s="41"/>
      <c r="M216" s="233" t="s">
        <v>1</v>
      </c>
      <c r="N216" s="234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209</v>
      </c>
      <c r="AT216" s="237" t="s">
        <v>205</v>
      </c>
      <c r="AU216" s="237" t="s">
        <v>83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209</v>
      </c>
      <c r="BM216" s="237" t="s">
        <v>747</v>
      </c>
    </row>
    <row r="217" s="2" customFormat="1" ht="24.15" customHeight="1">
      <c r="A217" s="35"/>
      <c r="B217" s="36"/>
      <c r="C217" s="225" t="s">
        <v>462</v>
      </c>
      <c r="D217" s="225" t="s">
        <v>205</v>
      </c>
      <c r="E217" s="226" t="s">
        <v>257</v>
      </c>
      <c r="F217" s="227" t="s">
        <v>3366</v>
      </c>
      <c r="G217" s="228" t="s">
        <v>721</v>
      </c>
      <c r="H217" s="229">
        <v>2</v>
      </c>
      <c r="I217" s="230"/>
      <c r="J217" s="231">
        <f>ROUND(I217*H217,2)</f>
        <v>0</v>
      </c>
      <c r="K217" s="232"/>
      <c r="L217" s="41"/>
      <c r="M217" s="233" t="s">
        <v>1</v>
      </c>
      <c r="N217" s="234" t="s">
        <v>41</v>
      </c>
      <c r="O217" s="88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37" t="s">
        <v>209</v>
      </c>
      <c r="AT217" s="237" t="s">
        <v>205</v>
      </c>
      <c r="AU217" s="237" t="s">
        <v>83</v>
      </c>
      <c r="AY217" s="14" t="s">
        <v>203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4" t="s">
        <v>83</v>
      </c>
      <c r="BK217" s="238">
        <f>ROUND(I217*H217,2)</f>
        <v>0</v>
      </c>
      <c r="BL217" s="14" t="s">
        <v>209</v>
      </c>
      <c r="BM217" s="237" t="s">
        <v>755</v>
      </c>
    </row>
    <row r="218" s="2" customFormat="1" ht="16.5" customHeight="1">
      <c r="A218" s="35"/>
      <c r="B218" s="36"/>
      <c r="C218" s="225" t="s">
        <v>261</v>
      </c>
      <c r="D218" s="225" t="s">
        <v>205</v>
      </c>
      <c r="E218" s="226" t="s">
        <v>3394</v>
      </c>
      <c r="F218" s="227" t="s">
        <v>3313</v>
      </c>
      <c r="G218" s="228" t="s">
        <v>721</v>
      </c>
      <c r="H218" s="229">
        <v>1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209</v>
      </c>
      <c r="AT218" s="237" t="s">
        <v>205</v>
      </c>
      <c r="AU218" s="237" t="s">
        <v>83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209</v>
      </c>
      <c r="BM218" s="237" t="s">
        <v>763</v>
      </c>
    </row>
    <row r="219" s="2" customFormat="1" ht="16.5" customHeight="1">
      <c r="A219" s="35"/>
      <c r="B219" s="36"/>
      <c r="C219" s="225" t="s">
        <v>469</v>
      </c>
      <c r="D219" s="225" t="s">
        <v>205</v>
      </c>
      <c r="E219" s="226" t="s">
        <v>3395</v>
      </c>
      <c r="F219" s="227" t="s">
        <v>3344</v>
      </c>
      <c r="G219" s="228" t="s">
        <v>721</v>
      </c>
      <c r="H219" s="229">
        <v>1</v>
      </c>
      <c r="I219" s="230"/>
      <c r="J219" s="231">
        <f>ROUND(I219*H219,2)</f>
        <v>0</v>
      </c>
      <c r="K219" s="232"/>
      <c r="L219" s="41"/>
      <c r="M219" s="233" t="s">
        <v>1</v>
      </c>
      <c r="N219" s="234" t="s">
        <v>41</v>
      </c>
      <c r="O219" s="88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209</v>
      </c>
      <c r="AT219" s="237" t="s">
        <v>205</v>
      </c>
      <c r="AU219" s="237" t="s">
        <v>83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209</v>
      </c>
      <c r="BM219" s="237" t="s">
        <v>772</v>
      </c>
    </row>
    <row r="220" s="2" customFormat="1" ht="21.75" customHeight="1">
      <c r="A220" s="35"/>
      <c r="B220" s="36"/>
      <c r="C220" s="225" t="s">
        <v>473</v>
      </c>
      <c r="D220" s="225" t="s">
        <v>205</v>
      </c>
      <c r="E220" s="226" t="s">
        <v>3396</v>
      </c>
      <c r="F220" s="227" t="s">
        <v>3370</v>
      </c>
      <c r="G220" s="228" t="s">
        <v>721</v>
      </c>
      <c r="H220" s="229">
        <v>1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209</v>
      </c>
      <c r="AT220" s="237" t="s">
        <v>205</v>
      </c>
      <c r="AU220" s="237" t="s">
        <v>83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209</v>
      </c>
      <c r="BM220" s="237" t="s">
        <v>780</v>
      </c>
    </row>
    <row r="221" s="2" customFormat="1" ht="16.5" customHeight="1">
      <c r="A221" s="35"/>
      <c r="B221" s="36"/>
      <c r="C221" s="225" t="s">
        <v>479</v>
      </c>
      <c r="D221" s="225" t="s">
        <v>205</v>
      </c>
      <c r="E221" s="226" t="s">
        <v>3397</v>
      </c>
      <c r="F221" s="227" t="s">
        <v>2280</v>
      </c>
      <c r="G221" s="228" t="s">
        <v>721</v>
      </c>
      <c r="H221" s="229">
        <v>1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209</v>
      </c>
      <c r="AT221" s="237" t="s">
        <v>205</v>
      </c>
      <c r="AU221" s="237" t="s">
        <v>83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209</v>
      </c>
      <c r="BM221" s="237" t="s">
        <v>788</v>
      </c>
    </row>
    <row r="222" s="2" customFormat="1" ht="24.15" customHeight="1">
      <c r="A222" s="35"/>
      <c r="B222" s="36"/>
      <c r="C222" s="225" t="s">
        <v>483</v>
      </c>
      <c r="D222" s="225" t="s">
        <v>205</v>
      </c>
      <c r="E222" s="226" t="s">
        <v>3398</v>
      </c>
      <c r="F222" s="227" t="s">
        <v>2324</v>
      </c>
      <c r="G222" s="228" t="s">
        <v>213</v>
      </c>
      <c r="H222" s="229">
        <v>1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209</v>
      </c>
      <c r="AT222" s="237" t="s">
        <v>205</v>
      </c>
      <c r="AU222" s="237" t="s">
        <v>83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209</v>
      </c>
      <c r="BM222" s="237" t="s">
        <v>796</v>
      </c>
    </row>
    <row r="223" s="12" customFormat="1" ht="25.92" customHeight="1">
      <c r="A223" s="12"/>
      <c r="B223" s="209"/>
      <c r="C223" s="210"/>
      <c r="D223" s="211" t="s">
        <v>75</v>
      </c>
      <c r="E223" s="212" t="s">
        <v>2397</v>
      </c>
      <c r="F223" s="212" t="s">
        <v>3399</v>
      </c>
      <c r="G223" s="210"/>
      <c r="H223" s="210"/>
      <c r="I223" s="213"/>
      <c r="J223" s="214">
        <f>BK223</f>
        <v>0</v>
      </c>
      <c r="K223" s="210"/>
      <c r="L223" s="215"/>
      <c r="M223" s="216"/>
      <c r="N223" s="217"/>
      <c r="O223" s="217"/>
      <c r="P223" s="218">
        <f>SUM(P224:P226)</f>
        <v>0</v>
      </c>
      <c r="Q223" s="217"/>
      <c r="R223" s="218">
        <f>SUM(R224:R226)</f>
        <v>0</v>
      </c>
      <c r="S223" s="217"/>
      <c r="T223" s="219">
        <f>SUM(T224:T226)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0" t="s">
        <v>83</v>
      </c>
      <c r="AT223" s="221" t="s">
        <v>75</v>
      </c>
      <c r="AU223" s="221" t="s">
        <v>76</v>
      </c>
      <c r="AY223" s="220" t="s">
        <v>203</v>
      </c>
      <c r="BK223" s="222">
        <f>SUM(BK224:BK226)</f>
        <v>0</v>
      </c>
    </row>
    <row r="224" s="2" customFormat="1" ht="21.75" customHeight="1">
      <c r="A224" s="35"/>
      <c r="B224" s="36"/>
      <c r="C224" s="225" t="s">
        <v>487</v>
      </c>
      <c r="D224" s="225" t="s">
        <v>205</v>
      </c>
      <c r="E224" s="226" t="s">
        <v>3400</v>
      </c>
      <c r="F224" s="227" t="s">
        <v>3347</v>
      </c>
      <c r="G224" s="228" t="s">
        <v>856</v>
      </c>
      <c r="H224" s="229">
        <v>5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209</v>
      </c>
      <c r="AT224" s="237" t="s">
        <v>205</v>
      </c>
      <c r="AU224" s="237" t="s">
        <v>83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209</v>
      </c>
      <c r="BM224" s="237" t="s">
        <v>804</v>
      </c>
    </row>
    <row r="225" s="2" customFormat="1" ht="16.5" customHeight="1">
      <c r="A225" s="35"/>
      <c r="B225" s="36"/>
      <c r="C225" s="225" t="s">
        <v>266</v>
      </c>
      <c r="D225" s="225" t="s">
        <v>205</v>
      </c>
      <c r="E225" s="226" t="s">
        <v>3401</v>
      </c>
      <c r="F225" s="227" t="s">
        <v>2319</v>
      </c>
      <c r="G225" s="228" t="s">
        <v>856</v>
      </c>
      <c r="H225" s="229">
        <v>5</v>
      </c>
      <c r="I225" s="230"/>
      <c r="J225" s="231">
        <f>ROUND(I225*H225,2)</f>
        <v>0</v>
      </c>
      <c r="K225" s="232"/>
      <c r="L225" s="41"/>
      <c r="M225" s="233" t="s">
        <v>1</v>
      </c>
      <c r="N225" s="234" t="s">
        <v>41</v>
      </c>
      <c r="O225" s="88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209</v>
      </c>
      <c r="AT225" s="237" t="s">
        <v>205</v>
      </c>
      <c r="AU225" s="237" t="s">
        <v>83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209</v>
      </c>
      <c r="BM225" s="237" t="s">
        <v>812</v>
      </c>
    </row>
    <row r="226" s="2" customFormat="1" ht="24.15" customHeight="1">
      <c r="A226" s="35"/>
      <c r="B226" s="36"/>
      <c r="C226" s="225" t="s">
        <v>494</v>
      </c>
      <c r="D226" s="225" t="s">
        <v>205</v>
      </c>
      <c r="E226" s="226" t="s">
        <v>3402</v>
      </c>
      <c r="F226" s="227" t="s">
        <v>2324</v>
      </c>
      <c r="G226" s="228" t="s">
        <v>213</v>
      </c>
      <c r="H226" s="229">
        <v>3</v>
      </c>
      <c r="I226" s="230"/>
      <c r="J226" s="231">
        <f>ROUND(I226*H226,2)</f>
        <v>0</v>
      </c>
      <c r="K226" s="232"/>
      <c r="L226" s="41"/>
      <c r="M226" s="233" t="s">
        <v>1</v>
      </c>
      <c r="N226" s="234" t="s">
        <v>41</v>
      </c>
      <c r="O226" s="88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37" t="s">
        <v>209</v>
      </c>
      <c r="AT226" s="237" t="s">
        <v>205</v>
      </c>
      <c r="AU226" s="237" t="s">
        <v>83</v>
      </c>
      <c r="AY226" s="14" t="s">
        <v>203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4" t="s">
        <v>83</v>
      </c>
      <c r="BK226" s="238">
        <f>ROUND(I226*H226,2)</f>
        <v>0</v>
      </c>
      <c r="BL226" s="14" t="s">
        <v>209</v>
      </c>
      <c r="BM226" s="237" t="s">
        <v>820</v>
      </c>
    </row>
    <row r="227" s="12" customFormat="1" ht="25.92" customHeight="1">
      <c r="A227" s="12"/>
      <c r="B227" s="209"/>
      <c r="C227" s="210"/>
      <c r="D227" s="211" t="s">
        <v>75</v>
      </c>
      <c r="E227" s="212" t="s">
        <v>2413</v>
      </c>
      <c r="F227" s="212" t="s">
        <v>3403</v>
      </c>
      <c r="G227" s="210"/>
      <c r="H227" s="210"/>
      <c r="I227" s="213"/>
      <c r="J227" s="214">
        <f>BK227</f>
        <v>0</v>
      </c>
      <c r="K227" s="210"/>
      <c r="L227" s="215"/>
      <c r="M227" s="216"/>
      <c r="N227" s="217"/>
      <c r="O227" s="217"/>
      <c r="P227" s="218">
        <f>SUM(P228:P235)</f>
        <v>0</v>
      </c>
      <c r="Q227" s="217"/>
      <c r="R227" s="218">
        <f>SUM(R228:R235)</f>
        <v>0</v>
      </c>
      <c r="S227" s="217"/>
      <c r="T227" s="219">
        <f>SUM(T228:T235)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0" t="s">
        <v>83</v>
      </c>
      <c r="AT227" s="221" t="s">
        <v>75</v>
      </c>
      <c r="AU227" s="221" t="s">
        <v>76</v>
      </c>
      <c r="AY227" s="220" t="s">
        <v>203</v>
      </c>
      <c r="BK227" s="222">
        <f>SUM(BK228:BK235)</f>
        <v>0</v>
      </c>
    </row>
    <row r="228" s="2" customFormat="1" ht="21.75" customHeight="1">
      <c r="A228" s="35"/>
      <c r="B228" s="36"/>
      <c r="C228" s="225" t="s">
        <v>270</v>
      </c>
      <c r="D228" s="225" t="s">
        <v>205</v>
      </c>
      <c r="E228" s="226" t="s">
        <v>3404</v>
      </c>
      <c r="F228" s="227" t="s">
        <v>2283</v>
      </c>
      <c r="G228" s="228" t="s">
        <v>721</v>
      </c>
      <c r="H228" s="229">
        <v>1</v>
      </c>
      <c r="I228" s="230"/>
      <c r="J228" s="231">
        <f>ROUND(I228*H228,2)</f>
        <v>0</v>
      </c>
      <c r="K228" s="232"/>
      <c r="L228" s="41"/>
      <c r="M228" s="233" t="s">
        <v>1</v>
      </c>
      <c r="N228" s="234" t="s">
        <v>41</v>
      </c>
      <c r="O228" s="88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209</v>
      </c>
      <c r="AT228" s="237" t="s">
        <v>205</v>
      </c>
      <c r="AU228" s="237" t="s">
        <v>83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209</v>
      </c>
      <c r="BM228" s="237" t="s">
        <v>828</v>
      </c>
    </row>
    <row r="229" s="2" customFormat="1" ht="24.15" customHeight="1">
      <c r="A229" s="35"/>
      <c r="B229" s="36"/>
      <c r="C229" s="225" t="s">
        <v>507</v>
      </c>
      <c r="D229" s="225" t="s">
        <v>205</v>
      </c>
      <c r="E229" s="226" t="s">
        <v>270</v>
      </c>
      <c r="F229" s="227" t="s">
        <v>2271</v>
      </c>
      <c r="G229" s="228" t="s">
        <v>721</v>
      </c>
      <c r="H229" s="229">
        <v>1</v>
      </c>
      <c r="I229" s="230"/>
      <c r="J229" s="231">
        <f>ROUND(I229*H229,2)</f>
        <v>0</v>
      </c>
      <c r="K229" s="232"/>
      <c r="L229" s="41"/>
      <c r="M229" s="233" t="s">
        <v>1</v>
      </c>
      <c r="N229" s="234" t="s">
        <v>41</v>
      </c>
      <c r="O229" s="88"/>
      <c r="P229" s="235">
        <f>O229*H229</f>
        <v>0</v>
      </c>
      <c r="Q229" s="235">
        <v>0</v>
      </c>
      <c r="R229" s="235">
        <f>Q229*H229</f>
        <v>0</v>
      </c>
      <c r="S229" s="235">
        <v>0</v>
      </c>
      <c r="T229" s="236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37" t="s">
        <v>209</v>
      </c>
      <c r="AT229" s="237" t="s">
        <v>205</v>
      </c>
      <c r="AU229" s="237" t="s">
        <v>83</v>
      </c>
      <c r="AY229" s="14" t="s">
        <v>203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4" t="s">
        <v>83</v>
      </c>
      <c r="BK229" s="238">
        <f>ROUND(I229*H229,2)</f>
        <v>0</v>
      </c>
      <c r="BL229" s="14" t="s">
        <v>209</v>
      </c>
      <c r="BM229" s="237" t="s">
        <v>836</v>
      </c>
    </row>
    <row r="230" s="2" customFormat="1" ht="24.15" customHeight="1">
      <c r="A230" s="35"/>
      <c r="B230" s="36"/>
      <c r="C230" s="225" t="s">
        <v>274</v>
      </c>
      <c r="D230" s="225" t="s">
        <v>205</v>
      </c>
      <c r="E230" s="226" t="s">
        <v>3405</v>
      </c>
      <c r="F230" s="227" t="s">
        <v>3406</v>
      </c>
      <c r="G230" s="228" t="s">
        <v>721</v>
      </c>
      <c r="H230" s="229">
        <v>1</v>
      </c>
      <c r="I230" s="230"/>
      <c r="J230" s="231">
        <f>ROUND(I230*H230,2)</f>
        <v>0</v>
      </c>
      <c r="K230" s="232"/>
      <c r="L230" s="41"/>
      <c r="M230" s="233" t="s">
        <v>1</v>
      </c>
      <c r="N230" s="234" t="s">
        <v>41</v>
      </c>
      <c r="O230" s="88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209</v>
      </c>
      <c r="AT230" s="237" t="s">
        <v>205</v>
      </c>
      <c r="AU230" s="237" t="s">
        <v>83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209</v>
      </c>
      <c r="BM230" s="237" t="s">
        <v>844</v>
      </c>
    </row>
    <row r="231" s="2" customFormat="1" ht="24.15" customHeight="1">
      <c r="A231" s="35"/>
      <c r="B231" s="36"/>
      <c r="C231" s="225" t="s">
        <v>515</v>
      </c>
      <c r="D231" s="225" t="s">
        <v>205</v>
      </c>
      <c r="E231" s="226" t="s">
        <v>274</v>
      </c>
      <c r="F231" s="227" t="s">
        <v>2275</v>
      </c>
      <c r="G231" s="228" t="s">
        <v>856</v>
      </c>
      <c r="H231" s="229">
        <v>12</v>
      </c>
      <c r="I231" s="230"/>
      <c r="J231" s="231">
        <f>ROUND(I231*H231,2)</f>
        <v>0</v>
      </c>
      <c r="K231" s="232"/>
      <c r="L231" s="41"/>
      <c r="M231" s="233" t="s">
        <v>1</v>
      </c>
      <c r="N231" s="234" t="s">
        <v>41</v>
      </c>
      <c r="O231" s="88"/>
      <c r="P231" s="235">
        <f>O231*H231</f>
        <v>0</v>
      </c>
      <c r="Q231" s="235">
        <v>0</v>
      </c>
      <c r="R231" s="235">
        <f>Q231*H231</f>
        <v>0</v>
      </c>
      <c r="S231" s="235">
        <v>0</v>
      </c>
      <c r="T231" s="236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37" t="s">
        <v>209</v>
      </c>
      <c r="AT231" s="237" t="s">
        <v>205</v>
      </c>
      <c r="AU231" s="237" t="s">
        <v>83</v>
      </c>
      <c r="AY231" s="14" t="s">
        <v>203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4" t="s">
        <v>83</v>
      </c>
      <c r="BK231" s="238">
        <f>ROUND(I231*H231,2)</f>
        <v>0</v>
      </c>
      <c r="BL231" s="14" t="s">
        <v>209</v>
      </c>
      <c r="BM231" s="237" t="s">
        <v>853</v>
      </c>
    </row>
    <row r="232" s="2" customFormat="1" ht="16.5" customHeight="1">
      <c r="A232" s="35"/>
      <c r="B232" s="36"/>
      <c r="C232" s="225" t="s">
        <v>520</v>
      </c>
      <c r="D232" s="225" t="s">
        <v>205</v>
      </c>
      <c r="E232" s="226" t="s">
        <v>3407</v>
      </c>
      <c r="F232" s="227" t="s">
        <v>2280</v>
      </c>
      <c r="G232" s="228" t="s">
        <v>721</v>
      </c>
      <c r="H232" s="229">
        <v>1</v>
      </c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209</v>
      </c>
      <c r="AT232" s="237" t="s">
        <v>205</v>
      </c>
      <c r="AU232" s="237" t="s">
        <v>83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209</v>
      </c>
      <c r="BM232" s="237" t="s">
        <v>862</v>
      </c>
    </row>
    <row r="233" s="2" customFormat="1" ht="24.15" customHeight="1">
      <c r="A233" s="35"/>
      <c r="B233" s="36"/>
      <c r="C233" s="225" t="s">
        <v>527</v>
      </c>
      <c r="D233" s="225" t="s">
        <v>205</v>
      </c>
      <c r="E233" s="226" t="s">
        <v>3408</v>
      </c>
      <c r="F233" s="227" t="s">
        <v>3409</v>
      </c>
      <c r="G233" s="228" t="s">
        <v>721</v>
      </c>
      <c r="H233" s="229">
        <v>4</v>
      </c>
      <c r="I233" s="230"/>
      <c r="J233" s="231">
        <f>ROUND(I233*H233,2)</f>
        <v>0</v>
      </c>
      <c r="K233" s="232"/>
      <c r="L233" s="41"/>
      <c r="M233" s="233" t="s">
        <v>1</v>
      </c>
      <c r="N233" s="234" t="s">
        <v>41</v>
      </c>
      <c r="O233" s="88"/>
      <c r="P233" s="235">
        <f>O233*H233</f>
        <v>0</v>
      </c>
      <c r="Q233" s="235">
        <v>0</v>
      </c>
      <c r="R233" s="235">
        <f>Q233*H233</f>
        <v>0</v>
      </c>
      <c r="S233" s="235">
        <v>0</v>
      </c>
      <c r="T233" s="236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37" t="s">
        <v>209</v>
      </c>
      <c r="AT233" s="237" t="s">
        <v>205</v>
      </c>
      <c r="AU233" s="237" t="s">
        <v>83</v>
      </c>
      <c r="AY233" s="14" t="s">
        <v>203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4" t="s">
        <v>83</v>
      </c>
      <c r="BK233" s="238">
        <f>ROUND(I233*H233,2)</f>
        <v>0</v>
      </c>
      <c r="BL233" s="14" t="s">
        <v>209</v>
      </c>
      <c r="BM233" s="237" t="s">
        <v>870</v>
      </c>
    </row>
    <row r="234" s="2" customFormat="1" ht="24.15" customHeight="1">
      <c r="A234" s="35"/>
      <c r="B234" s="36"/>
      <c r="C234" s="225" t="s">
        <v>531</v>
      </c>
      <c r="D234" s="225" t="s">
        <v>205</v>
      </c>
      <c r="E234" s="226" t="s">
        <v>3410</v>
      </c>
      <c r="F234" s="227" t="s">
        <v>3411</v>
      </c>
      <c r="G234" s="228" t="s">
        <v>721</v>
      </c>
      <c r="H234" s="229">
        <v>8</v>
      </c>
      <c r="I234" s="230"/>
      <c r="J234" s="231">
        <f>ROUND(I234*H234,2)</f>
        <v>0</v>
      </c>
      <c r="K234" s="232"/>
      <c r="L234" s="41"/>
      <c r="M234" s="233" t="s">
        <v>1</v>
      </c>
      <c r="N234" s="234" t="s">
        <v>41</v>
      </c>
      <c r="O234" s="88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209</v>
      </c>
      <c r="AT234" s="237" t="s">
        <v>205</v>
      </c>
      <c r="AU234" s="237" t="s">
        <v>83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209</v>
      </c>
      <c r="BM234" s="237" t="s">
        <v>878</v>
      </c>
    </row>
    <row r="235" s="2" customFormat="1" ht="16.5" customHeight="1">
      <c r="A235" s="35"/>
      <c r="B235" s="36"/>
      <c r="C235" s="225" t="s">
        <v>535</v>
      </c>
      <c r="D235" s="225" t="s">
        <v>205</v>
      </c>
      <c r="E235" s="226" t="s">
        <v>3412</v>
      </c>
      <c r="F235" s="227" t="s">
        <v>2280</v>
      </c>
      <c r="G235" s="228" t="s">
        <v>721</v>
      </c>
      <c r="H235" s="229">
        <v>1</v>
      </c>
      <c r="I235" s="230"/>
      <c r="J235" s="231">
        <f>ROUND(I235*H235,2)</f>
        <v>0</v>
      </c>
      <c r="K235" s="232"/>
      <c r="L235" s="41"/>
      <c r="M235" s="233" t="s">
        <v>1</v>
      </c>
      <c r="N235" s="234" t="s">
        <v>41</v>
      </c>
      <c r="O235" s="88"/>
      <c r="P235" s="235">
        <f>O235*H235</f>
        <v>0</v>
      </c>
      <c r="Q235" s="235">
        <v>0</v>
      </c>
      <c r="R235" s="235">
        <f>Q235*H235</f>
        <v>0</v>
      </c>
      <c r="S235" s="235">
        <v>0</v>
      </c>
      <c r="T235" s="236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37" t="s">
        <v>209</v>
      </c>
      <c r="AT235" s="237" t="s">
        <v>205</v>
      </c>
      <c r="AU235" s="237" t="s">
        <v>83</v>
      </c>
      <c r="AY235" s="14" t="s">
        <v>203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4" t="s">
        <v>83</v>
      </c>
      <c r="BK235" s="238">
        <f>ROUND(I235*H235,2)</f>
        <v>0</v>
      </c>
      <c r="BL235" s="14" t="s">
        <v>209</v>
      </c>
      <c r="BM235" s="237" t="s">
        <v>890</v>
      </c>
    </row>
    <row r="236" s="12" customFormat="1" ht="25.92" customHeight="1">
      <c r="A236" s="12"/>
      <c r="B236" s="209"/>
      <c r="C236" s="210"/>
      <c r="D236" s="211" t="s">
        <v>75</v>
      </c>
      <c r="E236" s="212" t="s">
        <v>2416</v>
      </c>
      <c r="F236" s="212" t="s">
        <v>3413</v>
      </c>
      <c r="G236" s="210"/>
      <c r="H236" s="210"/>
      <c r="I236" s="213"/>
      <c r="J236" s="214">
        <f>BK236</f>
        <v>0</v>
      </c>
      <c r="K236" s="210"/>
      <c r="L236" s="215"/>
      <c r="M236" s="216"/>
      <c r="N236" s="217"/>
      <c r="O236" s="217"/>
      <c r="P236" s="218">
        <f>SUM(P237:P243)</f>
        <v>0</v>
      </c>
      <c r="Q236" s="217"/>
      <c r="R236" s="218">
        <f>SUM(R237:R243)</f>
        <v>0</v>
      </c>
      <c r="S236" s="217"/>
      <c r="T236" s="219">
        <f>SUM(T237:T243)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20" t="s">
        <v>83</v>
      </c>
      <c r="AT236" s="221" t="s">
        <v>75</v>
      </c>
      <c r="AU236" s="221" t="s">
        <v>76</v>
      </c>
      <c r="AY236" s="220" t="s">
        <v>203</v>
      </c>
      <c r="BK236" s="222">
        <f>SUM(BK237:BK243)</f>
        <v>0</v>
      </c>
    </row>
    <row r="237" s="2" customFormat="1" ht="37.8" customHeight="1">
      <c r="A237" s="35"/>
      <c r="B237" s="36"/>
      <c r="C237" s="225" t="s">
        <v>540</v>
      </c>
      <c r="D237" s="225" t="s">
        <v>205</v>
      </c>
      <c r="E237" s="226" t="s">
        <v>3414</v>
      </c>
      <c r="F237" s="227" t="s">
        <v>3415</v>
      </c>
      <c r="G237" s="228" t="s">
        <v>721</v>
      </c>
      <c r="H237" s="229">
        <v>24</v>
      </c>
      <c r="I237" s="230"/>
      <c r="J237" s="231">
        <f>ROUND(I237*H237,2)</f>
        <v>0</v>
      </c>
      <c r="K237" s="232"/>
      <c r="L237" s="41"/>
      <c r="M237" s="233" t="s">
        <v>1</v>
      </c>
      <c r="N237" s="234" t="s">
        <v>41</v>
      </c>
      <c r="O237" s="88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37" t="s">
        <v>209</v>
      </c>
      <c r="AT237" s="237" t="s">
        <v>205</v>
      </c>
      <c r="AU237" s="237" t="s">
        <v>83</v>
      </c>
      <c r="AY237" s="14" t="s">
        <v>203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4" t="s">
        <v>83</v>
      </c>
      <c r="BK237" s="238">
        <f>ROUND(I237*H237,2)</f>
        <v>0</v>
      </c>
      <c r="BL237" s="14" t="s">
        <v>209</v>
      </c>
      <c r="BM237" s="237" t="s">
        <v>319</v>
      </c>
    </row>
    <row r="238" s="2" customFormat="1" ht="16.5" customHeight="1">
      <c r="A238" s="35"/>
      <c r="B238" s="36"/>
      <c r="C238" s="225" t="s">
        <v>545</v>
      </c>
      <c r="D238" s="225" t="s">
        <v>205</v>
      </c>
      <c r="E238" s="226" t="s">
        <v>3416</v>
      </c>
      <c r="F238" s="227" t="s">
        <v>3417</v>
      </c>
      <c r="G238" s="228" t="s">
        <v>721</v>
      </c>
      <c r="H238" s="229">
        <v>24</v>
      </c>
      <c r="I238" s="230"/>
      <c r="J238" s="231">
        <f>ROUND(I238*H238,2)</f>
        <v>0</v>
      </c>
      <c r="K238" s="232"/>
      <c r="L238" s="41"/>
      <c r="M238" s="233" t="s">
        <v>1</v>
      </c>
      <c r="N238" s="234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209</v>
      </c>
      <c r="AT238" s="237" t="s">
        <v>205</v>
      </c>
      <c r="AU238" s="237" t="s">
        <v>83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209</v>
      </c>
      <c r="BM238" s="237" t="s">
        <v>323</v>
      </c>
    </row>
    <row r="239" s="2" customFormat="1" ht="16.5" customHeight="1">
      <c r="A239" s="35"/>
      <c r="B239" s="36"/>
      <c r="C239" s="225" t="s">
        <v>549</v>
      </c>
      <c r="D239" s="225" t="s">
        <v>205</v>
      </c>
      <c r="E239" s="226" t="s">
        <v>3418</v>
      </c>
      <c r="F239" s="227" t="s">
        <v>3419</v>
      </c>
      <c r="G239" s="228" t="s">
        <v>721</v>
      </c>
      <c r="H239" s="229">
        <v>2</v>
      </c>
      <c r="I239" s="230"/>
      <c r="J239" s="231">
        <f>ROUND(I239*H239,2)</f>
        <v>0</v>
      </c>
      <c r="K239" s="232"/>
      <c r="L239" s="41"/>
      <c r="M239" s="233" t="s">
        <v>1</v>
      </c>
      <c r="N239" s="234" t="s">
        <v>41</v>
      </c>
      <c r="O239" s="88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37" t="s">
        <v>209</v>
      </c>
      <c r="AT239" s="237" t="s">
        <v>205</v>
      </c>
      <c r="AU239" s="237" t="s">
        <v>83</v>
      </c>
      <c r="AY239" s="14" t="s">
        <v>203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4" t="s">
        <v>83</v>
      </c>
      <c r="BK239" s="238">
        <f>ROUND(I239*H239,2)</f>
        <v>0</v>
      </c>
      <c r="BL239" s="14" t="s">
        <v>209</v>
      </c>
      <c r="BM239" s="237" t="s">
        <v>913</v>
      </c>
    </row>
    <row r="240" s="2" customFormat="1" ht="16.5" customHeight="1">
      <c r="A240" s="35"/>
      <c r="B240" s="36"/>
      <c r="C240" s="225" t="s">
        <v>555</v>
      </c>
      <c r="D240" s="225" t="s">
        <v>205</v>
      </c>
      <c r="E240" s="226" t="s">
        <v>3420</v>
      </c>
      <c r="F240" s="227" t="s">
        <v>3359</v>
      </c>
      <c r="G240" s="228" t="s">
        <v>721</v>
      </c>
      <c r="H240" s="229">
        <v>1</v>
      </c>
      <c r="I240" s="230"/>
      <c r="J240" s="231">
        <f>ROUND(I240*H240,2)</f>
        <v>0</v>
      </c>
      <c r="K240" s="232"/>
      <c r="L240" s="41"/>
      <c r="M240" s="233" t="s">
        <v>1</v>
      </c>
      <c r="N240" s="234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209</v>
      </c>
      <c r="AT240" s="237" t="s">
        <v>205</v>
      </c>
      <c r="AU240" s="237" t="s">
        <v>83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209</v>
      </c>
      <c r="BM240" s="237" t="s">
        <v>921</v>
      </c>
    </row>
    <row r="241" s="2" customFormat="1" ht="24.15" customHeight="1">
      <c r="A241" s="35"/>
      <c r="B241" s="36"/>
      <c r="C241" s="225" t="s">
        <v>560</v>
      </c>
      <c r="D241" s="225" t="s">
        <v>205</v>
      </c>
      <c r="E241" s="226" t="s">
        <v>3421</v>
      </c>
      <c r="F241" s="227" t="s">
        <v>3422</v>
      </c>
      <c r="G241" s="228" t="s">
        <v>721</v>
      </c>
      <c r="H241" s="229">
        <v>14</v>
      </c>
      <c r="I241" s="230"/>
      <c r="J241" s="231">
        <f>ROUND(I241*H241,2)</f>
        <v>0</v>
      </c>
      <c r="K241" s="232"/>
      <c r="L241" s="41"/>
      <c r="M241" s="233" t="s">
        <v>1</v>
      </c>
      <c r="N241" s="234" t="s">
        <v>41</v>
      </c>
      <c r="O241" s="88"/>
      <c r="P241" s="235">
        <f>O241*H241</f>
        <v>0</v>
      </c>
      <c r="Q241" s="235">
        <v>0</v>
      </c>
      <c r="R241" s="235">
        <f>Q241*H241</f>
        <v>0</v>
      </c>
      <c r="S241" s="235">
        <v>0</v>
      </c>
      <c r="T241" s="236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37" t="s">
        <v>209</v>
      </c>
      <c r="AT241" s="237" t="s">
        <v>205</v>
      </c>
      <c r="AU241" s="237" t="s">
        <v>83</v>
      </c>
      <c r="AY241" s="14" t="s">
        <v>203</v>
      </c>
      <c r="BE241" s="238">
        <f>IF(N241="základní",J241,0)</f>
        <v>0</v>
      </c>
      <c r="BF241" s="238">
        <f>IF(N241="snížená",J241,0)</f>
        <v>0</v>
      </c>
      <c r="BG241" s="238">
        <f>IF(N241="zákl. přenesená",J241,0)</f>
        <v>0</v>
      </c>
      <c r="BH241" s="238">
        <f>IF(N241="sníž. přenesená",J241,0)</f>
        <v>0</v>
      </c>
      <c r="BI241" s="238">
        <f>IF(N241="nulová",J241,0)</f>
        <v>0</v>
      </c>
      <c r="BJ241" s="14" t="s">
        <v>83</v>
      </c>
      <c r="BK241" s="238">
        <f>ROUND(I241*H241,2)</f>
        <v>0</v>
      </c>
      <c r="BL241" s="14" t="s">
        <v>209</v>
      </c>
      <c r="BM241" s="237" t="s">
        <v>929</v>
      </c>
    </row>
    <row r="242" s="2" customFormat="1" ht="24.15" customHeight="1">
      <c r="A242" s="35"/>
      <c r="B242" s="36"/>
      <c r="C242" s="225" t="s">
        <v>564</v>
      </c>
      <c r="D242" s="225" t="s">
        <v>205</v>
      </c>
      <c r="E242" s="226" t="s">
        <v>3423</v>
      </c>
      <c r="F242" s="227" t="s">
        <v>3424</v>
      </c>
      <c r="G242" s="228" t="s">
        <v>721</v>
      </c>
      <c r="H242" s="229">
        <v>18</v>
      </c>
      <c r="I242" s="230"/>
      <c r="J242" s="231">
        <f>ROUND(I242*H242,2)</f>
        <v>0</v>
      </c>
      <c r="K242" s="232"/>
      <c r="L242" s="41"/>
      <c r="M242" s="233" t="s">
        <v>1</v>
      </c>
      <c r="N242" s="234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209</v>
      </c>
      <c r="AT242" s="237" t="s">
        <v>205</v>
      </c>
      <c r="AU242" s="237" t="s">
        <v>83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209</v>
      </c>
      <c r="BM242" s="237" t="s">
        <v>937</v>
      </c>
    </row>
    <row r="243" s="2" customFormat="1" ht="16.5" customHeight="1">
      <c r="A243" s="35"/>
      <c r="B243" s="36"/>
      <c r="C243" s="225" t="s">
        <v>568</v>
      </c>
      <c r="D243" s="225" t="s">
        <v>205</v>
      </c>
      <c r="E243" s="226" t="s">
        <v>3425</v>
      </c>
      <c r="F243" s="227" t="s">
        <v>2280</v>
      </c>
      <c r="G243" s="228" t="s">
        <v>721</v>
      </c>
      <c r="H243" s="229">
        <v>1</v>
      </c>
      <c r="I243" s="230"/>
      <c r="J243" s="231">
        <f>ROUND(I243*H243,2)</f>
        <v>0</v>
      </c>
      <c r="K243" s="232"/>
      <c r="L243" s="41"/>
      <c r="M243" s="233" t="s">
        <v>1</v>
      </c>
      <c r="N243" s="234" t="s">
        <v>41</v>
      </c>
      <c r="O243" s="88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37" t="s">
        <v>209</v>
      </c>
      <c r="AT243" s="237" t="s">
        <v>205</v>
      </c>
      <c r="AU243" s="237" t="s">
        <v>83</v>
      </c>
      <c r="AY243" s="14" t="s">
        <v>203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4" t="s">
        <v>83</v>
      </c>
      <c r="BK243" s="238">
        <f>ROUND(I243*H243,2)</f>
        <v>0</v>
      </c>
      <c r="BL243" s="14" t="s">
        <v>209</v>
      </c>
      <c r="BM243" s="237" t="s">
        <v>326</v>
      </c>
    </row>
    <row r="244" s="12" customFormat="1" ht="25.92" customHeight="1">
      <c r="A244" s="12"/>
      <c r="B244" s="209"/>
      <c r="C244" s="210"/>
      <c r="D244" s="211" t="s">
        <v>75</v>
      </c>
      <c r="E244" s="212" t="s">
        <v>2425</v>
      </c>
      <c r="F244" s="212" t="s">
        <v>3426</v>
      </c>
      <c r="G244" s="210"/>
      <c r="H244" s="210"/>
      <c r="I244" s="213"/>
      <c r="J244" s="214">
        <f>BK244</f>
        <v>0</v>
      </c>
      <c r="K244" s="210"/>
      <c r="L244" s="215"/>
      <c r="M244" s="216"/>
      <c r="N244" s="217"/>
      <c r="O244" s="217"/>
      <c r="P244" s="218">
        <f>SUM(P245:P251)</f>
        <v>0</v>
      </c>
      <c r="Q244" s="217"/>
      <c r="R244" s="218">
        <f>SUM(R245:R251)</f>
        <v>0</v>
      </c>
      <c r="S244" s="217"/>
      <c r="T244" s="219">
        <f>SUM(T245:T251)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20" t="s">
        <v>83</v>
      </c>
      <c r="AT244" s="221" t="s">
        <v>75</v>
      </c>
      <c r="AU244" s="221" t="s">
        <v>76</v>
      </c>
      <c r="AY244" s="220" t="s">
        <v>203</v>
      </c>
      <c r="BK244" s="222">
        <f>SUM(BK245:BK251)</f>
        <v>0</v>
      </c>
    </row>
    <row r="245" s="2" customFormat="1" ht="21.75" customHeight="1">
      <c r="A245" s="35"/>
      <c r="B245" s="36"/>
      <c r="C245" s="225" t="s">
        <v>572</v>
      </c>
      <c r="D245" s="225" t="s">
        <v>205</v>
      </c>
      <c r="E245" s="226" t="s">
        <v>3427</v>
      </c>
      <c r="F245" s="227" t="s">
        <v>3428</v>
      </c>
      <c r="G245" s="228" t="s">
        <v>856</v>
      </c>
      <c r="H245" s="229">
        <v>80</v>
      </c>
      <c r="I245" s="230"/>
      <c r="J245" s="231">
        <f>ROUND(I245*H245,2)</f>
        <v>0</v>
      </c>
      <c r="K245" s="232"/>
      <c r="L245" s="41"/>
      <c r="M245" s="233" t="s">
        <v>1</v>
      </c>
      <c r="N245" s="234" t="s">
        <v>41</v>
      </c>
      <c r="O245" s="88"/>
      <c r="P245" s="235">
        <f>O245*H245</f>
        <v>0</v>
      </c>
      <c r="Q245" s="235">
        <v>0</v>
      </c>
      <c r="R245" s="235">
        <f>Q245*H245</f>
        <v>0</v>
      </c>
      <c r="S245" s="235">
        <v>0</v>
      </c>
      <c r="T245" s="236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37" t="s">
        <v>209</v>
      </c>
      <c r="AT245" s="237" t="s">
        <v>205</v>
      </c>
      <c r="AU245" s="237" t="s">
        <v>83</v>
      </c>
      <c r="AY245" s="14" t="s">
        <v>203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4" t="s">
        <v>83</v>
      </c>
      <c r="BK245" s="238">
        <f>ROUND(I245*H245,2)</f>
        <v>0</v>
      </c>
      <c r="BL245" s="14" t="s">
        <v>209</v>
      </c>
      <c r="BM245" s="237" t="s">
        <v>952</v>
      </c>
    </row>
    <row r="246" s="2" customFormat="1" ht="16.5" customHeight="1">
      <c r="A246" s="35"/>
      <c r="B246" s="36"/>
      <c r="C246" s="225" t="s">
        <v>576</v>
      </c>
      <c r="D246" s="225" t="s">
        <v>205</v>
      </c>
      <c r="E246" s="226" t="s">
        <v>3429</v>
      </c>
      <c r="F246" s="227" t="s">
        <v>2319</v>
      </c>
      <c r="G246" s="228" t="s">
        <v>856</v>
      </c>
      <c r="H246" s="229">
        <v>80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209</v>
      </c>
      <c r="AT246" s="237" t="s">
        <v>205</v>
      </c>
      <c r="AU246" s="237" t="s">
        <v>83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209</v>
      </c>
      <c r="BM246" s="237" t="s">
        <v>960</v>
      </c>
    </row>
    <row r="247" s="2" customFormat="1" ht="21.75" customHeight="1">
      <c r="A247" s="35"/>
      <c r="B247" s="36"/>
      <c r="C247" s="225" t="s">
        <v>580</v>
      </c>
      <c r="D247" s="225" t="s">
        <v>205</v>
      </c>
      <c r="E247" s="226" t="s">
        <v>3430</v>
      </c>
      <c r="F247" s="227" t="s">
        <v>3347</v>
      </c>
      <c r="G247" s="228" t="s">
        <v>856</v>
      </c>
      <c r="H247" s="229">
        <v>5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209</v>
      </c>
      <c r="AT247" s="237" t="s">
        <v>205</v>
      </c>
      <c r="AU247" s="237" t="s">
        <v>83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209</v>
      </c>
      <c r="BM247" s="237" t="s">
        <v>330</v>
      </c>
    </row>
    <row r="248" s="2" customFormat="1" ht="16.5" customHeight="1">
      <c r="A248" s="35"/>
      <c r="B248" s="36"/>
      <c r="C248" s="225" t="s">
        <v>279</v>
      </c>
      <c r="D248" s="225" t="s">
        <v>205</v>
      </c>
      <c r="E248" s="226" t="s">
        <v>3431</v>
      </c>
      <c r="F248" s="227" t="s">
        <v>2319</v>
      </c>
      <c r="G248" s="228" t="s">
        <v>856</v>
      </c>
      <c r="H248" s="229">
        <v>5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209</v>
      </c>
      <c r="AT248" s="237" t="s">
        <v>205</v>
      </c>
      <c r="AU248" s="237" t="s">
        <v>83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209</v>
      </c>
      <c r="BM248" s="237" t="s">
        <v>333</v>
      </c>
    </row>
    <row r="249" s="2" customFormat="1" ht="24.15" customHeight="1">
      <c r="A249" s="35"/>
      <c r="B249" s="36"/>
      <c r="C249" s="225" t="s">
        <v>590</v>
      </c>
      <c r="D249" s="225" t="s">
        <v>205</v>
      </c>
      <c r="E249" s="226" t="s">
        <v>3432</v>
      </c>
      <c r="F249" s="227" t="s">
        <v>2324</v>
      </c>
      <c r="G249" s="228" t="s">
        <v>213</v>
      </c>
      <c r="H249" s="229">
        <v>40</v>
      </c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209</v>
      </c>
      <c r="AT249" s="237" t="s">
        <v>205</v>
      </c>
      <c r="AU249" s="237" t="s">
        <v>83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209</v>
      </c>
      <c r="BM249" s="237" t="s">
        <v>982</v>
      </c>
    </row>
    <row r="250" s="2" customFormat="1" ht="24.15" customHeight="1">
      <c r="A250" s="35"/>
      <c r="B250" s="36"/>
      <c r="C250" s="225" t="s">
        <v>283</v>
      </c>
      <c r="D250" s="225" t="s">
        <v>205</v>
      </c>
      <c r="E250" s="226" t="s">
        <v>3433</v>
      </c>
      <c r="F250" s="227" t="s">
        <v>2326</v>
      </c>
      <c r="G250" s="228" t="s">
        <v>213</v>
      </c>
      <c r="H250" s="229">
        <v>5</v>
      </c>
      <c r="I250" s="230"/>
      <c r="J250" s="231">
        <f>ROUND(I250*H250,2)</f>
        <v>0</v>
      </c>
      <c r="K250" s="232"/>
      <c r="L250" s="41"/>
      <c r="M250" s="233" t="s">
        <v>1</v>
      </c>
      <c r="N250" s="234" t="s">
        <v>41</v>
      </c>
      <c r="O250" s="88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37" t="s">
        <v>209</v>
      </c>
      <c r="AT250" s="237" t="s">
        <v>205</v>
      </c>
      <c r="AU250" s="237" t="s">
        <v>83</v>
      </c>
      <c r="AY250" s="14" t="s">
        <v>203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4" t="s">
        <v>83</v>
      </c>
      <c r="BK250" s="238">
        <f>ROUND(I250*H250,2)</f>
        <v>0</v>
      </c>
      <c r="BL250" s="14" t="s">
        <v>209</v>
      </c>
      <c r="BM250" s="237" t="s">
        <v>337</v>
      </c>
    </row>
    <row r="251" s="2" customFormat="1" ht="33" customHeight="1">
      <c r="A251" s="35"/>
      <c r="B251" s="36"/>
      <c r="C251" s="225" t="s">
        <v>599</v>
      </c>
      <c r="D251" s="225" t="s">
        <v>205</v>
      </c>
      <c r="E251" s="226" t="s">
        <v>283</v>
      </c>
      <c r="F251" s="227" t="s">
        <v>3434</v>
      </c>
      <c r="G251" s="228" t="s">
        <v>213</v>
      </c>
      <c r="H251" s="229">
        <v>3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209</v>
      </c>
      <c r="AT251" s="237" t="s">
        <v>205</v>
      </c>
      <c r="AU251" s="237" t="s">
        <v>83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209</v>
      </c>
      <c r="BM251" s="237" t="s">
        <v>341</v>
      </c>
    </row>
    <row r="252" s="12" customFormat="1" ht="25.92" customHeight="1">
      <c r="A252" s="12"/>
      <c r="B252" s="209"/>
      <c r="C252" s="210"/>
      <c r="D252" s="211" t="s">
        <v>75</v>
      </c>
      <c r="E252" s="212" t="s">
        <v>3435</v>
      </c>
      <c r="F252" s="212" t="s">
        <v>3436</v>
      </c>
      <c r="G252" s="210"/>
      <c r="H252" s="210"/>
      <c r="I252" s="213"/>
      <c r="J252" s="214">
        <f>BK252</f>
        <v>0</v>
      </c>
      <c r="K252" s="210"/>
      <c r="L252" s="215"/>
      <c r="M252" s="216"/>
      <c r="N252" s="217"/>
      <c r="O252" s="217"/>
      <c r="P252" s="218">
        <f>SUM(P253:P261)</f>
        <v>0</v>
      </c>
      <c r="Q252" s="217"/>
      <c r="R252" s="218">
        <f>SUM(R253:R261)</f>
        <v>0</v>
      </c>
      <c r="S252" s="217"/>
      <c r="T252" s="219">
        <f>SUM(T253:T261)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220" t="s">
        <v>83</v>
      </c>
      <c r="AT252" s="221" t="s">
        <v>75</v>
      </c>
      <c r="AU252" s="221" t="s">
        <v>76</v>
      </c>
      <c r="AY252" s="220" t="s">
        <v>203</v>
      </c>
      <c r="BK252" s="222">
        <f>SUM(BK253:BK261)</f>
        <v>0</v>
      </c>
    </row>
    <row r="253" s="2" customFormat="1" ht="24.15" customHeight="1">
      <c r="A253" s="35"/>
      <c r="B253" s="36"/>
      <c r="C253" s="225" t="s">
        <v>287</v>
      </c>
      <c r="D253" s="225" t="s">
        <v>205</v>
      </c>
      <c r="E253" s="226" t="s">
        <v>3437</v>
      </c>
      <c r="F253" s="227" t="s">
        <v>3353</v>
      </c>
      <c r="G253" s="228" t="s">
        <v>721</v>
      </c>
      <c r="H253" s="229">
        <v>1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209</v>
      </c>
      <c r="AT253" s="237" t="s">
        <v>205</v>
      </c>
      <c r="AU253" s="237" t="s">
        <v>83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209</v>
      </c>
      <c r="BM253" s="237" t="s">
        <v>345</v>
      </c>
    </row>
    <row r="254" s="2" customFormat="1" ht="24.15" customHeight="1">
      <c r="A254" s="35"/>
      <c r="B254" s="36"/>
      <c r="C254" s="225" t="s">
        <v>608</v>
      </c>
      <c r="D254" s="225" t="s">
        <v>205</v>
      </c>
      <c r="E254" s="226" t="s">
        <v>599</v>
      </c>
      <c r="F254" s="227" t="s">
        <v>3355</v>
      </c>
      <c r="G254" s="228" t="s">
        <v>721</v>
      </c>
      <c r="H254" s="229">
        <v>2</v>
      </c>
      <c r="I254" s="230"/>
      <c r="J254" s="231">
        <f>ROUND(I254*H254,2)</f>
        <v>0</v>
      </c>
      <c r="K254" s="232"/>
      <c r="L254" s="41"/>
      <c r="M254" s="233" t="s">
        <v>1</v>
      </c>
      <c r="N254" s="234" t="s">
        <v>41</v>
      </c>
      <c r="O254" s="88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37" t="s">
        <v>209</v>
      </c>
      <c r="AT254" s="237" t="s">
        <v>205</v>
      </c>
      <c r="AU254" s="237" t="s">
        <v>83</v>
      </c>
      <c r="AY254" s="14" t="s">
        <v>203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4" t="s">
        <v>83</v>
      </c>
      <c r="BK254" s="238">
        <f>ROUND(I254*H254,2)</f>
        <v>0</v>
      </c>
      <c r="BL254" s="14" t="s">
        <v>209</v>
      </c>
      <c r="BM254" s="237" t="s">
        <v>348</v>
      </c>
    </row>
    <row r="255" s="2" customFormat="1" ht="16.5" customHeight="1">
      <c r="A255" s="35"/>
      <c r="B255" s="36"/>
      <c r="C255" s="225" t="s">
        <v>290</v>
      </c>
      <c r="D255" s="225" t="s">
        <v>205</v>
      </c>
      <c r="E255" s="226" t="s">
        <v>3438</v>
      </c>
      <c r="F255" s="227" t="s">
        <v>3357</v>
      </c>
      <c r="G255" s="228" t="s">
        <v>721</v>
      </c>
      <c r="H255" s="229">
        <v>1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209</v>
      </c>
      <c r="AT255" s="237" t="s">
        <v>205</v>
      </c>
      <c r="AU255" s="237" t="s">
        <v>83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209</v>
      </c>
      <c r="BM255" s="237" t="s">
        <v>352</v>
      </c>
    </row>
    <row r="256" s="2" customFormat="1" ht="16.5" customHeight="1">
      <c r="A256" s="35"/>
      <c r="B256" s="36"/>
      <c r="C256" s="225" t="s">
        <v>617</v>
      </c>
      <c r="D256" s="225" t="s">
        <v>205</v>
      </c>
      <c r="E256" s="226" t="s">
        <v>3439</v>
      </c>
      <c r="F256" s="227" t="s">
        <v>3359</v>
      </c>
      <c r="G256" s="228" t="s">
        <v>721</v>
      </c>
      <c r="H256" s="229">
        <v>1</v>
      </c>
      <c r="I256" s="230"/>
      <c r="J256" s="231">
        <f>ROUND(I256*H256,2)</f>
        <v>0</v>
      </c>
      <c r="K256" s="232"/>
      <c r="L256" s="41"/>
      <c r="M256" s="233" t="s">
        <v>1</v>
      </c>
      <c r="N256" s="234" t="s">
        <v>41</v>
      </c>
      <c r="O256" s="88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37" t="s">
        <v>209</v>
      </c>
      <c r="AT256" s="237" t="s">
        <v>205</v>
      </c>
      <c r="AU256" s="237" t="s">
        <v>83</v>
      </c>
      <c r="AY256" s="14" t="s">
        <v>203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4" t="s">
        <v>83</v>
      </c>
      <c r="BK256" s="238">
        <f>ROUND(I256*H256,2)</f>
        <v>0</v>
      </c>
      <c r="BL256" s="14" t="s">
        <v>209</v>
      </c>
      <c r="BM256" s="237" t="s">
        <v>356</v>
      </c>
    </row>
    <row r="257" s="2" customFormat="1" ht="24.15" customHeight="1">
      <c r="A257" s="35"/>
      <c r="B257" s="36"/>
      <c r="C257" s="225" t="s">
        <v>294</v>
      </c>
      <c r="D257" s="225" t="s">
        <v>205</v>
      </c>
      <c r="E257" s="226" t="s">
        <v>3440</v>
      </c>
      <c r="F257" s="227" t="s">
        <v>3441</v>
      </c>
      <c r="G257" s="228" t="s">
        <v>721</v>
      </c>
      <c r="H257" s="229">
        <v>3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209</v>
      </c>
      <c r="AT257" s="237" t="s">
        <v>205</v>
      </c>
      <c r="AU257" s="237" t="s">
        <v>83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209</v>
      </c>
      <c r="BM257" s="237" t="s">
        <v>1039</v>
      </c>
    </row>
    <row r="258" s="2" customFormat="1" ht="16.5" customHeight="1">
      <c r="A258" s="35"/>
      <c r="B258" s="36"/>
      <c r="C258" s="225" t="s">
        <v>626</v>
      </c>
      <c r="D258" s="225" t="s">
        <v>205</v>
      </c>
      <c r="E258" s="226" t="s">
        <v>3442</v>
      </c>
      <c r="F258" s="227" t="s">
        <v>3443</v>
      </c>
      <c r="G258" s="228" t="s">
        <v>721</v>
      </c>
      <c r="H258" s="229">
        <v>3</v>
      </c>
      <c r="I258" s="230"/>
      <c r="J258" s="231">
        <f>ROUND(I258*H258,2)</f>
        <v>0</v>
      </c>
      <c r="K258" s="232"/>
      <c r="L258" s="41"/>
      <c r="M258" s="233" t="s">
        <v>1</v>
      </c>
      <c r="N258" s="234" t="s">
        <v>41</v>
      </c>
      <c r="O258" s="88"/>
      <c r="P258" s="235">
        <f>O258*H258</f>
        <v>0</v>
      </c>
      <c r="Q258" s="235">
        <v>0</v>
      </c>
      <c r="R258" s="235">
        <f>Q258*H258</f>
        <v>0</v>
      </c>
      <c r="S258" s="235">
        <v>0</v>
      </c>
      <c r="T258" s="236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37" t="s">
        <v>209</v>
      </c>
      <c r="AT258" s="237" t="s">
        <v>205</v>
      </c>
      <c r="AU258" s="237" t="s">
        <v>83</v>
      </c>
      <c r="AY258" s="14" t="s">
        <v>203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4" t="s">
        <v>83</v>
      </c>
      <c r="BK258" s="238">
        <f>ROUND(I258*H258,2)</f>
        <v>0</v>
      </c>
      <c r="BL258" s="14" t="s">
        <v>209</v>
      </c>
      <c r="BM258" s="237" t="s">
        <v>360</v>
      </c>
    </row>
    <row r="259" s="2" customFormat="1" ht="16.5" customHeight="1">
      <c r="A259" s="35"/>
      <c r="B259" s="36"/>
      <c r="C259" s="225" t="s">
        <v>298</v>
      </c>
      <c r="D259" s="225" t="s">
        <v>205</v>
      </c>
      <c r="E259" s="226" t="s">
        <v>626</v>
      </c>
      <c r="F259" s="227" t="s">
        <v>3444</v>
      </c>
      <c r="G259" s="228" t="s">
        <v>721</v>
      </c>
      <c r="H259" s="229">
        <v>3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209</v>
      </c>
      <c r="AT259" s="237" t="s">
        <v>205</v>
      </c>
      <c r="AU259" s="237" t="s">
        <v>83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209</v>
      </c>
      <c r="BM259" s="237" t="s">
        <v>1055</v>
      </c>
    </row>
    <row r="260" s="2" customFormat="1" ht="24.15" customHeight="1">
      <c r="A260" s="35"/>
      <c r="B260" s="36"/>
      <c r="C260" s="225" t="s">
        <v>635</v>
      </c>
      <c r="D260" s="225" t="s">
        <v>205</v>
      </c>
      <c r="E260" s="226" t="s">
        <v>3445</v>
      </c>
      <c r="F260" s="227" t="s">
        <v>3424</v>
      </c>
      <c r="G260" s="228" t="s">
        <v>721</v>
      </c>
      <c r="H260" s="229">
        <v>4</v>
      </c>
      <c r="I260" s="230"/>
      <c r="J260" s="231">
        <f>ROUND(I260*H260,2)</f>
        <v>0</v>
      </c>
      <c r="K260" s="232"/>
      <c r="L260" s="41"/>
      <c r="M260" s="233" t="s">
        <v>1</v>
      </c>
      <c r="N260" s="234" t="s">
        <v>41</v>
      </c>
      <c r="O260" s="88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37" t="s">
        <v>209</v>
      </c>
      <c r="AT260" s="237" t="s">
        <v>205</v>
      </c>
      <c r="AU260" s="237" t="s">
        <v>83</v>
      </c>
      <c r="AY260" s="14" t="s">
        <v>203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4" t="s">
        <v>83</v>
      </c>
      <c r="BK260" s="238">
        <f>ROUND(I260*H260,2)</f>
        <v>0</v>
      </c>
      <c r="BL260" s="14" t="s">
        <v>209</v>
      </c>
      <c r="BM260" s="237" t="s">
        <v>1065</v>
      </c>
    </row>
    <row r="261" s="2" customFormat="1" ht="16.5" customHeight="1">
      <c r="A261" s="35"/>
      <c r="B261" s="36"/>
      <c r="C261" s="225" t="s">
        <v>302</v>
      </c>
      <c r="D261" s="225" t="s">
        <v>205</v>
      </c>
      <c r="E261" s="226" t="s">
        <v>3446</v>
      </c>
      <c r="F261" s="227" t="s">
        <v>2280</v>
      </c>
      <c r="G261" s="228" t="s">
        <v>721</v>
      </c>
      <c r="H261" s="229">
        <v>1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209</v>
      </c>
      <c r="AT261" s="237" t="s">
        <v>205</v>
      </c>
      <c r="AU261" s="237" t="s">
        <v>83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209</v>
      </c>
      <c r="BM261" s="237" t="s">
        <v>1073</v>
      </c>
    </row>
    <row r="262" s="12" customFormat="1" ht="25.92" customHeight="1">
      <c r="A262" s="12"/>
      <c r="B262" s="209"/>
      <c r="C262" s="210"/>
      <c r="D262" s="211" t="s">
        <v>75</v>
      </c>
      <c r="E262" s="212" t="s">
        <v>3447</v>
      </c>
      <c r="F262" s="212" t="s">
        <v>3448</v>
      </c>
      <c r="G262" s="210"/>
      <c r="H262" s="210"/>
      <c r="I262" s="213"/>
      <c r="J262" s="214">
        <f>BK262</f>
        <v>0</v>
      </c>
      <c r="K262" s="210"/>
      <c r="L262" s="215"/>
      <c r="M262" s="216"/>
      <c r="N262" s="217"/>
      <c r="O262" s="217"/>
      <c r="P262" s="218">
        <f>SUM(P263:P267)</f>
        <v>0</v>
      </c>
      <c r="Q262" s="217"/>
      <c r="R262" s="218">
        <f>SUM(R263:R267)</f>
        <v>0</v>
      </c>
      <c r="S262" s="217"/>
      <c r="T262" s="219">
        <f>SUM(T263:T267)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20" t="s">
        <v>83</v>
      </c>
      <c r="AT262" s="221" t="s">
        <v>75</v>
      </c>
      <c r="AU262" s="221" t="s">
        <v>76</v>
      </c>
      <c r="AY262" s="220" t="s">
        <v>203</v>
      </c>
      <c r="BK262" s="222">
        <f>SUM(BK263:BK267)</f>
        <v>0</v>
      </c>
    </row>
    <row r="263" s="2" customFormat="1" ht="21.75" customHeight="1">
      <c r="A263" s="35"/>
      <c r="B263" s="36"/>
      <c r="C263" s="225" t="s">
        <v>643</v>
      </c>
      <c r="D263" s="225" t="s">
        <v>205</v>
      </c>
      <c r="E263" s="226" t="s">
        <v>3449</v>
      </c>
      <c r="F263" s="227" t="s">
        <v>3347</v>
      </c>
      <c r="G263" s="228" t="s">
        <v>856</v>
      </c>
      <c r="H263" s="229">
        <v>5</v>
      </c>
      <c r="I263" s="230"/>
      <c r="J263" s="231">
        <f>ROUND(I263*H263,2)</f>
        <v>0</v>
      </c>
      <c r="K263" s="232"/>
      <c r="L263" s="41"/>
      <c r="M263" s="233" t="s">
        <v>1</v>
      </c>
      <c r="N263" s="234" t="s">
        <v>41</v>
      </c>
      <c r="O263" s="88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37" t="s">
        <v>209</v>
      </c>
      <c r="AT263" s="237" t="s">
        <v>205</v>
      </c>
      <c r="AU263" s="237" t="s">
        <v>83</v>
      </c>
      <c r="AY263" s="14" t="s">
        <v>203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4" t="s">
        <v>83</v>
      </c>
      <c r="BK263" s="238">
        <f>ROUND(I263*H263,2)</f>
        <v>0</v>
      </c>
      <c r="BL263" s="14" t="s">
        <v>209</v>
      </c>
      <c r="BM263" s="237" t="s">
        <v>1083</v>
      </c>
    </row>
    <row r="264" s="2" customFormat="1" ht="16.5" customHeight="1">
      <c r="A264" s="35"/>
      <c r="B264" s="36"/>
      <c r="C264" s="225" t="s">
        <v>306</v>
      </c>
      <c r="D264" s="225" t="s">
        <v>205</v>
      </c>
      <c r="E264" s="226" t="s">
        <v>2396</v>
      </c>
      <c r="F264" s="227" t="s">
        <v>2319</v>
      </c>
      <c r="G264" s="228" t="s">
        <v>856</v>
      </c>
      <c r="H264" s="229">
        <v>5</v>
      </c>
      <c r="I264" s="230"/>
      <c r="J264" s="231">
        <f>ROUND(I264*H264,2)</f>
        <v>0</v>
      </c>
      <c r="K264" s="232"/>
      <c r="L264" s="41"/>
      <c r="M264" s="233" t="s">
        <v>1</v>
      </c>
      <c r="N264" s="234" t="s">
        <v>41</v>
      </c>
      <c r="O264" s="88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37" t="s">
        <v>209</v>
      </c>
      <c r="AT264" s="237" t="s">
        <v>205</v>
      </c>
      <c r="AU264" s="237" t="s">
        <v>83</v>
      </c>
      <c r="AY264" s="14" t="s">
        <v>203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4" t="s">
        <v>83</v>
      </c>
      <c r="BK264" s="238">
        <f>ROUND(I264*H264,2)</f>
        <v>0</v>
      </c>
      <c r="BL264" s="14" t="s">
        <v>209</v>
      </c>
      <c r="BM264" s="237" t="s">
        <v>1093</v>
      </c>
    </row>
    <row r="265" s="2" customFormat="1" ht="24.15" customHeight="1">
      <c r="A265" s="35"/>
      <c r="B265" s="36"/>
      <c r="C265" s="225" t="s">
        <v>650</v>
      </c>
      <c r="D265" s="225" t="s">
        <v>205</v>
      </c>
      <c r="E265" s="226" t="s">
        <v>3450</v>
      </c>
      <c r="F265" s="227" t="s">
        <v>2324</v>
      </c>
      <c r="G265" s="228" t="s">
        <v>213</v>
      </c>
      <c r="H265" s="229">
        <v>1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209</v>
      </c>
      <c r="AT265" s="237" t="s">
        <v>205</v>
      </c>
      <c r="AU265" s="237" t="s">
        <v>83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209</v>
      </c>
      <c r="BM265" s="237" t="s">
        <v>1102</v>
      </c>
    </row>
    <row r="266" s="2" customFormat="1" ht="24.15" customHeight="1">
      <c r="A266" s="35"/>
      <c r="B266" s="36"/>
      <c r="C266" s="225" t="s">
        <v>654</v>
      </c>
      <c r="D266" s="225" t="s">
        <v>205</v>
      </c>
      <c r="E266" s="226" t="s">
        <v>3451</v>
      </c>
      <c r="F266" s="227" t="s">
        <v>2326</v>
      </c>
      <c r="G266" s="228" t="s">
        <v>213</v>
      </c>
      <c r="H266" s="229">
        <v>2</v>
      </c>
      <c r="I266" s="230"/>
      <c r="J266" s="231">
        <f>ROUND(I266*H266,2)</f>
        <v>0</v>
      </c>
      <c r="K266" s="232"/>
      <c r="L266" s="41"/>
      <c r="M266" s="233" t="s">
        <v>1</v>
      </c>
      <c r="N266" s="234" t="s">
        <v>41</v>
      </c>
      <c r="O266" s="88"/>
      <c r="P266" s="235">
        <f>O266*H266</f>
        <v>0</v>
      </c>
      <c r="Q266" s="235">
        <v>0</v>
      </c>
      <c r="R266" s="235">
        <f>Q266*H266</f>
        <v>0</v>
      </c>
      <c r="S266" s="235">
        <v>0</v>
      </c>
      <c r="T266" s="236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37" t="s">
        <v>209</v>
      </c>
      <c r="AT266" s="237" t="s">
        <v>205</v>
      </c>
      <c r="AU266" s="237" t="s">
        <v>83</v>
      </c>
      <c r="AY266" s="14" t="s">
        <v>203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4" t="s">
        <v>83</v>
      </c>
      <c r="BK266" s="238">
        <f>ROUND(I266*H266,2)</f>
        <v>0</v>
      </c>
      <c r="BL266" s="14" t="s">
        <v>209</v>
      </c>
      <c r="BM266" s="237" t="s">
        <v>1111</v>
      </c>
    </row>
    <row r="267" s="2" customFormat="1" ht="33" customHeight="1">
      <c r="A267" s="35"/>
      <c r="B267" s="36"/>
      <c r="C267" s="225" t="s">
        <v>658</v>
      </c>
      <c r="D267" s="225" t="s">
        <v>205</v>
      </c>
      <c r="E267" s="226" t="s">
        <v>654</v>
      </c>
      <c r="F267" s="227" t="s">
        <v>3434</v>
      </c>
      <c r="G267" s="228" t="s">
        <v>213</v>
      </c>
      <c r="H267" s="229">
        <v>3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209</v>
      </c>
      <c r="AT267" s="237" t="s">
        <v>205</v>
      </c>
      <c r="AU267" s="237" t="s">
        <v>83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209</v>
      </c>
      <c r="BM267" s="237" t="s">
        <v>1122</v>
      </c>
    </row>
    <row r="268" s="12" customFormat="1" ht="25.92" customHeight="1">
      <c r="A268" s="12"/>
      <c r="B268" s="209"/>
      <c r="C268" s="210"/>
      <c r="D268" s="211" t="s">
        <v>75</v>
      </c>
      <c r="E268" s="212" t="s">
        <v>3452</v>
      </c>
      <c r="F268" s="212" t="s">
        <v>3453</v>
      </c>
      <c r="G268" s="210"/>
      <c r="H268" s="210"/>
      <c r="I268" s="213"/>
      <c r="J268" s="214">
        <f>BK268</f>
        <v>0</v>
      </c>
      <c r="K268" s="210"/>
      <c r="L268" s="215"/>
      <c r="M268" s="216"/>
      <c r="N268" s="217"/>
      <c r="O268" s="217"/>
      <c r="P268" s="218">
        <f>SUM(P269:P277)</f>
        <v>0</v>
      </c>
      <c r="Q268" s="217"/>
      <c r="R268" s="218">
        <f>SUM(R269:R277)</f>
        <v>0</v>
      </c>
      <c r="S268" s="217"/>
      <c r="T268" s="219">
        <f>SUM(T269:T277)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20" t="s">
        <v>83</v>
      </c>
      <c r="AT268" s="221" t="s">
        <v>75</v>
      </c>
      <c r="AU268" s="221" t="s">
        <v>76</v>
      </c>
      <c r="AY268" s="220" t="s">
        <v>203</v>
      </c>
      <c r="BK268" s="222">
        <f>SUM(BK269:BK277)</f>
        <v>0</v>
      </c>
    </row>
    <row r="269" s="2" customFormat="1" ht="44.25" customHeight="1">
      <c r="A269" s="35"/>
      <c r="B269" s="36"/>
      <c r="C269" s="225" t="s">
        <v>663</v>
      </c>
      <c r="D269" s="225" t="s">
        <v>205</v>
      </c>
      <c r="E269" s="226" t="s">
        <v>3454</v>
      </c>
      <c r="F269" s="227" t="s">
        <v>3455</v>
      </c>
      <c r="G269" s="228" t="s">
        <v>721</v>
      </c>
      <c r="H269" s="229">
        <v>2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209</v>
      </c>
      <c r="AT269" s="237" t="s">
        <v>205</v>
      </c>
      <c r="AU269" s="237" t="s">
        <v>83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209</v>
      </c>
      <c r="BM269" s="237" t="s">
        <v>1131</v>
      </c>
    </row>
    <row r="270" s="2" customFormat="1">
      <c r="A270" s="35"/>
      <c r="B270" s="36"/>
      <c r="C270" s="37"/>
      <c r="D270" s="239" t="s">
        <v>403</v>
      </c>
      <c r="E270" s="37"/>
      <c r="F270" s="240" t="s">
        <v>3456</v>
      </c>
      <c r="G270" s="37"/>
      <c r="H270" s="37"/>
      <c r="I270" s="241"/>
      <c r="J270" s="37"/>
      <c r="K270" s="37"/>
      <c r="L270" s="41"/>
      <c r="M270" s="242"/>
      <c r="N270" s="243"/>
      <c r="O270" s="88"/>
      <c r="P270" s="88"/>
      <c r="Q270" s="88"/>
      <c r="R270" s="88"/>
      <c r="S270" s="88"/>
      <c r="T270" s="89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T270" s="14" t="s">
        <v>403</v>
      </c>
      <c r="AU270" s="14" t="s">
        <v>83</v>
      </c>
    </row>
    <row r="271" s="2" customFormat="1" ht="16.5" customHeight="1">
      <c r="A271" s="35"/>
      <c r="B271" s="36"/>
      <c r="C271" s="225" t="s">
        <v>667</v>
      </c>
      <c r="D271" s="225" t="s">
        <v>205</v>
      </c>
      <c r="E271" s="226" t="s">
        <v>3457</v>
      </c>
      <c r="F271" s="227" t="s">
        <v>3458</v>
      </c>
      <c r="G271" s="228" t="s">
        <v>721</v>
      </c>
      <c r="H271" s="229">
        <v>2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209</v>
      </c>
      <c r="AT271" s="237" t="s">
        <v>205</v>
      </c>
      <c r="AU271" s="237" t="s">
        <v>83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209</v>
      </c>
      <c r="BM271" s="237" t="s">
        <v>1139</v>
      </c>
    </row>
    <row r="272" s="2" customFormat="1">
      <c r="A272" s="35"/>
      <c r="B272" s="36"/>
      <c r="C272" s="37"/>
      <c r="D272" s="239" t="s">
        <v>403</v>
      </c>
      <c r="E272" s="37"/>
      <c r="F272" s="240" t="s">
        <v>3459</v>
      </c>
      <c r="G272" s="37"/>
      <c r="H272" s="37"/>
      <c r="I272" s="241"/>
      <c r="J272" s="37"/>
      <c r="K272" s="37"/>
      <c r="L272" s="41"/>
      <c r="M272" s="242"/>
      <c r="N272" s="243"/>
      <c r="O272" s="88"/>
      <c r="P272" s="88"/>
      <c r="Q272" s="88"/>
      <c r="R272" s="88"/>
      <c r="S272" s="88"/>
      <c r="T272" s="89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T272" s="14" t="s">
        <v>403</v>
      </c>
      <c r="AU272" s="14" t="s">
        <v>83</v>
      </c>
    </row>
    <row r="273" s="2" customFormat="1" ht="33" customHeight="1">
      <c r="A273" s="35"/>
      <c r="B273" s="36"/>
      <c r="C273" s="225" t="s">
        <v>671</v>
      </c>
      <c r="D273" s="225" t="s">
        <v>205</v>
      </c>
      <c r="E273" s="226" t="s">
        <v>3460</v>
      </c>
      <c r="F273" s="227" t="s">
        <v>3461</v>
      </c>
      <c r="G273" s="228" t="s">
        <v>721</v>
      </c>
      <c r="H273" s="229">
        <v>1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209</v>
      </c>
      <c r="AT273" s="237" t="s">
        <v>205</v>
      </c>
      <c r="AU273" s="237" t="s">
        <v>83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209</v>
      </c>
      <c r="BM273" s="237" t="s">
        <v>1149</v>
      </c>
    </row>
    <row r="274" s="2" customFormat="1">
      <c r="A274" s="35"/>
      <c r="B274" s="36"/>
      <c r="C274" s="37"/>
      <c r="D274" s="239" t="s">
        <v>403</v>
      </c>
      <c r="E274" s="37"/>
      <c r="F274" s="240" t="s">
        <v>3462</v>
      </c>
      <c r="G274" s="37"/>
      <c r="H274" s="37"/>
      <c r="I274" s="241"/>
      <c r="J274" s="37"/>
      <c r="K274" s="37"/>
      <c r="L274" s="41"/>
      <c r="M274" s="242"/>
      <c r="N274" s="243"/>
      <c r="O274" s="88"/>
      <c r="P274" s="88"/>
      <c r="Q274" s="88"/>
      <c r="R274" s="88"/>
      <c r="S274" s="88"/>
      <c r="T274" s="89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T274" s="14" t="s">
        <v>403</v>
      </c>
      <c r="AU274" s="14" t="s">
        <v>83</v>
      </c>
    </row>
    <row r="275" s="2" customFormat="1" ht="16.5" customHeight="1">
      <c r="A275" s="35"/>
      <c r="B275" s="36"/>
      <c r="C275" s="225" t="s">
        <v>675</v>
      </c>
      <c r="D275" s="225" t="s">
        <v>205</v>
      </c>
      <c r="E275" s="226" t="s">
        <v>3463</v>
      </c>
      <c r="F275" s="227" t="s">
        <v>3464</v>
      </c>
      <c r="G275" s="228" t="s">
        <v>721</v>
      </c>
      <c r="H275" s="229">
        <v>2</v>
      </c>
      <c r="I275" s="230"/>
      <c r="J275" s="231">
        <f>ROUND(I275*H275,2)</f>
        <v>0</v>
      </c>
      <c r="K275" s="232"/>
      <c r="L275" s="41"/>
      <c r="M275" s="233" t="s">
        <v>1</v>
      </c>
      <c r="N275" s="234" t="s">
        <v>41</v>
      </c>
      <c r="O275" s="88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209</v>
      </c>
      <c r="AT275" s="237" t="s">
        <v>205</v>
      </c>
      <c r="AU275" s="237" t="s">
        <v>83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209</v>
      </c>
      <c r="BM275" s="237" t="s">
        <v>1157</v>
      </c>
    </row>
    <row r="276" s="2" customFormat="1" ht="24.15" customHeight="1">
      <c r="A276" s="35"/>
      <c r="B276" s="36"/>
      <c r="C276" s="225" t="s">
        <v>679</v>
      </c>
      <c r="D276" s="225" t="s">
        <v>205</v>
      </c>
      <c r="E276" s="226" t="s">
        <v>3465</v>
      </c>
      <c r="F276" s="227" t="s">
        <v>3466</v>
      </c>
      <c r="G276" s="228" t="s">
        <v>721</v>
      </c>
      <c r="H276" s="229">
        <v>1</v>
      </c>
      <c r="I276" s="230"/>
      <c r="J276" s="231">
        <f>ROUND(I276*H276,2)</f>
        <v>0</v>
      </c>
      <c r="K276" s="232"/>
      <c r="L276" s="41"/>
      <c r="M276" s="233" t="s">
        <v>1</v>
      </c>
      <c r="N276" s="234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209</v>
      </c>
      <c r="AT276" s="237" t="s">
        <v>205</v>
      </c>
      <c r="AU276" s="237" t="s">
        <v>83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209</v>
      </c>
      <c r="BM276" s="237" t="s">
        <v>365</v>
      </c>
    </row>
    <row r="277" s="2" customFormat="1" ht="16.5" customHeight="1">
      <c r="A277" s="35"/>
      <c r="B277" s="36"/>
      <c r="C277" s="225" t="s">
        <v>683</v>
      </c>
      <c r="D277" s="225" t="s">
        <v>205</v>
      </c>
      <c r="E277" s="226" t="s">
        <v>3467</v>
      </c>
      <c r="F277" s="227" t="s">
        <v>3458</v>
      </c>
      <c r="G277" s="228" t="s">
        <v>721</v>
      </c>
      <c r="H277" s="229">
        <v>1</v>
      </c>
      <c r="I277" s="230"/>
      <c r="J277" s="231">
        <f>ROUND(I277*H277,2)</f>
        <v>0</v>
      </c>
      <c r="K277" s="232"/>
      <c r="L277" s="41"/>
      <c r="M277" s="233" t="s">
        <v>1</v>
      </c>
      <c r="N277" s="234" t="s">
        <v>41</v>
      </c>
      <c r="O277" s="88"/>
      <c r="P277" s="235">
        <f>O277*H277</f>
        <v>0</v>
      </c>
      <c r="Q277" s="235">
        <v>0</v>
      </c>
      <c r="R277" s="235">
        <f>Q277*H277</f>
        <v>0</v>
      </c>
      <c r="S277" s="235">
        <v>0</v>
      </c>
      <c r="T277" s="236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209</v>
      </c>
      <c r="AT277" s="237" t="s">
        <v>205</v>
      </c>
      <c r="AU277" s="237" t="s">
        <v>83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209</v>
      </c>
      <c r="BM277" s="237" t="s">
        <v>1173</v>
      </c>
    </row>
    <row r="278" s="12" customFormat="1" ht="25.92" customHeight="1">
      <c r="A278" s="12"/>
      <c r="B278" s="209"/>
      <c r="C278" s="210"/>
      <c r="D278" s="211" t="s">
        <v>75</v>
      </c>
      <c r="E278" s="212" t="s">
        <v>3468</v>
      </c>
      <c r="F278" s="212" t="s">
        <v>3469</v>
      </c>
      <c r="G278" s="210"/>
      <c r="H278" s="210"/>
      <c r="I278" s="213"/>
      <c r="J278" s="214">
        <f>BK278</f>
        <v>0</v>
      </c>
      <c r="K278" s="210"/>
      <c r="L278" s="215"/>
      <c r="M278" s="216"/>
      <c r="N278" s="217"/>
      <c r="O278" s="217"/>
      <c r="P278" s="218">
        <f>SUM(P279:P284)</f>
        <v>0</v>
      </c>
      <c r="Q278" s="217"/>
      <c r="R278" s="218">
        <f>SUM(R279:R284)</f>
        <v>0</v>
      </c>
      <c r="S278" s="217"/>
      <c r="T278" s="219">
        <f>SUM(T279:T284)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20" t="s">
        <v>83</v>
      </c>
      <c r="AT278" s="221" t="s">
        <v>75</v>
      </c>
      <c r="AU278" s="221" t="s">
        <v>76</v>
      </c>
      <c r="AY278" s="220" t="s">
        <v>203</v>
      </c>
      <c r="BK278" s="222">
        <f>SUM(BK279:BK284)</f>
        <v>0</v>
      </c>
    </row>
    <row r="279" s="2" customFormat="1" ht="21.75" customHeight="1">
      <c r="A279" s="35"/>
      <c r="B279" s="36"/>
      <c r="C279" s="225" t="s">
        <v>310</v>
      </c>
      <c r="D279" s="225" t="s">
        <v>205</v>
      </c>
      <c r="E279" s="226" t="s">
        <v>3470</v>
      </c>
      <c r="F279" s="227" t="s">
        <v>3471</v>
      </c>
      <c r="G279" s="228" t="s">
        <v>856</v>
      </c>
      <c r="H279" s="229">
        <v>2</v>
      </c>
      <c r="I279" s="230"/>
      <c r="J279" s="231">
        <f>ROUND(I279*H279,2)</f>
        <v>0</v>
      </c>
      <c r="K279" s="232"/>
      <c r="L279" s="41"/>
      <c r="M279" s="233" t="s">
        <v>1</v>
      </c>
      <c r="N279" s="234" t="s">
        <v>41</v>
      </c>
      <c r="O279" s="88"/>
      <c r="P279" s="235">
        <f>O279*H279</f>
        <v>0</v>
      </c>
      <c r="Q279" s="235">
        <v>0</v>
      </c>
      <c r="R279" s="235">
        <f>Q279*H279</f>
        <v>0</v>
      </c>
      <c r="S279" s="235">
        <v>0</v>
      </c>
      <c r="T279" s="236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209</v>
      </c>
      <c r="AT279" s="237" t="s">
        <v>205</v>
      </c>
      <c r="AU279" s="237" t="s">
        <v>83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209</v>
      </c>
      <c r="BM279" s="237" t="s">
        <v>1181</v>
      </c>
    </row>
    <row r="280" s="2" customFormat="1" ht="16.5" customHeight="1">
      <c r="A280" s="35"/>
      <c r="B280" s="36"/>
      <c r="C280" s="225" t="s">
        <v>690</v>
      </c>
      <c r="D280" s="225" t="s">
        <v>205</v>
      </c>
      <c r="E280" s="226" t="s">
        <v>3472</v>
      </c>
      <c r="F280" s="227" t="s">
        <v>2319</v>
      </c>
      <c r="G280" s="228" t="s">
        <v>856</v>
      </c>
      <c r="H280" s="229">
        <v>2</v>
      </c>
      <c r="I280" s="230"/>
      <c r="J280" s="231">
        <f>ROUND(I280*H280,2)</f>
        <v>0</v>
      </c>
      <c r="K280" s="232"/>
      <c r="L280" s="41"/>
      <c r="M280" s="233" t="s">
        <v>1</v>
      </c>
      <c r="N280" s="234" t="s">
        <v>41</v>
      </c>
      <c r="O280" s="88"/>
      <c r="P280" s="235">
        <f>O280*H280</f>
        <v>0</v>
      </c>
      <c r="Q280" s="235">
        <v>0</v>
      </c>
      <c r="R280" s="235">
        <f>Q280*H280</f>
        <v>0</v>
      </c>
      <c r="S280" s="235">
        <v>0</v>
      </c>
      <c r="T280" s="236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37" t="s">
        <v>209</v>
      </c>
      <c r="AT280" s="237" t="s">
        <v>205</v>
      </c>
      <c r="AU280" s="237" t="s">
        <v>83</v>
      </c>
      <c r="AY280" s="14" t="s">
        <v>203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4" t="s">
        <v>83</v>
      </c>
      <c r="BK280" s="238">
        <f>ROUND(I280*H280,2)</f>
        <v>0</v>
      </c>
      <c r="BL280" s="14" t="s">
        <v>209</v>
      </c>
      <c r="BM280" s="237" t="s">
        <v>1189</v>
      </c>
    </row>
    <row r="281" s="2" customFormat="1" ht="21.75" customHeight="1">
      <c r="A281" s="35"/>
      <c r="B281" s="36"/>
      <c r="C281" s="225" t="s">
        <v>315</v>
      </c>
      <c r="D281" s="225" t="s">
        <v>205</v>
      </c>
      <c r="E281" s="226" t="s">
        <v>3473</v>
      </c>
      <c r="F281" s="227" t="s">
        <v>3474</v>
      </c>
      <c r="G281" s="228" t="s">
        <v>856</v>
      </c>
      <c r="H281" s="229">
        <v>1</v>
      </c>
      <c r="I281" s="230"/>
      <c r="J281" s="231">
        <f>ROUND(I281*H281,2)</f>
        <v>0</v>
      </c>
      <c r="K281" s="232"/>
      <c r="L281" s="41"/>
      <c r="M281" s="233" t="s">
        <v>1</v>
      </c>
      <c r="N281" s="234" t="s">
        <v>41</v>
      </c>
      <c r="O281" s="88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37" t="s">
        <v>209</v>
      </c>
      <c r="AT281" s="237" t="s">
        <v>205</v>
      </c>
      <c r="AU281" s="237" t="s">
        <v>83</v>
      </c>
      <c r="AY281" s="14" t="s">
        <v>203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4" t="s">
        <v>83</v>
      </c>
      <c r="BK281" s="238">
        <f>ROUND(I281*H281,2)</f>
        <v>0</v>
      </c>
      <c r="BL281" s="14" t="s">
        <v>209</v>
      </c>
      <c r="BM281" s="237" t="s">
        <v>369</v>
      </c>
    </row>
    <row r="282" s="2" customFormat="1" ht="16.5" customHeight="1">
      <c r="A282" s="35"/>
      <c r="B282" s="36"/>
      <c r="C282" s="225" t="s">
        <v>698</v>
      </c>
      <c r="D282" s="225" t="s">
        <v>205</v>
      </c>
      <c r="E282" s="226" t="s">
        <v>3475</v>
      </c>
      <c r="F282" s="227" t="s">
        <v>2319</v>
      </c>
      <c r="G282" s="228" t="s">
        <v>856</v>
      </c>
      <c r="H282" s="229">
        <v>1</v>
      </c>
      <c r="I282" s="230"/>
      <c r="J282" s="231">
        <f>ROUND(I282*H282,2)</f>
        <v>0</v>
      </c>
      <c r="K282" s="232"/>
      <c r="L282" s="41"/>
      <c r="M282" s="233" t="s">
        <v>1</v>
      </c>
      <c r="N282" s="234" t="s">
        <v>41</v>
      </c>
      <c r="O282" s="88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37" t="s">
        <v>209</v>
      </c>
      <c r="AT282" s="237" t="s">
        <v>205</v>
      </c>
      <c r="AU282" s="237" t="s">
        <v>83</v>
      </c>
      <c r="AY282" s="14" t="s">
        <v>203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4" t="s">
        <v>83</v>
      </c>
      <c r="BK282" s="238">
        <f>ROUND(I282*H282,2)</f>
        <v>0</v>
      </c>
      <c r="BL282" s="14" t="s">
        <v>209</v>
      </c>
      <c r="BM282" s="237" t="s">
        <v>372</v>
      </c>
    </row>
    <row r="283" s="2" customFormat="1" ht="24.15" customHeight="1">
      <c r="A283" s="35"/>
      <c r="B283" s="36"/>
      <c r="C283" s="225" t="s">
        <v>703</v>
      </c>
      <c r="D283" s="225" t="s">
        <v>205</v>
      </c>
      <c r="E283" s="226" t="s">
        <v>3476</v>
      </c>
      <c r="F283" s="227" t="s">
        <v>2324</v>
      </c>
      <c r="G283" s="228" t="s">
        <v>213</v>
      </c>
      <c r="H283" s="229">
        <v>5</v>
      </c>
      <c r="I283" s="230"/>
      <c r="J283" s="231">
        <f>ROUND(I283*H283,2)</f>
        <v>0</v>
      </c>
      <c r="K283" s="232"/>
      <c r="L283" s="41"/>
      <c r="M283" s="233" t="s">
        <v>1</v>
      </c>
      <c r="N283" s="234" t="s">
        <v>41</v>
      </c>
      <c r="O283" s="88"/>
      <c r="P283" s="235">
        <f>O283*H283</f>
        <v>0</v>
      </c>
      <c r="Q283" s="235">
        <v>0</v>
      </c>
      <c r="R283" s="235">
        <f>Q283*H283</f>
        <v>0</v>
      </c>
      <c r="S283" s="235">
        <v>0</v>
      </c>
      <c r="T283" s="236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37" t="s">
        <v>209</v>
      </c>
      <c r="AT283" s="237" t="s">
        <v>205</v>
      </c>
      <c r="AU283" s="237" t="s">
        <v>83</v>
      </c>
      <c r="AY283" s="14" t="s">
        <v>203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4" t="s">
        <v>83</v>
      </c>
      <c r="BK283" s="238">
        <f>ROUND(I283*H283,2)</f>
        <v>0</v>
      </c>
      <c r="BL283" s="14" t="s">
        <v>209</v>
      </c>
      <c r="BM283" s="237" t="s">
        <v>376</v>
      </c>
    </row>
    <row r="284" s="2" customFormat="1" ht="24.15" customHeight="1">
      <c r="A284" s="35"/>
      <c r="B284" s="36"/>
      <c r="C284" s="225" t="s">
        <v>708</v>
      </c>
      <c r="D284" s="225" t="s">
        <v>205</v>
      </c>
      <c r="E284" s="226" t="s">
        <v>3477</v>
      </c>
      <c r="F284" s="227" t="s">
        <v>2326</v>
      </c>
      <c r="G284" s="228" t="s">
        <v>213</v>
      </c>
      <c r="H284" s="229">
        <v>10</v>
      </c>
      <c r="I284" s="230"/>
      <c r="J284" s="231">
        <f>ROUND(I284*H284,2)</f>
        <v>0</v>
      </c>
      <c r="K284" s="232"/>
      <c r="L284" s="41"/>
      <c r="M284" s="256" t="s">
        <v>1</v>
      </c>
      <c r="N284" s="257" t="s">
        <v>41</v>
      </c>
      <c r="O284" s="258"/>
      <c r="P284" s="259">
        <f>O284*H284</f>
        <v>0</v>
      </c>
      <c r="Q284" s="259">
        <v>0</v>
      </c>
      <c r="R284" s="259">
        <f>Q284*H284</f>
        <v>0</v>
      </c>
      <c r="S284" s="259">
        <v>0</v>
      </c>
      <c r="T284" s="260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37" t="s">
        <v>209</v>
      </c>
      <c r="AT284" s="237" t="s">
        <v>205</v>
      </c>
      <c r="AU284" s="237" t="s">
        <v>83</v>
      </c>
      <c r="AY284" s="14" t="s">
        <v>203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4" t="s">
        <v>83</v>
      </c>
      <c r="BK284" s="238">
        <f>ROUND(I284*H284,2)</f>
        <v>0</v>
      </c>
      <c r="BL284" s="14" t="s">
        <v>209</v>
      </c>
      <c r="BM284" s="237" t="s">
        <v>1522</v>
      </c>
    </row>
    <row r="285" s="2" customFormat="1" ht="6.96" customHeight="1">
      <c r="A285" s="35"/>
      <c r="B285" s="63"/>
      <c r="C285" s="64"/>
      <c r="D285" s="64"/>
      <c r="E285" s="64"/>
      <c r="F285" s="64"/>
      <c r="G285" s="64"/>
      <c r="H285" s="64"/>
      <c r="I285" s="64"/>
      <c r="J285" s="64"/>
      <c r="K285" s="64"/>
      <c r="L285" s="41"/>
      <c r="M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</row>
  </sheetData>
  <sheetProtection sheet="1" autoFilter="0" formatColumns="0" formatRows="0" objects="1" scenarios="1" spinCount="100000" saltValue="OLU9mhd7njNK6OTxtLzxAYRH0OfOW64joEKThRwKlaNvHl2wb2qG/nHhz1XNMoB/vpmKVlGXPxIJrNZ8xabWSg==" hashValue="GpHEjSK9+hQWdJ0ZuJuTCU4ASwAK7sZ345B8iNl9LI6oAS2SfKsEp4QsCxwTSEJ/2l/WeOqER6ZLAsj/ZM3kzg==" algorithmName="SHA-512" password="99DC"/>
  <autoFilter ref="C138:K28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7:H127"/>
    <mergeCell ref="E129:H129"/>
    <mergeCell ref="E131:H13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156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2" customFormat="1" ht="12" customHeight="1">
      <c r="A8" s="35"/>
      <c r="B8" s="41"/>
      <c r="C8" s="35"/>
      <c r="D8" s="148" t="s">
        <v>158</v>
      </c>
      <c r="E8" s="35"/>
      <c r="F8" s="35"/>
      <c r="G8" s="35"/>
      <c r="H8" s="35"/>
      <c r="I8" s="35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0" t="s">
        <v>3478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48" t="s">
        <v>18</v>
      </c>
      <c r="E11" s="35"/>
      <c r="F11" s="138" t="s">
        <v>1</v>
      </c>
      <c r="G11" s="35"/>
      <c r="H11" s="35"/>
      <c r="I11" s="148" t="s">
        <v>19</v>
      </c>
      <c r="J11" s="138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20</v>
      </c>
      <c r="E12" s="35"/>
      <c r="F12" s="138" t="s">
        <v>21</v>
      </c>
      <c r="G12" s="35"/>
      <c r="H12" s="35"/>
      <c r="I12" s="148" t="s">
        <v>22</v>
      </c>
      <c r="J12" s="151" t="str">
        <f>'Rekapitulace stavby'!AN8</f>
        <v>31. 8. 2018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24</v>
      </c>
      <c r="E14" s="35"/>
      <c r="F14" s="35"/>
      <c r="G14" s="35"/>
      <c r="H14" s="35"/>
      <c r="I14" s="148" t="s">
        <v>25</v>
      </c>
      <c r="J14" s="138" t="s">
        <v>1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38" t="s">
        <v>26</v>
      </c>
      <c r="F15" s="35"/>
      <c r="G15" s="35"/>
      <c r="H15" s="35"/>
      <c r="I15" s="148" t="s">
        <v>27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48" t="s">
        <v>28</v>
      </c>
      <c r="E17" s="35"/>
      <c r="F17" s="35"/>
      <c r="G17" s="35"/>
      <c r="H17" s="35"/>
      <c r="I17" s="148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38"/>
      <c r="G18" s="138"/>
      <c r="H18" s="138"/>
      <c r="I18" s="148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48" t="s">
        <v>30</v>
      </c>
      <c r="E20" s="35"/>
      <c r="F20" s="35"/>
      <c r="G20" s="35"/>
      <c r="H20" s="35"/>
      <c r="I20" s="148" t="s">
        <v>25</v>
      </c>
      <c r="J20" s="138" t="s">
        <v>1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38" t="s">
        <v>31</v>
      </c>
      <c r="F21" s="35"/>
      <c r="G21" s="35"/>
      <c r="H21" s="35"/>
      <c r="I21" s="148" t="s">
        <v>27</v>
      </c>
      <c r="J21" s="138" t="s">
        <v>1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48" t="s">
        <v>33</v>
      </c>
      <c r="E23" s="35"/>
      <c r="F23" s="35"/>
      <c r="G23" s="35"/>
      <c r="H23" s="35"/>
      <c r="I23" s="148" t="s">
        <v>25</v>
      </c>
      <c r="J23" s="138" t="str">
        <f>IF('Rekapitulace stavby'!AN19="","",'Rekapitulace stavby'!AN19)</f>
        <v/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38" t="str">
        <f>IF('Rekapitulace stavby'!E20="","",'Rekapitulace stavby'!E20)</f>
        <v xml:space="preserve"> </v>
      </c>
      <c r="F24" s="35"/>
      <c r="G24" s="35"/>
      <c r="H24" s="35"/>
      <c r="I24" s="148" t="s">
        <v>27</v>
      </c>
      <c r="J24" s="138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48" t="s">
        <v>34</v>
      </c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07.25" customHeight="1">
      <c r="A27" s="152"/>
      <c r="B27" s="153"/>
      <c r="C27" s="152"/>
      <c r="D27" s="152"/>
      <c r="E27" s="154" t="s">
        <v>162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6"/>
      <c r="E29" s="156"/>
      <c r="F29" s="156"/>
      <c r="G29" s="156"/>
      <c r="H29" s="156"/>
      <c r="I29" s="156"/>
      <c r="J29" s="156"/>
      <c r="K29" s="156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7" t="s">
        <v>36</v>
      </c>
      <c r="E30" s="35"/>
      <c r="F30" s="35"/>
      <c r="G30" s="35"/>
      <c r="H30" s="35"/>
      <c r="I30" s="35"/>
      <c r="J30" s="158">
        <f>ROUND(J123,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9" t="s">
        <v>38</v>
      </c>
      <c r="G32" s="35"/>
      <c r="H32" s="35"/>
      <c r="I32" s="159" t="s">
        <v>37</v>
      </c>
      <c r="J32" s="159" t="s">
        <v>39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0" t="s">
        <v>40</v>
      </c>
      <c r="E33" s="148" t="s">
        <v>41</v>
      </c>
      <c r="F33" s="161">
        <f>ROUND((SUM(BE123:BE154)),  2)</f>
        <v>0</v>
      </c>
      <c r="G33" s="35"/>
      <c r="H33" s="35"/>
      <c r="I33" s="162">
        <v>0.20999999999999999</v>
      </c>
      <c r="J33" s="161">
        <f>ROUND(((SUM(BE123:BE154))*I33),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48" t="s">
        <v>42</v>
      </c>
      <c r="F34" s="161">
        <f>ROUND((SUM(BF123:BF154)),  2)</f>
        <v>0</v>
      </c>
      <c r="G34" s="35"/>
      <c r="H34" s="35"/>
      <c r="I34" s="162">
        <v>0.12</v>
      </c>
      <c r="J34" s="161">
        <f>ROUND(((SUM(BF123:BF154))*I34),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48" t="s">
        <v>43</v>
      </c>
      <c r="F35" s="161">
        <f>ROUND((SUM(BG123:BG154)),  2)</f>
        <v>0</v>
      </c>
      <c r="G35" s="35"/>
      <c r="H35" s="35"/>
      <c r="I35" s="162">
        <v>0.20999999999999999</v>
      </c>
      <c r="J35" s="161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48" t="s">
        <v>44</v>
      </c>
      <c r="F36" s="161">
        <f>ROUND((SUM(BH123:BH154)),  2)</f>
        <v>0</v>
      </c>
      <c r="G36" s="35"/>
      <c r="H36" s="35"/>
      <c r="I36" s="162">
        <v>0.12</v>
      </c>
      <c r="J36" s="161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45</v>
      </c>
      <c r="F37" s="161">
        <f>ROUND((SUM(BI123:BI154)),  2)</f>
        <v>0</v>
      </c>
      <c r="G37" s="35"/>
      <c r="H37" s="35"/>
      <c r="I37" s="162">
        <v>0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3"/>
      <c r="D39" s="164" t="s">
        <v>46</v>
      </c>
      <c r="E39" s="165"/>
      <c r="F39" s="165"/>
      <c r="G39" s="166" t="s">
        <v>47</v>
      </c>
      <c r="H39" s="167" t="s">
        <v>48</v>
      </c>
      <c r="I39" s="165"/>
      <c r="J39" s="168">
        <f>SUM(J30:J37)</f>
        <v>0</v>
      </c>
      <c r="K39" s="169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158</v>
      </c>
      <c r="D86" s="37"/>
      <c r="E86" s="37"/>
      <c r="F86" s="37"/>
      <c r="G86" s="37"/>
      <c r="H86" s="37"/>
      <c r="I86" s="37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VON - Vedlejší a ostatní rozpočtové náklady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29" t="s">
        <v>22</v>
      </c>
      <c r="J89" s="76" t="str">
        <f>IF(J12="","",J12)</f>
        <v>31. 8. 2018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Ostravská univerzita</v>
      </c>
      <c r="G91" s="37"/>
      <c r="H91" s="37"/>
      <c r="I91" s="29" t="s">
        <v>30</v>
      </c>
      <c r="J91" s="33" t="str">
        <f>E21</f>
        <v>Marpo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 xml:space="preserve"> 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2" t="s">
        <v>164</v>
      </c>
      <c r="D94" s="183"/>
      <c r="E94" s="183"/>
      <c r="F94" s="183"/>
      <c r="G94" s="183"/>
      <c r="H94" s="183"/>
      <c r="I94" s="183"/>
      <c r="J94" s="184" t="s">
        <v>165</v>
      </c>
      <c r="K94" s="183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5" t="s">
        <v>166</v>
      </c>
      <c r="D96" s="37"/>
      <c r="E96" s="37"/>
      <c r="F96" s="37"/>
      <c r="G96" s="37"/>
      <c r="H96" s="37"/>
      <c r="I96" s="37"/>
      <c r="J96" s="107">
        <f>J123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167</v>
      </c>
    </row>
    <row r="97" s="9" customFormat="1" ht="24.96" customHeight="1">
      <c r="A97" s="9"/>
      <c r="B97" s="186"/>
      <c r="C97" s="187"/>
      <c r="D97" s="188" t="s">
        <v>3479</v>
      </c>
      <c r="E97" s="189"/>
      <c r="F97" s="189"/>
      <c r="G97" s="189"/>
      <c r="H97" s="189"/>
      <c r="I97" s="189"/>
      <c r="J97" s="190">
        <f>J124</f>
        <v>0</v>
      </c>
      <c r="K97" s="187"/>
      <c r="L97" s="19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2"/>
      <c r="C98" s="130"/>
      <c r="D98" s="193" t="s">
        <v>3480</v>
      </c>
      <c r="E98" s="194"/>
      <c r="F98" s="194"/>
      <c r="G98" s="194"/>
      <c r="H98" s="194"/>
      <c r="I98" s="194"/>
      <c r="J98" s="195">
        <f>J125</f>
        <v>0</v>
      </c>
      <c r="K98" s="130"/>
      <c r="L98" s="19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2"/>
      <c r="C99" s="130"/>
      <c r="D99" s="193" t="s">
        <v>3481</v>
      </c>
      <c r="E99" s="194"/>
      <c r="F99" s="194"/>
      <c r="G99" s="194"/>
      <c r="H99" s="194"/>
      <c r="I99" s="194"/>
      <c r="J99" s="195">
        <f>J131</f>
        <v>0</v>
      </c>
      <c r="K99" s="130"/>
      <c r="L99" s="19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9" customFormat="1" ht="24.96" customHeight="1">
      <c r="A100" s="9"/>
      <c r="B100" s="186"/>
      <c r="C100" s="187"/>
      <c r="D100" s="188" t="s">
        <v>3482</v>
      </c>
      <c r="E100" s="189"/>
      <c r="F100" s="189"/>
      <c r="G100" s="189"/>
      <c r="H100" s="189"/>
      <c r="I100" s="189"/>
      <c r="J100" s="190">
        <f>J136</f>
        <v>0</v>
      </c>
      <c r="K100" s="187"/>
      <c r="L100" s="19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6"/>
      <c r="C101" s="187"/>
      <c r="D101" s="188" t="s">
        <v>3483</v>
      </c>
      <c r="E101" s="189"/>
      <c r="F101" s="189"/>
      <c r="G101" s="189"/>
      <c r="H101" s="189"/>
      <c r="I101" s="189"/>
      <c r="J101" s="190">
        <f>J139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3484</v>
      </c>
      <c r="E102" s="189"/>
      <c r="F102" s="189"/>
      <c r="G102" s="189"/>
      <c r="H102" s="189"/>
      <c r="I102" s="189"/>
      <c r="J102" s="190">
        <f>J146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3485</v>
      </c>
      <c r="E103" s="189"/>
      <c r="F103" s="189"/>
      <c r="G103" s="189"/>
      <c r="H103" s="189"/>
      <c r="I103" s="189"/>
      <c r="J103" s="190">
        <f>J149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65"/>
      <c r="C109" s="66"/>
      <c r="D109" s="66"/>
      <c r="E109" s="66"/>
      <c r="F109" s="66"/>
      <c r="G109" s="66"/>
      <c r="H109" s="66"/>
      <c r="I109" s="66"/>
      <c r="J109" s="66"/>
      <c r="K109" s="66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188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16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81" t="str">
        <f>E7</f>
        <v>Objekty OU, část D a DM</v>
      </c>
      <c r="F113" s="29"/>
      <c r="G113" s="29"/>
      <c r="H113" s="29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158</v>
      </c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73" t="str">
        <f>E9</f>
        <v>VON - Vedlejší a ostatní rozpočtové náklady</v>
      </c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</v>
      </c>
      <c r="D117" s="37"/>
      <c r="E117" s="37"/>
      <c r="F117" s="24" t="str">
        <f>F12</f>
        <v xml:space="preserve"> </v>
      </c>
      <c r="G117" s="37"/>
      <c r="H117" s="37"/>
      <c r="I117" s="29" t="s">
        <v>22</v>
      </c>
      <c r="J117" s="76" t="str">
        <f>IF(J12="","",J12)</f>
        <v>31. 8. 2018</v>
      </c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5.15" customHeight="1">
      <c r="A119" s="35"/>
      <c r="B119" s="36"/>
      <c r="C119" s="29" t="s">
        <v>24</v>
      </c>
      <c r="D119" s="37"/>
      <c r="E119" s="37"/>
      <c r="F119" s="24" t="str">
        <f>E15</f>
        <v>Ostravská univerzita</v>
      </c>
      <c r="G119" s="37"/>
      <c r="H119" s="37"/>
      <c r="I119" s="29" t="s">
        <v>30</v>
      </c>
      <c r="J119" s="33" t="str">
        <f>E21</f>
        <v>Marpo s.r.o.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5.15" customHeight="1">
      <c r="A120" s="35"/>
      <c r="B120" s="36"/>
      <c r="C120" s="29" t="s">
        <v>28</v>
      </c>
      <c r="D120" s="37"/>
      <c r="E120" s="37"/>
      <c r="F120" s="24" t="str">
        <f>IF(E18="","",E18)</f>
        <v>Vyplň údaj</v>
      </c>
      <c r="G120" s="37"/>
      <c r="H120" s="37"/>
      <c r="I120" s="29" t="s">
        <v>33</v>
      </c>
      <c r="J120" s="33" t="str">
        <f>E24</f>
        <v xml:space="preserve"> 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0.32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1" customFormat="1" ht="29.28" customHeight="1">
      <c r="A122" s="197"/>
      <c r="B122" s="198"/>
      <c r="C122" s="199" t="s">
        <v>189</v>
      </c>
      <c r="D122" s="200" t="s">
        <v>61</v>
      </c>
      <c r="E122" s="200" t="s">
        <v>57</v>
      </c>
      <c r="F122" s="200" t="s">
        <v>58</v>
      </c>
      <c r="G122" s="200" t="s">
        <v>190</v>
      </c>
      <c r="H122" s="200" t="s">
        <v>191</v>
      </c>
      <c r="I122" s="200" t="s">
        <v>192</v>
      </c>
      <c r="J122" s="201" t="s">
        <v>165</v>
      </c>
      <c r="K122" s="202" t="s">
        <v>193</v>
      </c>
      <c r="L122" s="203"/>
      <c r="M122" s="97" t="s">
        <v>1</v>
      </c>
      <c r="N122" s="98" t="s">
        <v>40</v>
      </c>
      <c r="O122" s="98" t="s">
        <v>194</v>
      </c>
      <c r="P122" s="98" t="s">
        <v>195</v>
      </c>
      <c r="Q122" s="98" t="s">
        <v>196</v>
      </c>
      <c r="R122" s="98" t="s">
        <v>197</v>
      </c>
      <c r="S122" s="98" t="s">
        <v>198</v>
      </c>
      <c r="T122" s="99" t="s">
        <v>199</v>
      </c>
      <c r="U122" s="197"/>
      <c r="V122" s="197"/>
      <c r="W122" s="197"/>
      <c r="X122" s="197"/>
      <c r="Y122" s="197"/>
      <c r="Z122" s="197"/>
      <c r="AA122" s="197"/>
      <c r="AB122" s="197"/>
      <c r="AC122" s="197"/>
      <c r="AD122" s="197"/>
      <c r="AE122" s="197"/>
    </row>
    <row r="123" s="2" customFormat="1" ht="22.8" customHeight="1">
      <c r="A123" s="35"/>
      <c r="B123" s="36"/>
      <c r="C123" s="104" t="s">
        <v>200</v>
      </c>
      <c r="D123" s="37"/>
      <c r="E123" s="37"/>
      <c r="F123" s="37"/>
      <c r="G123" s="37"/>
      <c r="H123" s="37"/>
      <c r="I123" s="37"/>
      <c r="J123" s="204">
        <f>BK123</f>
        <v>0</v>
      </c>
      <c r="K123" s="37"/>
      <c r="L123" s="41"/>
      <c r="M123" s="100"/>
      <c r="N123" s="205"/>
      <c r="O123" s="101"/>
      <c r="P123" s="206">
        <f>P124+P136+P139+P146+P149</f>
        <v>0</v>
      </c>
      <c r="Q123" s="101"/>
      <c r="R123" s="206">
        <f>R124+R136+R139+R146+R149</f>
        <v>0</v>
      </c>
      <c r="S123" s="101"/>
      <c r="T123" s="207">
        <f>T124+T136+T139+T146+T149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T123" s="14" t="s">
        <v>75</v>
      </c>
      <c r="AU123" s="14" t="s">
        <v>167</v>
      </c>
      <c r="BK123" s="208">
        <f>BK124+BK136+BK139+BK146+BK149</f>
        <v>0</v>
      </c>
    </row>
    <row r="124" s="12" customFormat="1" ht="25.92" customHeight="1">
      <c r="A124" s="12"/>
      <c r="B124" s="209"/>
      <c r="C124" s="210"/>
      <c r="D124" s="211" t="s">
        <v>75</v>
      </c>
      <c r="E124" s="212" t="s">
        <v>1601</v>
      </c>
      <c r="F124" s="212" t="s">
        <v>1601</v>
      </c>
      <c r="G124" s="210"/>
      <c r="H124" s="210"/>
      <c r="I124" s="213"/>
      <c r="J124" s="214">
        <f>BK124</f>
        <v>0</v>
      </c>
      <c r="K124" s="210"/>
      <c r="L124" s="215"/>
      <c r="M124" s="216"/>
      <c r="N124" s="217"/>
      <c r="O124" s="217"/>
      <c r="P124" s="218">
        <f>P125+P131</f>
        <v>0</v>
      </c>
      <c r="Q124" s="217"/>
      <c r="R124" s="218">
        <f>R125+R131</f>
        <v>0</v>
      </c>
      <c r="S124" s="217"/>
      <c r="T124" s="219">
        <f>T125+T131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0" t="s">
        <v>222</v>
      </c>
      <c r="AT124" s="221" t="s">
        <v>75</v>
      </c>
      <c r="AU124" s="221" t="s">
        <v>76</v>
      </c>
      <c r="AY124" s="220" t="s">
        <v>203</v>
      </c>
      <c r="BK124" s="222">
        <f>BK125+BK131</f>
        <v>0</v>
      </c>
    </row>
    <row r="125" s="12" customFormat="1" ht="22.8" customHeight="1">
      <c r="A125" s="12"/>
      <c r="B125" s="209"/>
      <c r="C125" s="210"/>
      <c r="D125" s="211" t="s">
        <v>75</v>
      </c>
      <c r="E125" s="223" t="s">
        <v>3486</v>
      </c>
      <c r="F125" s="223" t="s">
        <v>3487</v>
      </c>
      <c r="G125" s="210"/>
      <c r="H125" s="210"/>
      <c r="I125" s="213"/>
      <c r="J125" s="224">
        <f>BK125</f>
        <v>0</v>
      </c>
      <c r="K125" s="210"/>
      <c r="L125" s="215"/>
      <c r="M125" s="216"/>
      <c r="N125" s="217"/>
      <c r="O125" s="217"/>
      <c r="P125" s="218">
        <f>SUM(P126:P130)</f>
        <v>0</v>
      </c>
      <c r="Q125" s="217"/>
      <c r="R125" s="218">
        <f>SUM(R126:R130)</f>
        <v>0</v>
      </c>
      <c r="S125" s="217"/>
      <c r="T125" s="219">
        <f>SUM(T126:T130)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0" t="s">
        <v>222</v>
      </c>
      <c r="AT125" s="221" t="s">
        <v>75</v>
      </c>
      <c r="AU125" s="221" t="s">
        <v>83</v>
      </c>
      <c r="AY125" s="220" t="s">
        <v>203</v>
      </c>
      <c r="BK125" s="222">
        <f>SUM(BK126:BK130)</f>
        <v>0</v>
      </c>
    </row>
    <row r="126" s="2" customFormat="1" ht="16.5" customHeight="1">
      <c r="A126" s="35"/>
      <c r="B126" s="36"/>
      <c r="C126" s="225" t="s">
        <v>83</v>
      </c>
      <c r="D126" s="225" t="s">
        <v>205</v>
      </c>
      <c r="E126" s="226" t="s">
        <v>3488</v>
      </c>
      <c r="F126" s="227" t="s">
        <v>3489</v>
      </c>
      <c r="G126" s="228" t="s">
        <v>1981</v>
      </c>
      <c r="H126" s="229">
        <v>1</v>
      </c>
      <c r="I126" s="230"/>
      <c r="J126" s="231">
        <f>ROUND(I126*H126,2)</f>
        <v>0</v>
      </c>
      <c r="K126" s="232"/>
      <c r="L126" s="41"/>
      <c r="M126" s="233" t="s">
        <v>1</v>
      </c>
      <c r="N126" s="234" t="s">
        <v>41</v>
      </c>
      <c r="O126" s="88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37" t="s">
        <v>209</v>
      </c>
      <c r="AT126" s="237" t="s">
        <v>205</v>
      </c>
      <c r="AU126" s="237" t="s">
        <v>85</v>
      </c>
      <c r="AY126" s="14" t="s">
        <v>203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4" t="s">
        <v>83</v>
      </c>
      <c r="BK126" s="238">
        <f>ROUND(I126*H126,2)</f>
        <v>0</v>
      </c>
      <c r="BL126" s="14" t="s">
        <v>209</v>
      </c>
      <c r="BM126" s="237" t="s">
        <v>3490</v>
      </c>
    </row>
    <row r="127" s="2" customFormat="1" ht="16.5" customHeight="1">
      <c r="A127" s="35"/>
      <c r="B127" s="36"/>
      <c r="C127" s="225" t="s">
        <v>85</v>
      </c>
      <c r="D127" s="225" t="s">
        <v>205</v>
      </c>
      <c r="E127" s="226" t="s">
        <v>3491</v>
      </c>
      <c r="F127" s="227" t="s">
        <v>3492</v>
      </c>
      <c r="G127" s="228" t="s">
        <v>1981</v>
      </c>
      <c r="H127" s="229">
        <v>1</v>
      </c>
      <c r="I127" s="230"/>
      <c r="J127" s="231">
        <f>ROUND(I127*H127,2)</f>
        <v>0</v>
      </c>
      <c r="K127" s="232"/>
      <c r="L127" s="41"/>
      <c r="M127" s="233" t="s">
        <v>1</v>
      </c>
      <c r="N127" s="234" t="s">
        <v>41</v>
      </c>
      <c r="O127" s="88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37" t="s">
        <v>209</v>
      </c>
      <c r="AT127" s="237" t="s">
        <v>205</v>
      </c>
      <c r="AU127" s="237" t="s">
        <v>85</v>
      </c>
      <c r="AY127" s="14" t="s">
        <v>203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4" t="s">
        <v>83</v>
      </c>
      <c r="BK127" s="238">
        <f>ROUND(I127*H127,2)</f>
        <v>0</v>
      </c>
      <c r="BL127" s="14" t="s">
        <v>209</v>
      </c>
      <c r="BM127" s="237" t="s">
        <v>209</v>
      </c>
    </row>
    <row r="128" s="2" customFormat="1">
      <c r="A128" s="35"/>
      <c r="B128" s="36"/>
      <c r="C128" s="37"/>
      <c r="D128" s="239" t="s">
        <v>403</v>
      </c>
      <c r="E128" s="37"/>
      <c r="F128" s="240" t="s">
        <v>3493</v>
      </c>
      <c r="G128" s="37"/>
      <c r="H128" s="37"/>
      <c r="I128" s="241"/>
      <c r="J128" s="37"/>
      <c r="K128" s="37"/>
      <c r="L128" s="41"/>
      <c r="M128" s="242"/>
      <c r="N128" s="243"/>
      <c r="O128" s="88"/>
      <c r="P128" s="88"/>
      <c r="Q128" s="88"/>
      <c r="R128" s="88"/>
      <c r="S128" s="88"/>
      <c r="T128" s="89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403</v>
      </c>
      <c r="AU128" s="14" t="s">
        <v>85</v>
      </c>
    </row>
    <row r="129" s="2" customFormat="1" ht="16.5" customHeight="1">
      <c r="A129" s="35"/>
      <c r="B129" s="36"/>
      <c r="C129" s="225" t="s">
        <v>108</v>
      </c>
      <c r="D129" s="225" t="s">
        <v>205</v>
      </c>
      <c r="E129" s="226" t="s">
        <v>3494</v>
      </c>
      <c r="F129" s="227" t="s">
        <v>3495</v>
      </c>
      <c r="G129" s="228" t="s">
        <v>1981</v>
      </c>
      <c r="H129" s="229">
        <v>1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85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226</v>
      </c>
    </row>
    <row r="130" s="2" customFormat="1">
      <c r="A130" s="35"/>
      <c r="B130" s="36"/>
      <c r="C130" s="37"/>
      <c r="D130" s="239" t="s">
        <v>403</v>
      </c>
      <c r="E130" s="37"/>
      <c r="F130" s="240" t="s">
        <v>3496</v>
      </c>
      <c r="G130" s="37"/>
      <c r="H130" s="37"/>
      <c r="I130" s="241"/>
      <c r="J130" s="37"/>
      <c r="K130" s="37"/>
      <c r="L130" s="41"/>
      <c r="M130" s="242"/>
      <c r="N130" s="243"/>
      <c r="O130" s="88"/>
      <c r="P130" s="88"/>
      <c r="Q130" s="88"/>
      <c r="R130" s="88"/>
      <c r="S130" s="88"/>
      <c r="T130" s="89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T130" s="14" t="s">
        <v>403</v>
      </c>
      <c r="AU130" s="14" t="s">
        <v>85</v>
      </c>
    </row>
    <row r="131" s="12" customFormat="1" ht="22.8" customHeight="1">
      <c r="A131" s="12"/>
      <c r="B131" s="209"/>
      <c r="C131" s="210"/>
      <c r="D131" s="211" t="s">
        <v>75</v>
      </c>
      <c r="E131" s="223" t="s">
        <v>3497</v>
      </c>
      <c r="F131" s="223" t="s">
        <v>3498</v>
      </c>
      <c r="G131" s="210"/>
      <c r="H131" s="210"/>
      <c r="I131" s="213"/>
      <c r="J131" s="224">
        <f>BK131</f>
        <v>0</v>
      </c>
      <c r="K131" s="210"/>
      <c r="L131" s="215"/>
      <c r="M131" s="216"/>
      <c r="N131" s="217"/>
      <c r="O131" s="217"/>
      <c r="P131" s="218">
        <f>SUM(P132:P135)</f>
        <v>0</v>
      </c>
      <c r="Q131" s="217"/>
      <c r="R131" s="218">
        <f>SUM(R132:R135)</f>
        <v>0</v>
      </c>
      <c r="S131" s="217"/>
      <c r="T131" s="219">
        <f>SUM(T132:T135)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0" t="s">
        <v>222</v>
      </c>
      <c r="AT131" s="221" t="s">
        <v>75</v>
      </c>
      <c r="AU131" s="221" t="s">
        <v>83</v>
      </c>
      <c r="AY131" s="220" t="s">
        <v>203</v>
      </c>
      <c r="BK131" s="222">
        <f>SUM(BK132:BK135)</f>
        <v>0</v>
      </c>
    </row>
    <row r="132" s="2" customFormat="1" ht="16.5" customHeight="1">
      <c r="A132" s="35"/>
      <c r="B132" s="36"/>
      <c r="C132" s="225" t="s">
        <v>209</v>
      </c>
      <c r="D132" s="225" t="s">
        <v>205</v>
      </c>
      <c r="E132" s="226" t="s">
        <v>3499</v>
      </c>
      <c r="F132" s="227" t="s">
        <v>3500</v>
      </c>
      <c r="G132" s="228" t="s">
        <v>1981</v>
      </c>
      <c r="H132" s="229">
        <v>1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85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267</v>
      </c>
    </row>
    <row r="133" s="2" customFormat="1">
      <c r="A133" s="35"/>
      <c r="B133" s="36"/>
      <c r="C133" s="37"/>
      <c r="D133" s="239" t="s">
        <v>403</v>
      </c>
      <c r="E133" s="37"/>
      <c r="F133" s="240" t="s">
        <v>3501</v>
      </c>
      <c r="G133" s="37"/>
      <c r="H133" s="37"/>
      <c r="I133" s="241"/>
      <c r="J133" s="37"/>
      <c r="K133" s="37"/>
      <c r="L133" s="41"/>
      <c r="M133" s="242"/>
      <c r="N133" s="243"/>
      <c r="O133" s="88"/>
      <c r="P133" s="88"/>
      <c r="Q133" s="88"/>
      <c r="R133" s="88"/>
      <c r="S133" s="88"/>
      <c r="T133" s="89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403</v>
      </c>
      <c r="AU133" s="14" t="s">
        <v>85</v>
      </c>
    </row>
    <row r="134" s="2" customFormat="1" ht="16.5" customHeight="1">
      <c r="A134" s="35"/>
      <c r="B134" s="36"/>
      <c r="C134" s="225" t="s">
        <v>222</v>
      </c>
      <c r="D134" s="225" t="s">
        <v>205</v>
      </c>
      <c r="E134" s="226" t="s">
        <v>3502</v>
      </c>
      <c r="F134" s="227" t="s">
        <v>3503</v>
      </c>
      <c r="G134" s="228" t="s">
        <v>1981</v>
      </c>
      <c r="H134" s="229">
        <v>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85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3504</v>
      </c>
    </row>
    <row r="135" s="2" customFormat="1">
      <c r="A135" s="35"/>
      <c r="B135" s="36"/>
      <c r="C135" s="37"/>
      <c r="D135" s="239" t="s">
        <v>403</v>
      </c>
      <c r="E135" s="37"/>
      <c r="F135" s="240" t="s">
        <v>3505</v>
      </c>
      <c r="G135" s="37"/>
      <c r="H135" s="37"/>
      <c r="I135" s="241"/>
      <c r="J135" s="37"/>
      <c r="K135" s="37"/>
      <c r="L135" s="41"/>
      <c r="M135" s="242"/>
      <c r="N135" s="243"/>
      <c r="O135" s="88"/>
      <c r="P135" s="88"/>
      <c r="Q135" s="88"/>
      <c r="R135" s="88"/>
      <c r="S135" s="88"/>
      <c r="T135" s="89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4" t="s">
        <v>403</v>
      </c>
      <c r="AU135" s="14" t="s">
        <v>85</v>
      </c>
    </row>
    <row r="136" s="12" customFormat="1" ht="25.92" customHeight="1">
      <c r="A136" s="12"/>
      <c r="B136" s="209"/>
      <c r="C136" s="210"/>
      <c r="D136" s="211" t="s">
        <v>75</v>
      </c>
      <c r="E136" s="212" t="s">
        <v>3506</v>
      </c>
      <c r="F136" s="212" t="s">
        <v>3507</v>
      </c>
      <c r="G136" s="210"/>
      <c r="H136" s="210"/>
      <c r="I136" s="213"/>
      <c r="J136" s="214">
        <f>BK136</f>
        <v>0</v>
      </c>
      <c r="K136" s="210"/>
      <c r="L136" s="215"/>
      <c r="M136" s="216"/>
      <c r="N136" s="217"/>
      <c r="O136" s="217"/>
      <c r="P136" s="218">
        <f>SUM(P137:P138)</f>
        <v>0</v>
      </c>
      <c r="Q136" s="217"/>
      <c r="R136" s="218">
        <f>SUM(R137:R138)</f>
        <v>0</v>
      </c>
      <c r="S136" s="217"/>
      <c r="T136" s="219">
        <f>SUM(T137:T138)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0" t="s">
        <v>222</v>
      </c>
      <c r="AT136" s="221" t="s">
        <v>75</v>
      </c>
      <c r="AU136" s="221" t="s">
        <v>76</v>
      </c>
      <c r="AY136" s="220" t="s">
        <v>203</v>
      </c>
      <c r="BK136" s="222">
        <f>SUM(BK137:BK138)</f>
        <v>0</v>
      </c>
    </row>
    <row r="137" s="2" customFormat="1" ht="16.5" customHeight="1">
      <c r="A137" s="35"/>
      <c r="B137" s="36"/>
      <c r="C137" s="225" t="s">
        <v>226</v>
      </c>
      <c r="D137" s="225" t="s">
        <v>205</v>
      </c>
      <c r="E137" s="226" t="s">
        <v>3508</v>
      </c>
      <c r="F137" s="227" t="s">
        <v>3507</v>
      </c>
      <c r="G137" s="228" t="s">
        <v>1981</v>
      </c>
      <c r="H137" s="229">
        <v>1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3509</v>
      </c>
    </row>
    <row r="138" s="2" customFormat="1">
      <c r="A138" s="35"/>
      <c r="B138" s="36"/>
      <c r="C138" s="37"/>
      <c r="D138" s="239" t="s">
        <v>403</v>
      </c>
      <c r="E138" s="37"/>
      <c r="F138" s="240" t="s">
        <v>3510</v>
      </c>
      <c r="G138" s="37"/>
      <c r="H138" s="37"/>
      <c r="I138" s="241"/>
      <c r="J138" s="37"/>
      <c r="K138" s="37"/>
      <c r="L138" s="41"/>
      <c r="M138" s="242"/>
      <c r="N138" s="243"/>
      <c r="O138" s="88"/>
      <c r="P138" s="88"/>
      <c r="Q138" s="88"/>
      <c r="R138" s="88"/>
      <c r="S138" s="88"/>
      <c r="T138" s="89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T138" s="14" t="s">
        <v>403</v>
      </c>
      <c r="AU138" s="14" t="s">
        <v>83</v>
      </c>
    </row>
    <row r="139" s="12" customFormat="1" ht="25.92" customHeight="1">
      <c r="A139" s="12"/>
      <c r="B139" s="209"/>
      <c r="C139" s="210"/>
      <c r="D139" s="211" t="s">
        <v>75</v>
      </c>
      <c r="E139" s="212" t="s">
        <v>3511</v>
      </c>
      <c r="F139" s="212" t="s">
        <v>1603</v>
      </c>
      <c r="G139" s="210"/>
      <c r="H139" s="210"/>
      <c r="I139" s="213"/>
      <c r="J139" s="214">
        <f>BK139</f>
        <v>0</v>
      </c>
      <c r="K139" s="210"/>
      <c r="L139" s="215"/>
      <c r="M139" s="216"/>
      <c r="N139" s="217"/>
      <c r="O139" s="217"/>
      <c r="P139" s="218">
        <f>SUM(P140:P145)</f>
        <v>0</v>
      </c>
      <c r="Q139" s="217"/>
      <c r="R139" s="218">
        <f>SUM(R140:R145)</f>
        <v>0</v>
      </c>
      <c r="S139" s="217"/>
      <c r="T139" s="219">
        <f>SUM(T140:T145)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0" t="s">
        <v>222</v>
      </c>
      <c r="AT139" s="221" t="s">
        <v>75</v>
      </c>
      <c r="AU139" s="221" t="s">
        <v>76</v>
      </c>
      <c r="AY139" s="220" t="s">
        <v>203</v>
      </c>
      <c r="BK139" s="222">
        <f>SUM(BK140:BK145)</f>
        <v>0</v>
      </c>
    </row>
    <row r="140" s="2" customFormat="1" ht="16.5" customHeight="1">
      <c r="A140" s="35"/>
      <c r="B140" s="36"/>
      <c r="C140" s="225" t="s">
        <v>230</v>
      </c>
      <c r="D140" s="225" t="s">
        <v>205</v>
      </c>
      <c r="E140" s="226" t="s">
        <v>3512</v>
      </c>
      <c r="F140" s="227" t="s">
        <v>3513</v>
      </c>
      <c r="G140" s="228" t="s">
        <v>1981</v>
      </c>
      <c r="H140" s="229">
        <v>1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3514</v>
      </c>
    </row>
    <row r="141" s="2" customFormat="1">
      <c r="A141" s="35"/>
      <c r="B141" s="36"/>
      <c r="C141" s="37"/>
      <c r="D141" s="239" t="s">
        <v>403</v>
      </c>
      <c r="E141" s="37"/>
      <c r="F141" s="240" t="s">
        <v>3515</v>
      </c>
      <c r="G141" s="37"/>
      <c r="H141" s="37"/>
      <c r="I141" s="241"/>
      <c r="J141" s="37"/>
      <c r="K141" s="37"/>
      <c r="L141" s="41"/>
      <c r="M141" s="242"/>
      <c r="N141" s="243"/>
      <c r="O141" s="88"/>
      <c r="P141" s="88"/>
      <c r="Q141" s="88"/>
      <c r="R141" s="88"/>
      <c r="S141" s="88"/>
      <c r="T141" s="89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T141" s="14" t="s">
        <v>403</v>
      </c>
      <c r="AU141" s="14" t="s">
        <v>83</v>
      </c>
    </row>
    <row r="142" s="2" customFormat="1" ht="16.5" customHeight="1">
      <c r="A142" s="35"/>
      <c r="B142" s="36"/>
      <c r="C142" s="225" t="s">
        <v>234</v>
      </c>
      <c r="D142" s="225" t="s">
        <v>205</v>
      </c>
      <c r="E142" s="226" t="s">
        <v>3516</v>
      </c>
      <c r="F142" s="227" t="s">
        <v>3517</v>
      </c>
      <c r="G142" s="228" t="s">
        <v>1981</v>
      </c>
      <c r="H142" s="229">
        <v>1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3518</v>
      </c>
    </row>
    <row r="143" s="2" customFormat="1">
      <c r="A143" s="35"/>
      <c r="B143" s="36"/>
      <c r="C143" s="37"/>
      <c r="D143" s="239" t="s">
        <v>403</v>
      </c>
      <c r="E143" s="37"/>
      <c r="F143" s="240" t="s">
        <v>3519</v>
      </c>
      <c r="G143" s="37"/>
      <c r="H143" s="37"/>
      <c r="I143" s="241"/>
      <c r="J143" s="37"/>
      <c r="K143" s="37"/>
      <c r="L143" s="41"/>
      <c r="M143" s="242"/>
      <c r="N143" s="243"/>
      <c r="O143" s="88"/>
      <c r="P143" s="88"/>
      <c r="Q143" s="88"/>
      <c r="R143" s="88"/>
      <c r="S143" s="88"/>
      <c r="T143" s="89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T143" s="14" t="s">
        <v>403</v>
      </c>
      <c r="AU143" s="14" t="s">
        <v>83</v>
      </c>
    </row>
    <row r="144" s="2" customFormat="1" ht="16.5" customHeight="1">
      <c r="A144" s="35"/>
      <c r="B144" s="36"/>
      <c r="C144" s="225" t="s">
        <v>238</v>
      </c>
      <c r="D144" s="225" t="s">
        <v>205</v>
      </c>
      <c r="E144" s="226" t="s">
        <v>3520</v>
      </c>
      <c r="F144" s="227" t="s">
        <v>3521</v>
      </c>
      <c r="G144" s="228" t="s">
        <v>1981</v>
      </c>
      <c r="H144" s="229">
        <v>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3522</v>
      </c>
    </row>
    <row r="145" s="2" customFormat="1">
      <c r="A145" s="35"/>
      <c r="B145" s="36"/>
      <c r="C145" s="37"/>
      <c r="D145" s="239" t="s">
        <v>403</v>
      </c>
      <c r="E145" s="37"/>
      <c r="F145" s="240" t="s">
        <v>3523</v>
      </c>
      <c r="G145" s="37"/>
      <c r="H145" s="37"/>
      <c r="I145" s="241"/>
      <c r="J145" s="37"/>
      <c r="K145" s="37"/>
      <c r="L145" s="41"/>
      <c r="M145" s="242"/>
      <c r="N145" s="243"/>
      <c r="O145" s="88"/>
      <c r="P145" s="88"/>
      <c r="Q145" s="88"/>
      <c r="R145" s="88"/>
      <c r="S145" s="88"/>
      <c r="T145" s="89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T145" s="14" t="s">
        <v>403</v>
      </c>
      <c r="AU145" s="14" t="s">
        <v>83</v>
      </c>
    </row>
    <row r="146" s="12" customFormat="1" ht="25.92" customHeight="1">
      <c r="A146" s="12"/>
      <c r="B146" s="209"/>
      <c r="C146" s="210"/>
      <c r="D146" s="211" t="s">
        <v>75</v>
      </c>
      <c r="E146" s="212" t="s">
        <v>3524</v>
      </c>
      <c r="F146" s="212" t="s">
        <v>1605</v>
      </c>
      <c r="G146" s="210"/>
      <c r="H146" s="210"/>
      <c r="I146" s="213"/>
      <c r="J146" s="214">
        <f>BK146</f>
        <v>0</v>
      </c>
      <c r="K146" s="210"/>
      <c r="L146" s="215"/>
      <c r="M146" s="216"/>
      <c r="N146" s="217"/>
      <c r="O146" s="217"/>
      <c r="P146" s="218">
        <f>SUM(P147:P148)</f>
        <v>0</v>
      </c>
      <c r="Q146" s="217"/>
      <c r="R146" s="218">
        <f>SUM(R147:R148)</f>
        <v>0</v>
      </c>
      <c r="S146" s="217"/>
      <c r="T146" s="219">
        <f>SUM(T147:T148)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0" t="s">
        <v>222</v>
      </c>
      <c r="AT146" s="221" t="s">
        <v>75</v>
      </c>
      <c r="AU146" s="221" t="s">
        <v>76</v>
      </c>
      <c r="AY146" s="220" t="s">
        <v>203</v>
      </c>
      <c r="BK146" s="222">
        <f>SUM(BK147:BK148)</f>
        <v>0</v>
      </c>
    </row>
    <row r="147" s="2" customFormat="1" ht="16.5" customHeight="1">
      <c r="A147" s="35"/>
      <c r="B147" s="36"/>
      <c r="C147" s="225" t="s">
        <v>243</v>
      </c>
      <c r="D147" s="225" t="s">
        <v>205</v>
      </c>
      <c r="E147" s="226" t="s">
        <v>3525</v>
      </c>
      <c r="F147" s="227" t="s">
        <v>3526</v>
      </c>
      <c r="G147" s="228" t="s">
        <v>1981</v>
      </c>
      <c r="H147" s="229">
        <v>1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3527</v>
      </c>
    </row>
    <row r="148" s="2" customFormat="1">
      <c r="A148" s="35"/>
      <c r="B148" s="36"/>
      <c r="C148" s="37"/>
      <c r="D148" s="239" t="s">
        <v>403</v>
      </c>
      <c r="E148" s="37"/>
      <c r="F148" s="240" t="s">
        <v>3528</v>
      </c>
      <c r="G148" s="37"/>
      <c r="H148" s="37"/>
      <c r="I148" s="241"/>
      <c r="J148" s="37"/>
      <c r="K148" s="37"/>
      <c r="L148" s="41"/>
      <c r="M148" s="242"/>
      <c r="N148" s="243"/>
      <c r="O148" s="88"/>
      <c r="P148" s="88"/>
      <c r="Q148" s="88"/>
      <c r="R148" s="88"/>
      <c r="S148" s="88"/>
      <c r="T148" s="89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T148" s="14" t="s">
        <v>403</v>
      </c>
      <c r="AU148" s="14" t="s">
        <v>83</v>
      </c>
    </row>
    <row r="149" s="12" customFormat="1" ht="25.92" customHeight="1">
      <c r="A149" s="12"/>
      <c r="B149" s="209"/>
      <c r="C149" s="210"/>
      <c r="D149" s="211" t="s">
        <v>75</v>
      </c>
      <c r="E149" s="212" t="s">
        <v>3529</v>
      </c>
      <c r="F149" s="212" t="s">
        <v>3530</v>
      </c>
      <c r="G149" s="210"/>
      <c r="H149" s="210"/>
      <c r="I149" s="213"/>
      <c r="J149" s="214">
        <f>BK149</f>
        <v>0</v>
      </c>
      <c r="K149" s="210"/>
      <c r="L149" s="215"/>
      <c r="M149" s="216"/>
      <c r="N149" s="217"/>
      <c r="O149" s="217"/>
      <c r="P149" s="218">
        <f>SUM(P150:P154)</f>
        <v>0</v>
      </c>
      <c r="Q149" s="217"/>
      <c r="R149" s="218">
        <f>SUM(R150:R154)</f>
        <v>0</v>
      </c>
      <c r="S149" s="217"/>
      <c r="T149" s="219">
        <f>SUM(T150:T154)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0" t="s">
        <v>222</v>
      </c>
      <c r="AT149" s="221" t="s">
        <v>75</v>
      </c>
      <c r="AU149" s="221" t="s">
        <v>76</v>
      </c>
      <c r="AY149" s="220" t="s">
        <v>203</v>
      </c>
      <c r="BK149" s="222">
        <f>SUM(BK150:BK154)</f>
        <v>0</v>
      </c>
    </row>
    <row r="150" s="2" customFormat="1" ht="16.5" customHeight="1">
      <c r="A150" s="35"/>
      <c r="B150" s="36"/>
      <c r="C150" s="225" t="s">
        <v>247</v>
      </c>
      <c r="D150" s="225" t="s">
        <v>205</v>
      </c>
      <c r="E150" s="226" t="s">
        <v>3531</v>
      </c>
      <c r="F150" s="227" t="s">
        <v>3530</v>
      </c>
      <c r="G150" s="228" t="s">
        <v>1981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3532</v>
      </c>
    </row>
    <row r="151" s="2" customFormat="1">
      <c r="A151" s="35"/>
      <c r="B151" s="36"/>
      <c r="C151" s="37"/>
      <c r="D151" s="239" t="s">
        <v>403</v>
      </c>
      <c r="E151" s="37"/>
      <c r="F151" s="240" t="s">
        <v>3533</v>
      </c>
      <c r="G151" s="37"/>
      <c r="H151" s="37"/>
      <c r="I151" s="241"/>
      <c r="J151" s="37"/>
      <c r="K151" s="37"/>
      <c r="L151" s="41"/>
      <c r="M151" s="242"/>
      <c r="N151" s="243"/>
      <c r="O151" s="88"/>
      <c r="P151" s="88"/>
      <c r="Q151" s="88"/>
      <c r="R151" s="88"/>
      <c r="S151" s="88"/>
      <c r="T151" s="89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T151" s="14" t="s">
        <v>403</v>
      </c>
      <c r="AU151" s="14" t="s">
        <v>83</v>
      </c>
    </row>
    <row r="152" s="2" customFormat="1" ht="37.8" customHeight="1">
      <c r="A152" s="35"/>
      <c r="B152" s="36"/>
      <c r="C152" s="225" t="s">
        <v>8</v>
      </c>
      <c r="D152" s="225" t="s">
        <v>205</v>
      </c>
      <c r="E152" s="226" t="s">
        <v>3534</v>
      </c>
      <c r="F152" s="227" t="s">
        <v>3535</v>
      </c>
      <c r="G152" s="228" t="s">
        <v>1346</v>
      </c>
      <c r="H152" s="229">
        <v>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3536</v>
      </c>
    </row>
    <row r="153" s="2" customFormat="1" ht="49.05" customHeight="1">
      <c r="A153" s="35"/>
      <c r="B153" s="36"/>
      <c r="C153" s="225" t="s">
        <v>254</v>
      </c>
      <c r="D153" s="225" t="s">
        <v>205</v>
      </c>
      <c r="E153" s="226" t="s">
        <v>3537</v>
      </c>
      <c r="F153" s="227" t="s">
        <v>3538</v>
      </c>
      <c r="G153" s="228" t="s">
        <v>1346</v>
      </c>
      <c r="H153" s="229">
        <v>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3539</v>
      </c>
    </row>
    <row r="154" s="2" customFormat="1" ht="37.8" customHeight="1">
      <c r="A154" s="35"/>
      <c r="B154" s="36"/>
      <c r="C154" s="225" t="s">
        <v>258</v>
      </c>
      <c r="D154" s="225" t="s">
        <v>205</v>
      </c>
      <c r="E154" s="226" t="s">
        <v>3540</v>
      </c>
      <c r="F154" s="227" t="s">
        <v>3541</v>
      </c>
      <c r="G154" s="228" t="s">
        <v>3542</v>
      </c>
      <c r="H154" s="229">
        <v>200</v>
      </c>
      <c r="I154" s="230"/>
      <c r="J154" s="231">
        <f>ROUND(I154*H154,2)</f>
        <v>0</v>
      </c>
      <c r="K154" s="232"/>
      <c r="L154" s="41"/>
      <c r="M154" s="256" t="s">
        <v>1</v>
      </c>
      <c r="N154" s="257" t="s">
        <v>41</v>
      </c>
      <c r="O154" s="258"/>
      <c r="P154" s="259">
        <f>O154*H154</f>
        <v>0</v>
      </c>
      <c r="Q154" s="259">
        <v>0</v>
      </c>
      <c r="R154" s="259">
        <f>Q154*H154</f>
        <v>0</v>
      </c>
      <c r="S154" s="259">
        <v>0</v>
      </c>
      <c r="T154" s="260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3543</v>
      </c>
    </row>
    <row r="155" s="2" customFormat="1" ht="6.96" customHeight="1">
      <c r="A155" s="35"/>
      <c r="B155" s="63"/>
      <c r="C155" s="64"/>
      <c r="D155" s="64"/>
      <c r="E155" s="64"/>
      <c r="F155" s="64"/>
      <c r="G155" s="64"/>
      <c r="H155" s="64"/>
      <c r="I155" s="64"/>
      <c r="J155" s="64"/>
      <c r="K155" s="64"/>
      <c r="L155" s="41"/>
      <c r="M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</row>
  </sheetData>
  <sheetProtection sheet="1" autoFilter="0" formatColumns="0" formatRows="0" objects="1" scenarios="1" spinCount="100000" saltValue="7eD9sMO/03+gEzCQUKzEGvUjgTvq84CE2bfto7vBimRFbAiUbZeB3Rl1o7jMeXTNKPB3/zifCIwllug9P4K9XA==" hashValue="OagGreDjnWTB1nRHOheQpWZSEOWCGp0oi7Hsr6EUZvuQIWr/pnv82rkk0GCzdGpkWQ78XfWkckBDeRENmk61JQ==" algorithmName="SHA-512" password="99DC"/>
  <autoFilter ref="C122:K154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93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1218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ROUND(J128,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ROUND((SUM(BE128:BE165)),  2)</f>
        <v>0</v>
      </c>
      <c r="G35" s="35"/>
      <c r="H35" s="35"/>
      <c r="I35" s="162">
        <v>0.20999999999999999</v>
      </c>
      <c r="J35" s="161">
        <f>ROUND(((SUM(BE128:BE165))*I35),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ROUND((SUM(BF128:BF165)),  2)</f>
        <v>0</v>
      </c>
      <c r="G36" s="35"/>
      <c r="H36" s="35"/>
      <c r="I36" s="162">
        <v>0.12</v>
      </c>
      <c r="J36" s="161">
        <f>ROUND(((SUM(BF128:BF165))*I36),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ROUND((SUM(BG128:BG165)),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ROUND((SUM(BH128:BH165)),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ROUND((SUM(BI128:BI165)),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D.1.2 - Stavebně konstrukční řešení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J128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J129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1219</v>
      </c>
      <c r="E100" s="194"/>
      <c r="F100" s="194"/>
      <c r="G100" s="194"/>
      <c r="H100" s="194"/>
      <c r="I100" s="194"/>
      <c r="J100" s="195">
        <f>J130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170</v>
      </c>
      <c r="E101" s="194"/>
      <c r="F101" s="194"/>
      <c r="G101" s="194"/>
      <c r="H101" s="194"/>
      <c r="I101" s="194"/>
      <c r="J101" s="195">
        <f>J140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172</v>
      </c>
      <c r="E102" s="194"/>
      <c r="F102" s="194"/>
      <c r="G102" s="194"/>
      <c r="H102" s="194"/>
      <c r="I102" s="194"/>
      <c r="J102" s="195">
        <f>J151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173</v>
      </c>
      <c r="E103" s="194"/>
      <c r="F103" s="194"/>
      <c r="G103" s="194"/>
      <c r="H103" s="194"/>
      <c r="I103" s="194"/>
      <c r="J103" s="195">
        <f>J153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2"/>
      <c r="C104" s="130"/>
      <c r="D104" s="193" t="s">
        <v>174</v>
      </c>
      <c r="E104" s="194"/>
      <c r="F104" s="194"/>
      <c r="G104" s="194"/>
      <c r="H104" s="194"/>
      <c r="I104" s="194"/>
      <c r="J104" s="195">
        <f>J159</f>
        <v>0</v>
      </c>
      <c r="K104" s="130"/>
      <c r="L104" s="19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86"/>
      <c r="C105" s="187"/>
      <c r="D105" s="188" t="s">
        <v>175</v>
      </c>
      <c r="E105" s="189"/>
      <c r="F105" s="189"/>
      <c r="G105" s="189"/>
      <c r="H105" s="189"/>
      <c r="I105" s="189"/>
      <c r="J105" s="190">
        <f>J161</f>
        <v>0</v>
      </c>
      <c r="K105" s="187"/>
      <c r="L105" s="19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192"/>
      <c r="C106" s="130"/>
      <c r="D106" s="193" t="s">
        <v>181</v>
      </c>
      <c r="E106" s="194"/>
      <c r="F106" s="194"/>
      <c r="G106" s="194"/>
      <c r="H106" s="194"/>
      <c r="I106" s="194"/>
      <c r="J106" s="195">
        <f>J162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5"/>
      <c r="B107" s="36"/>
      <c r="C107" s="37"/>
      <c r="D107" s="37"/>
      <c r="E107" s="37"/>
      <c r="F107" s="37"/>
      <c r="G107" s="37"/>
      <c r="H107" s="37"/>
      <c r="I107" s="37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63"/>
      <c r="C108" s="64"/>
      <c r="D108" s="64"/>
      <c r="E108" s="64"/>
      <c r="F108" s="64"/>
      <c r="G108" s="64"/>
      <c r="H108" s="64"/>
      <c r="I108" s="64"/>
      <c r="J108" s="64"/>
      <c r="K108" s="64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12" s="2" customFormat="1" ht="6.96" customHeight="1">
      <c r="A112" s="35"/>
      <c r="B112" s="65"/>
      <c r="C112" s="66"/>
      <c r="D112" s="66"/>
      <c r="E112" s="66"/>
      <c r="F112" s="66"/>
      <c r="G112" s="66"/>
      <c r="H112" s="66"/>
      <c r="I112" s="66"/>
      <c r="J112" s="66"/>
      <c r="K112" s="66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24.96" customHeight="1">
      <c r="A113" s="35"/>
      <c r="B113" s="36"/>
      <c r="C113" s="20" t="s">
        <v>188</v>
      </c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16</v>
      </c>
      <c r="D115" s="37"/>
      <c r="E115" s="37"/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6.5" customHeight="1">
      <c r="A116" s="35"/>
      <c r="B116" s="36"/>
      <c r="C116" s="37"/>
      <c r="D116" s="37"/>
      <c r="E116" s="181" t="str">
        <f>E7</f>
        <v>Objekty OU, část D a DM</v>
      </c>
      <c r="F116" s="29"/>
      <c r="G116" s="29"/>
      <c r="H116" s="29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1" customFormat="1" ht="12" customHeight="1">
      <c r="B117" s="18"/>
      <c r="C117" s="29" t="s">
        <v>158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181" t="s">
        <v>159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160</v>
      </c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3" t="str">
        <f>E11</f>
        <v>D.1.2 - Stavebně konstrukční řešení</v>
      </c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20</v>
      </c>
      <c r="D122" s="37"/>
      <c r="E122" s="37"/>
      <c r="F122" s="24" t="str">
        <f>F14</f>
        <v xml:space="preserve"> </v>
      </c>
      <c r="G122" s="37"/>
      <c r="H122" s="37"/>
      <c r="I122" s="29" t="s">
        <v>22</v>
      </c>
      <c r="J122" s="76" t="str">
        <f>IF(J14="","",J14)</f>
        <v>31. 8. 2018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24</v>
      </c>
      <c r="D124" s="37"/>
      <c r="E124" s="37"/>
      <c r="F124" s="24" t="str">
        <f>E17</f>
        <v>Ostravská univerzita</v>
      </c>
      <c r="G124" s="37"/>
      <c r="H124" s="37"/>
      <c r="I124" s="29" t="s">
        <v>30</v>
      </c>
      <c r="J124" s="33" t="str">
        <f>E23</f>
        <v>Marpo s.r.o.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28</v>
      </c>
      <c r="D125" s="37"/>
      <c r="E125" s="37"/>
      <c r="F125" s="24" t="str">
        <f>IF(E20="","",E20)</f>
        <v>Vyplň údaj</v>
      </c>
      <c r="G125" s="37"/>
      <c r="H125" s="37"/>
      <c r="I125" s="29" t="s">
        <v>33</v>
      </c>
      <c r="J125" s="33" t="str">
        <f>E26</f>
        <v xml:space="preserve"> </v>
      </c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197"/>
      <c r="B127" s="198"/>
      <c r="C127" s="199" t="s">
        <v>189</v>
      </c>
      <c r="D127" s="200" t="s">
        <v>61</v>
      </c>
      <c r="E127" s="200" t="s">
        <v>57</v>
      </c>
      <c r="F127" s="200" t="s">
        <v>58</v>
      </c>
      <c r="G127" s="200" t="s">
        <v>190</v>
      </c>
      <c r="H127" s="200" t="s">
        <v>191</v>
      </c>
      <c r="I127" s="200" t="s">
        <v>192</v>
      </c>
      <c r="J127" s="201" t="s">
        <v>165</v>
      </c>
      <c r="K127" s="202" t="s">
        <v>193</v>
      </c>
      <c r="L127" s="203"/>
      <c r="M127" s="97" t="s">
        <v>1</v>
      </c>
      <c r="N127" s="98" t="s">
        <v>40</v>
      </c>
      <c r="O127" s="98" t="s">
        <v>194</v>
      </c>
      <c r="P127" s="98" t="s">
        <v>195</v>
      </c>
      <c r="Q127" s="98" t="s">
        <v>196</v>
      </c>
      <c r="R127" s="98" t="s">
        <v>197</v>
      </c>
      <c r="S127" s="98" t="s">
        <v>198</v>
      </c>
      <c r="T127" s="99" t="s">
        <v>199</v>
      </c>
      <c r="U127" s="197"/>
      <c r="V127" s="197"/>
      <c r="W127" s="197"/>
      <c r="X127" s="197"/>
      <c r="Y127" s="197"/>
      <c r="Z127" s="197"/>
      <c r="AA127" s="197"/>
      <c r="AB127" s="197"/>
      <c r="AC127" s="197"/>
      <c r="AD127" s="197"/>
      <c r="AE127" s="197"/>
    </row>
    <row r="128" s="2" customFormat="1" ht="22.8" customHeight="1">
      <c r="A128" s="35"/>
      <c r="B128" s="36"/>
      <c r="C128" s="104" t="s">
        <v>200</v>
      </c>
      <c r="D128" s="37"/>
      <c r="E128" s="37"/>
      <c r="F128" s="37"/>
      <c r="G128" s="37"/>
      <c r="H128" s="37"/>
      <c r="I128" s="37"/>
      <c r="J128" s="204">
        <f>BK128</f>
        <v>0</v>
      </c>
      <c r="K128" s="37"/>
      <c r="L128" s="41"/>
      <c r="M128" s="100"/>
      <c r="N128" s="205"/>
      <c r="O128" s="101"/>
      <c r="P128" s="206">
        <f>P129+P161</f>
        <v>0</v>
      </c>
      <c r="Q128" s="101"/>
      <c r="R128" s="206">
        <f>R129+R161</f>
        <v>120.85222745999998</v>
      </c>
      <c r="S128" s="101"/>
      <c r="T128" s="207">
        <f>T129+T161</f>
        <v>0.0036000000000000003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75</v>
      </c>
      <c r="AU128" s="14" t="s">
        <v>167</v>
      </c>
      <c r="BK128" s="208">
        <f>BK129+BK161</f>
        <v>0</v>
      </c>
    </row>
    <row r="129" s="12" customFormat="1" ht="25.92" customHeight="1">
      <c r="A129" s="12"/>
      <c r="B129" s="209"/>
      <c r="C129" s="210"/>
      <c r="D129" s="211" t="s">
        <v>75</v>
      </c>
      <c r="E129" s="212" t="s">
        <v>201</v>
      </c>
      <c r="F129" s="212" t="s">
        <v>202</v>
      </c>
      <c r="G129" s="210"/>
      <c r="H129" s="210"/>
      <c r="I129" s="213"/>
      <c r="J129" s="214">
        <f>BK129</f>
        <v>0</v>
      </c>
      <c r="K129" s="210"/>
      <c r="L129" s="215"/>
      <c r="M129" s="216"/>
      <c r="N129" s="217"/>
      <c r="O129" s="217"/>
      <c r="P129" s="218">
        <f>P130+P140+P151+P153+P159</f>
        <v>0</v>
      </c>
      <c r="Q129" s="217"/>
      <c r="R129" s="218">
        <f>R130+R140+R151+R153+R159</f>
        <v>120.85222745999998</v>
      </c>
      <c r="S129" s="217"/>
      <c r="T129" s="219">
        <f>T130+T140+T151+T153+T159</f>
        <v>0.0036000000000000003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0" t="s">
        <v>83</v>
      </c>
      <c r="AT129" s="221" t="s">
        <v>75</v>
      </c>
      <c r="AU129" s="221" t="s">
        <v>76</v>
      </c>
      <c r="AY129" s="220" t="s">
        <v>203</v>
      </c>
      <c r="BK129" s="222">
        <f>BK130+BK140+BK151+BK153+BK159</f>
        <v>0</v>
      </c>
    </row>
    <row r="130" s="12" customFormat="1" ht="22.8" customHeight="1">
      <c r="A130" s="12"/>
      <c r="B130" s="209"/>
      <c r="C130" s="210"/>
      <c r="D130" s="211" t="s">
        <v>75</v>
      </c>
      <c r="E130" s="223" t="s">
        <v>85</v>
      </c>
      <c r="F130" s="223" t="s">
        <v>1220</v>
      </c>
      <c r="G130" s="210"/>
      <c r="H130" s="210"/>
      <c r="I130" s="213"/>
      <c r="J130" s="224">
        <f>BK130</f>
        <v>0</v>
      </c>
      <c r="K130" s="210"/>
      <c r="L130" s="215"/>
      <c r="M130" s="216"/>
      <c r="N130" s="217"/>
      <c r="O130" s="217"/>
      <c r="P130" s="218">
        <f>SUM(P131:P139)</f>
        <v>0</v>
      </c>
      <c r="Q130" s="217"/>
      <c r="R130" s="218">
        <f>SUM(R131:R139)</f>
        <v>31.452000629999997</v>
      </c>
      <c r="S130" s="217"/>
      <c r="T130" s="219">
        <f>SUM(T131:T139)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0" t="s">
        <v>83</v>
      </c>
      <c r="AT130" s="221" t="s">
        <v>75</v>
      </c>
      <c r="AU130" s="221" t="s">
        <v>83</v>
      </c>
      <c r="AY130" s="220" t="s">
        <v>203</v>
      </c>
      <c r="BK130" s="222">
        <f>SUM(BK131:BK139)</f>
        <v>0</v>
      </c>
    </row>
    <row r="131" s="2" customFormat="1" ht="24.15" customHeight="1">
      <c r="A131" s="35"/>
      <c r="B131" s="36"/>
      <c r="C131" s="225" t="s">
        <v>83</v>
      </c>
      <c r="D131" s="225" t="s">
        <v>205</v>
      </c>
      <c r="E131" s="226" t="s">
        <v>1221</v>
      </c>
      <c r="F131" s="227" t="s">
        <v>1222</v>
      </c>
      <c r="G131" s="228" t="s">
        <v>314</v>
      </c>
      <c r="H131" s="229">
        <v>296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0.00020000000000000001</v>
      </c>
      <c r="R131" s="235">
        <f>Q131*H131</f>
        <v>0.059200000000000003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85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258</v>
      </c>
    </row>
    <row r="132" s="2" customFormat="1" ht="24.15" customHeight="1">
      <c r="A132" s="35"/>
      <c r="B132" s="36"/>
      <c r="C132" s="225" t="s">
        <v>85</v>
      </c>
      <c r="D132" s="225" t="s">
        <v>205</v>
      </c>
      <c r="E132" s="226" t="s">
        <v>1223</v>
      </c>
      <c r="F132" s="227" t="s">
        <v>1224</v>
      </c>
      <c r="G132" s="228" t="s">
        <v>208</v>
      </c>
      <c r="H132" s="229">
        <v>7.875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2.5018699999999998</v>
      </c>
      <c r="R132" s="235">
        <f>Q132*H132</f>
        <v>19.702226249999999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85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299</v>
      </c>
    </row>
    <row r="133" s="2" customFormat="1" ht="16.5" customHeight="1">
      <c r="A133" s="35"/>
      <c r="B133" s="36"/>
      <c r="C133" s="225" t="s">
        <v>108</v>
      </c>
      <c r="D133" s="225" t="s">
        <v>205</v>
      </c>
      <c r="E133" s="226" t="s">
        <v>1225</v>
      </c>
      <c r="F133" s="227" t="s">
        <v>1226</v>
      </c>
      <c r="G133" s="228" t="s">
        <v>213</v>
      </c>
      <c r="H133" s="229">
        <v>32.25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0.00264</v>
      </c>
      <c r="R133" s="235">
        <f>Q133*H133</f>
        <v>0.085139999999999993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85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307</v>
      </c>
    </row>
    <row r="134" s="2" customFormat="1" ht="16.5" customHeight="1">
      <c r="A134" s="35"/>
      <c r="B134" s="36"/>
      <c r="C134" s="225" t="s">
        <v>209</v>
      </c>
      <c r="D134" s="225" t="s">
        <v>205</v>
      </c>
      <c r="E134" s="226" t="s">
        <v>1227</v>
      </c>
      <c r="F134" s="227" t="s">
        <v>1228</v>
      </c>
      <c r="G134" s="228" t="s">
        <v>213</v>
      </c>
      <c r="H134" s="229">
        <v>32.25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85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316</v>
      </c>
    </row>
    <row r="135" s="2" customFormat="1" ht="21.75" customHeight="1">
      <c r="A135" s="35"/>
      <c r="B135" s="36"/>
      <c r="C135" s="225" t="s">
        <v>222</v>
      </c>
      <c r="D135" s="225" t="s">
        <v>205</v>
      </c>
      <c r="E135" s="226" t="s">
        <v>1229</v>
      </c>
      <c r="F135" s="227" t="s">
        <v>1230</v>
      </c>
      <c r="G135" s="228" t="s">
        <v>241</v>
      </c>
      <c r="H135" s="229">
        <v>0.749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1.0606199999999999</v>
      </c>
      <c r="R135" s="235">
        <f>Q135*H135</f>
        <v>0.79440437999999991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85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210</v>
      </c>
    </row>
    <row r="136" s="2" customFormat="1" ht="21.75" customHeight="1">
      <c r="A136" s="35"/>
      <c r="B136" s="36"/>
      <c r="C136" s="225" t="s">
        <v>226</v>
      </c>
      <c r="D136" s="225" t="s">
        <v>205</v>
      </c>
      <c r="E136" s="226" t="s">
        <v>1231</v>
      </c>
      <c r="F136" s="227" t="s">
        <v>1232</v>
      </c>
      <c r="G136" s="228" t="s">
        <v>314</v>
      </c>
      <c r="H136" s="229">
        <v>296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85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338</v>
      </c>
    </row>
    <row r="137" s="2" customFormat="1">
      <c r="A137" s="35"/>
      <c r="B137" s="36"/>
      <c r="C137" s="37"/>
      <c r="D137" s="239" t="s">
        <v>403</v>
      </c>
      <c r="E137" s="37"/>
      <c r="F137" s="240" t="s">
        <v>1233</v>
      </c>
      <c r="G137" s="37"/>
      <c r="H137" s="37"/>
      <c r="I137" s="241"/>
      <c r="J137" s="37"/>
      <c r="K137" s="37"/>
      <c r="L137" s="41"/>
      <c r="M137" s="242"/>
      <c r="N137" s="243"/>
      <c r="O137" s="88"/>
      <c r="P137" s="88"/>
      <c r="Q137" s="88"/>
      <c r="R137" s="88"/>
      <c r="S137" s="88"/>
      <c r="T137" s="89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T137" s="14" t="s">
        <v>403</v>
      </c>
      <c r="AU137" s="14" t="s">
        <v>85</v>
      </c>
    </row>
    <row r="138" s="2" customFormat="1" ht="16.5" customHeight="1">
      <c r="A138" s="35"/>
      <c r="B138" s="36"/>
      <c r="C138" s="225" t="s">
        <v>230</v>
      </c>
      <c r="D138" s="225" t="s">
        <v>205</v>
      </c>
      <c r="E138" s="226" t="s">
        <v>1234</v>
      </c>
      <c r="F138" s="227" t="s">
        <v>1235</v>
      </c>
      <c r="G138" s="228" t="s">
        <v>314</v>
      </c>
      <c r="H138" s="229">
        <v>185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0.037010000000000001</v>
      </c>
      <c r="R138" s="235">
        <f>Q138*H138</f>
        <v>6.8468499999999999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85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217</v>
      </c>
    </row>
    <row r="139" s="2" customFormat="1" ht="16.5" customHeight="1">
      <c r="A139" s="35"/>
      <c r="B139" s="36"/>
      <c r="C139" s="245" t="s">
        <v>234</v>
      </c>
      <c r="D139" s="245" t="s">
        <v>541</v>
      </c>
      <c r="E139" s="246" t="s">
        <v>1236</v>
      </c>
      <c r="F139" s="247" t="s">
        <v>1237</v>
      </c>
      <c r="G139" s="248" t="s">
        <v>314</v>
      </c>
      <c r="H139" s="249">
        <v>203.5</v>
      </c>
      <c r="I139" s="250"/>
      <c r="J139" s="251">
        <f>ROUND(I139*H139,2)</f>
        <v>0</v>
      </c>
      <c r="K139" s="252"/>
      <c r="L139" s="253"/>
      <c r="M139" s="254" t="s">
        <v>1</v>
      </c>
      <c r="N139" s="255" t="s">
        <v>41</v>
      </c>
      <c r="O139" s="88"/>
      <c r="P139" s="235">
        <f>O139*H139</f>
        <v>0</v>
      </c>
      <c r="Q139" s="235">
        <v>0.019480000000000001</v>
      </c>
      <c r="R139" s="235">
        <f>Q139*H139</f>
        <v>3.9641800000000003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234</v>
      </c>
      <c r="AT139" s="237" t="s">
        <v>541</v>
      </c>
      <c r="AU139" s="237" t="s">
        <v>85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353</v>
      </c>
    </row>
    <row r="140" s="12" customFormat="1" ht="22.8" customHeight="1">
      <c r="A140" s="12"/>
      <c r="B140" s="209"/>
      <c r="C140" s="210"/>
      <c r="D140" s="211" t="s">
        <v>75</v>
      </c>
      <c r="E140" s="223" t="s">
        <v>209</v>
      </c>
      <c r="F140" s="223" t="s">
        <v>262</v>
      </c>
      <c r="G140" s="210"/>
      <c r="H140" s="210"/>
      <c r="I140" s="213"/>
      <c r="J140" s="224">
        <f>BK140</f>
        <v>0</v>
      </c>
      <c r="K140" s="210"/>
      <c r="L140" s="215"/>
      <c r="M140" s="216"/>
      <c r="N140" s="217"/>
      <c r="O140" s="217"/>
      <c r="P140" s="218">
        <f>SUM(P141:P150)</f>
        <v>0</v>
      </c>
      <c r="Q140" s="217"/>
      <c r="R140" s="218">
        <f>SUM(R141:R150)</f>
        <v>89.397886829999976</v>
      </c>
      <c r="S140" s="217"/>
      <c r="T140" s="219">
        <f>SUM(T141:T150)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0" t="s">
        <v>83</v>
      </c>
      <c r="AT140" s="221" t="s">
        <v>75</v>
      </c>
      <c r="AU140" s="221" t="s">
        <v>83</v>
      </c>
      <c r="AY140" s="220" t="s">
        <v>203</v>
      </c>
      <c r="BK140" s="222">
        <f>SUM(BK141:BK150)</f>
        <v>0</v>
      </c>
    </row>
    <row r="141" s="2" customFormat="1" ht="16.5" customHeight="1">
      <c r="A141" s="35"/>
      <c r="B141" s="36"/>
      <c r="C141" s="225" t="s">
        <v>238</v>
      </c>
      <c r="D141" s="225" t="s">
        <v>205</v>
      </c>
      <c r="E141" s="226" t="s">
        <v>1238</v>
      </c>
      <c r="F141" s="227" t="s">
        <v>1239</v>
      </c>
      <c r="G141" s="228" t="s">
        <v>208</v>
      </c>
      <c r="H141" s="229">
        <v>32.512999999999998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2.5020099999999998</v>
      </c>
      <c r="R141" s="235">
        <f>Q141*H141</f>
        <v>81.347851129999995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85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392</v>
      </c>
    </row>
    <row r="142" s="2" customFormat="1" ht="24.15" customHeight="1">
      <c r="A142" s="35"/>
      <c r="B142" s="36"/>
      <c r="C142" s="225" t="s">
        <v>243</v>
      </c>
      <c r="D142" s="225" t="s">
        <v>205</v>
      </c>
      <c r="E142" s="226" t="s">
        <v>1240</v>
      </c>
      <c r="F142" s="227" t="s">
        <v>1241</v>
      </c>
      <c r="G142" s="228" t="s">
        <v>213</v>
      </c>
      <c r="H142" s="229">
        <v>49.060000000000002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0.0053299999999999997</v>
      </c>
      <c r="R142" s="235">
        <f>Q142*H142</f>
        <v>0.26148979999999999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85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229</v>
      </c>
    </row>
    <row r="143" s="2" customFormat="1" ht="24.15" customHeight="1">
      <c r="A143" s="35"/>
      <c r="B143" s="36"/>
      <c r="C143" s="225" t="s">
        <v>247</v>
      </c>
      <c r="D143" s="225" t="s">
        <v>205</v>
      </c>
      <c r="E143" s="226" t="s">
        <v>1242</v>
      </c>
      <c r="F143" s="227" t="s">
        <v>1243</v>
      </c>
      <c r="G143" s="228" t="s">
        <v>213</v>
      </c>
      <c r="H143" s="229">
        <v>49.060000000000002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233</v>
      </c>
    </row>
    <row r="144" s="2" customFormat="1" ht="24.15" customHeight="1">
      <c r="A144" s="35"/>
      <c r="B144" s="36"/>
      <c r="C144" s="225" t="s">
        <v>8</v>
      </c>
      <c r="D144" s="225" t="s">
        <v>205</v>
      </c>
      <c r="E144" s="226" t="s">
        <v>1244</v>
      </c>
      <c r="F144" s="227" t="s">
        <v>1245</v>
      </c>
      <c r="G144" s="228" t="s">
        <v>213</v>
      </c>
      <c r="H144" s="229">
        <v>149.27000000000001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0.0070800000000000004</v>
      </c>
      <c r="R144" s="235">
        <f>Q144*H144</f>
        <v>1.0568316000000002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237</v>
      </c>
    </row>
    <row r="145" s="2" customFormat="1">
      <c r="A145" s="35"/>
      <c r="B145" s="36"/>
      <c r="C145" s="37"/>
      <c r="D145" s="239" t="s">
        <v>403</v>
      </c>
      <c r="E145" s="37"/>
      <c r="F145" s="240" t="s">
        <v>1246</v>
      </c>
      <c r="G145" s="37"/>
      <c r="H145" s="37"/>
      <c r="I145" s="241"/>
      <c r="J145" s="37"/>
      <c r="K145" s="37"/>
      <c r="L145" s="41"/>
      <c r="M145" s="242"/>
      <c r="N145" s="243"/>
      <c r="O145" s="88"/>
      <c r="P145" s="88"/>
      <c r="Q145" s="88"/>
      <c r="R145" s="88"/>
      <c r="S145" s="88"/>
      <c r="T145" s="89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T145" s="14" t="s">
        <v>403</v>
      </c>
      <c r="AU145" s="14" t="s">
        <v>85</v>
      </c>
    </row>
    <row r="146" s="2" customFormat="1" ht="24.15" customHeight="1">
      <c r="A146" s="35"/>
      <c r="B146" s="36"/>
      <c r="C146" s="225" t="s">
        <v>254</v>
      </c>
      <c r="D146" s="225" t="s">
        <v>205</v>
      </c>
      <c r="E146" s="226" t="s">
        <v>1247</v>
      </c>
      <c r="F146" s="227" t="s">
        <v>1248</v>
      </c>
      <c r="G146" s="228" t="s">
        <v>213</v>
      </c>
      <c r="H146" s="229">
        <v>49.060000000000002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0.00088000000000000003</v>
      </c>
      <c r="R146" s="235">
        <f>Q146*H146</f>
        <v>0.043172800000000004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242</v>
      </c>
    </row>
    <row r="147" s="2" customFormat="1" ht="24.15" customHeight="1">
      <c r="A147" s="35"/>
      <c r="B147" s="36"/>
      <c r="C147" s="225" t="s">
        <v>258</v>
      </c>
      <c r="D147" s="225" t="s">
        <v>205</v>
      </c>
      <c r="E147" s="226" t="s">
        <v>1249</v>
      </c>
      <c r="F147" s="227" t="s">
        <v>1250</v>
      </c>
      <c r="G147" s="228" t="s">
        <v>213</v>
      </c>
      <c r="H147" s="229">
        <v>49.060000000000002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85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246</v>
      </c>
    </row>
    <row r="148" s="2" customFormat="1" ht="16.5" customHeight="1">
      <c r="A148" s="35"/>
      <c r="B148" s="36"/>
      <c r="C148" s="225" t="s">
        <v>263</v>
      </c>
      <c r="D148" s="225" t="s">
        <v>205</v>
      </c>
      <c r="E148" s="226" t="s">
        <v>1251</v>
      </c>
      <c r="F148" s="227" t="s">
        <v>1252</v>
      </c>
      <c r="G148" s="228" t="s">
        <v>241</v>
      </c>
      <c r="H148" s="229">
        <v>0.32100000000000001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1.05555</v>
      </c>
      <c r="R148" s="235">
        <f>Q148*H148</f>
        <v>0.33883154999999998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85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250</v>
      </c>
    </row>
    <row r="149" s="2" customFormat="1" ht="16.5" customHeight="1">
      <c r="A149" s="35"/>
      <c r="B149" s="36"/>
      <c r="C149" s="225" t="s">
        <v>267</v>
      </c>
      <c r="D149" s="225" t="s">
        <v>205</v>
      </c>
      <c r="E149" s="226" t="s">
        <v>268</v>
      </c>
      <c r="F149" s="227" t="s">
        <v>1253</v>
      </c>
      <c r="G149" s="228" t="s">
        <v>241</v>
      </c>
      <c r="H149" s="229">
        <v>1.5349999999999999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1.06277</v>
      </c>
      <c r="R149" s="235">
        <f>Q149*H149</f>
        <v>1.63135195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85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253</v>
      </c>
    </row>
    <row r="150" s="2" customFormat="1" ht="24.15" customHeight="1">
      <c r="A150" s="35"/>
      <c r="B150" s="36"/>
      <c r="C150" s="225" t="s">
        <v>271</v>
      </c>
      <c r="D150" s="225" t="s">
        <v>205</v>
      </c>
      <c r="E150" s="226" t="s">
        <v>1254</v>
      </c>
      <c r="F150" s="227" t="s">
        <v>1255</v>
      </c>
      <c r="G150" s="228" t="s">
        <v>213</v>
      </c>
      <c r="H150" s="229">
        <v>13.800000000000001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0.34190999999999999</v>
      </c>
      <c r="R150" s="235">
        <f>Q150*H150</f>
        <v>4.7183580000000003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85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290</v>
      </c>
    </row>
    <row r="151" s="12" customFormat="1" ht="22.8" customHeight="1">
      <c r="A151" s="12"/>
      <c r="B151" s="209"/>
      <c r="C151" s="210"/>
      <c r="D151" s="211" t="s">
        <v>75</v>
      </c>
      <c r="E151" s="223" t="s">
        <v>238</v>
      </c>
      <c r="F151" s="223" t="s">
        <v>361</v>
      </c>
      <c r="G151" s="210"/>
      <c r="H151" s="210"/>
      <c r="I151" s="213"/>
      <c r="J151" s="224">
        <f>BK151</f>
        <v>0</v>
      </c>
      <c r="K151" s="210"/>
      <c r="L151" s="215"/>
      <c r="M151" s="216"/>
      <c r="N151" s="217"/>
      <c r="O151" s="217"/>
      <c r="P151" s="218">
        <f>P152</f>
        <v>0</v>
      </c>
      <c r="Q151" s="217"/>
      <c r="R151" s="218">
        <f>R152</f>
        <v>0.0023400000000000001</v>
      </c>
      <c r="S151" s="217"/>
      <c r="T151" s="219">
        <f>T152</f>
        <v>0.0036000000000000003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0" t="s">
        <v>83</v>
      </c>
      <c r="AT151" s="221" t="s">
        <v>75</v>
      </c>
      <c r="AU151" s="221" t="s">
        <v>83</v>
      </c>
      <c r="AY151" s="220" t="s">
        <v>203</v>
      </c>
      <c r="BK151" s="222">
        <f>BK152</f>
        <v>0</v>
      </c>
    </row>
    <row r="152" s="2" customFormat="1" ht="24.15" customHeight="1">
      <c r="A152" s="35"/>
      <c r="B152" s="36"/>
      <c r="C152" s="225" t="s">
        <v>276</v>
      </c>
      <c r="D152" s="225" t="s">
        <v>205</v>
      </c>
      <c r="E152" s="226" t="s">
        <v>1256</v>
      </c>
      <c r="F152" s="227" t="s">
        <v>1257</v>
      </c>
      <c r="G152" s="228" t="s">
        <v>314</v>
      </c>
      <c r="H152" s="229">
        <v>3.6000000000000001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0.00064999999999999997</v>
      </c>
      <c r="R152" s="235">
        <f>Q152*H152</f>
        <v>0.0023400000000000001</v>
      </c>
      <c r="S152" s="235">
        <v>0.001</v>
      </c>
      <c r="T152" s="236">
        <f>S152*H152</f>
        <v>0.0036000000000000003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306</v>
      </c>
    </row>
    <row r="153" s="12" customFormat="1" ht="22.8" customHeight="1">
      <c r="A153" s="12"/>
      <c r="B153" s="209"/>
      <c r="C153" s="210"/>
      <c r="D153" s="211" t="s">
        <v>75</v>
      </c>
      <c r="E153" s="223" t="s">
        <v>477</v>
      </c>
      <c r="F153" s="223" t="s">
        <v>478</v>
      </c>
      <c r="G153" s="210"/>
      <c r="H153" s="210"/>
      <c r="I153" s="213"/>
      <c r="J153" s="224">
        <f>BK153</f>
        <v>0</v>
      </c>
      <c r="K153" s="210"/>
      <c r="L153" s="215"/>
      <c r="M153" s="216"/>
      <c r="N153" s="217"/>
      <c r="O153" s="217"/>
      <c r="P153" s="218">
        <f>SUM(P154:P158)</f>
        <v>0</v>
      </c>
      <c r="Q153" s="217"/>
      <c r="R153" s="218">
        <f>SUM(R154:R158)</f>
        <v>0</v>
      </c>
      <c r="S153" s="217"/>
      <c r="T153" s="219">
        <f>SUM(T154:T158)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20" t="s">
        <v>83</v>
      </c>
      <c r="AT153" s="221" t="s">
        <v>75</v>
      </c>
      <c r="AU153" s="221" t="s">
        <v>83</v>
      </c>
      <c r="AY153" s="220" t="s">
        <v>203</v>
      </c>
      <c r="BK153" s="222">
        <f>SUM(BK154:BK158)</f>
        <v>0</v>
      </c>
    </row>
    <row r="154" s="2" customFormat="1" ht="33" customHeight="1">
      <c r="A154" s="35"/>
      <c r="B154" s="36"/>
      <c r="C154" s="225" t="s">
        <v>280</v>
      </c>
      <c r="D154" s="225" t="s">
        <v>205</v>
      </c>
      <c r="E154" s="226" t="s">
        <v>480</v>
      </c>
      <c r="F154" s="227" t="s">
        <v>481</v>
      </c>
      <c r="G154" s="228" t="s">
        <v>241</v>
      </c>
      <c r="H154" s="229">
        <v>0.0040000000000000001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663</v>
      </c>
    </row>
    <row r="155" s="2" customFormat="1" ht="33" customHeight="1">
      <c r="A155" s="35"/>
      <c r="B155" s="36"/>
      <c r="C155" s="225" t="s">
        <v>284</v>
      </c>
      <c r="D155" s="225" t="s">
        <v>205</v>
      </c>
      <c r="E155" s="226" t="s">
        <v>484</v>
      </c>
      <c r="F155" s="227" t="s">
        <v>485</v>
      </c>
      <c r="G155" s="228" t="s">
        <v>241</v>
      </c>
      <c r="H155" s="229">
        <v>0.0040000000000000001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671</v>
      </c>
    </row>
    <row r="156" s="2" customFormat="1" ht="24.15" customHeight="1">
      <c r="A156" s="35"/>
      <c r="B156" s="36"/>
      <c r="C156" s="225" t="s">
        <v>7</v>
      </c>
      <c r="D156" s="225" t="s">
        <v>205</v>
      </c>
      <c r="E156" s="226" t="s">
        <v>488</v>
      </c>
      <c r="F156" s="227" t="s">
        <v>489</v>
      </c>
      <c r="G156" s="228" t="s">
        <v>241</v>
      </c>
      <c r="H156" s="229">
        <v>0.0040000000000000001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679</v>
      </c>
    </row>
    <row r="157" s="2" customFormat="1" ht="24.15" customHeight="1">
      <c r="A157" s="35"/>
      <c r="B157" s="36"/>
      <c r="C157" s="225" t="s">
        <v>291</v>
      </c>
      <c r="D157" s="225" t="s">
        <v>205</v>
      </c>
      <c r="E157" s="226" t="s">
        <v>491</v>
      </c>
      <c r="F157" s="227" t="s">
        <v>492</v>
      </c>
      <c r="G157" s="228" t="s">
        <v>241</v>
      </c>
      <c r="H157" s="229">
        <v>0.080000000000000002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310</v>
      </c>
    </row>
    <row r="158" s="2" customFormat="1" ht="21.75" customHeight="1">
      <c r="A158" s="35"/>
      <c r="B158" s="36"/>
      <c r="C158" s="225" t="s">
        <v>295</v>
      </c>
      <c r="D158" s="225" t="s">
        <v>205</v>
      </c>
      <c r="E158" s="226" t="s">
        <v>495</v>
      </c>
      <c r="F158" s="227" t="s">
        <v>496</v>
      </c>
      <c r="G158" s="228" t="s">
        <v>241</v>
      </c>
      <c r="H158" s="229">
        <v>0.0040000000000000001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315</v>
      </c>
    </row>
    <row r="159" s="12" customFormat="1" ht="22.8" customHeight="1">
      <c r="A159" s="12"/>
      <c r="B159" s="209"/>
      <c r="C159" s="210"/>
      <c r="D159" s="211" t="s">
        <v>75</v>
      </c>
      <c r="E159" s="223" t="s">
        <v>498</v>
      </c>
      <c r="F159" s="223" t="s">
        <v>499</v>
      </c>
      <c r="G159" s="210"/>
      <c r="H159" s="210"/>
      <c r="I159" s="213"/>
      <c r="J159" s="224">
        <f>BK159</f>
        <v>0</v>
      </c>
      <c r="K159" s="210"/>
      <c r="L159" s="215"/>
      <c r="M159" s="216"/>
      <c r="N159" s="217"/>
      <c r="O159" s="217"/>
      <c r="P159" s="218">
        <f>P160</f>
        <v>0</v>
      </c>
      <c r="Q159" s="217"/>
      <c r="R159" s="218">
        <f>R160</f>
        <v>0</v>
      </c>
      <c r="S159" s="217"/>
      <c r="T159" s="219">
        <f>T160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20" t="s">
        <v>83</v>
      </c>
      <c r="AT159" s="221" t="s">
        <v>75</v>
      </c>
      <c r="AU159" s="221" t="s">
        <v>83</v>
      </c>
      <c r="AY159" s="220" t="s">
        <v>203</v>
      </c>
      <c r="BK159" s="222">
        <f>BK160</f>
        <v>0</v>
      </c>
    </row>
    <row r="160" s="2" customFormat="1" ht="21.75" customHeight="1">
      <c r="A160" s="35"/>
      <c r="B160" s="36"/>
      <c r="C160" s="225" t="s">
        <v>299</v>
      </c>
      <c r="D160" s="225" t="s">
        <v>205</v>
      </c>
      <c r="E160" s="226" t="s">
        <v>500</v>
      </c>
      <c r="F160" s="227" t="s">
        <v>501</v>
      </c>
      <c r="G160" s="228" t="s">
        <v>241</v>
      </c>
      <c r="H160" s="229">
        <v>120.852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1258</v>
      </c>
    </row>
    <row r="161" s="12" customFormat="1" ht="25.92" customHeight="1">
      <c r="A161" s="12"/>
      <c r="B161" s="209"/>
      <c r="C161" s="210"/>
      <c r="D161" s="211" t="s">
        <v>75</v>
      </c>
      <c r="E161" s="212" t="s">
        <v>503</v>
      </c>
      <c r="F161" s="212" t="s">
        <v>504</v>
      </c>
      <c r="G161" s="210"/>
      <c r="H161" s="210"/>
      <c r="I161" s="213"/>
      <c r="J161" s="214">
        <f>BK161</f>
        <v>0</v>
      </c>
      <c r="K161" s="210"/>
      <c r="L161" s="215"/>
      <c r="M161" s="216"/>
      <c r="N161" s="217"/>
      <c r="O161" s="217"/>
      <c r="P161" s="218">
        <f>P162</f>
        <v>0</v>
      </c>
      <c r="Q161" s="217"/>
      <c r="R161" s="218">
        <f>R162</f>
        <v>0</v>
      </c>
      <c r="S161" s="217"/>
      <c r="T161" s="219">
        <f>T162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0" t="s">
        <v>85</v>
      </c>
      <c r="AT161" s="221" t="s">
        <v>75</v>
      </c>
      <c r="AU161" s="221" t="s">
        <v>76</v>
      </c>
      <c r="AY161" s="220" t="s">
        <v>203</v>
      </c>
      <c r="BK161" s="222">
        <f>BK162</f>
        <v>0</v>
      </c>
    </row>
    <row r="162" s="12" customFormat="1" ht="22.8" customHeight="1">
      <c r="A162" s="12"/>
      <c r="B162" s="209"/>
      <c r="C162" s="210"/>
      <c r="D162" s="211" t="s">
        <v>75</v>
      </c>
      <c r="E162" s="223" t="s">
        <v>882</v>
      </c>
      <c r="F162" s="223" t="s">
        <v>883</v>
      </c>
      <c r="G162" s="210"/>
      <c r="H162" s="210"/>
      <c r="I162" s="213"/>
      <c r="J162" s="224">
        <f>BK162</f>
        <v>0</v>
      </c>
      <c r="K162" s="210"/>
      <c r="L162" s="215"/>
      <c r="M162" s="216"/>
      <c r="N162" s="217"/>
      <c r="O162" s="217"/>
      <c r="P162" s="218">
        <f>SUM(P163:P165)</f>
        <v>0</v>
      </c>
      <c r="Q162" s="217"/>
      <c r="R162" s="218">
        <f>SUM(R163:R165)</f>
        <v>0</v>
      </c>
      <c r="S162" s="217"/>
      <c r="T162" s="219">
        <f>SUM(T163:T165)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0" t="s">
        <v>85</v>
      </c>
      <c r="AT162" s="221" t="s">
        <v>75</v>
      </c>
      <c r="AU162" s="221" t="s">
        <v>83</v>
      </c>
      <c r="AY162" s="220" t="s">
        <v>203</v>
      </c>
      <c r="BK162" s="222">
        <f>SUM(BK163:BK165)</f>
        <v>0</v>
      </c>
    </row>
    <row r="163" s="2" customFormat="1" ht="21.75" customHeight="1">
      <c r="A163" s="35"/>
      <c r="B163" s="36"/>
      <c r="C163" s="225" t="s">
        <v>303</v>
      </c>
      <c r="D163" s="225" t="s">
        <v>205</v>
      </c>
      <c r="E163" s="226" t="s">
        <v>1259</v>
      </c>
      <c r="F163" s="227" t="s">
        <v>886</v>
      </c>
      <c r="G163" s="228" t="s">
        <v>887</v>
      </c>
      <c r="H163" s="229">
        <v>17873.714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267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267</v>
      </c>
      <c r="BM163" s="237" t="s">
        <v>703</v>
      </c>
    </row>
    <row r="164" s="2" customFormat="1">
      <c r="A164" s="35"/>
      <c r="B164" s="36"/>
      <c r="C164" s="37"/>
      <c r="D164" s="239" t="s">
        <v>403</v>
      </c>
      <c r="E164" s="37"/>
      <c r="F164" s="240" t="s">
        <v>1260</v>
      </c>
      <c r="G164" s="37"/>
      <c r="H164" s="37"/>
      <c r="I164" s="241"/>
      <c r="J164" s="37"/>
      <c r="K164" s="37"/>
      <c r="L164" s="41"/>
      <c r="M164" s="242"/>
      <c r="N164" s="243"/>
      <c r="O164" s="88"/>
      <c r="P164" s="88"/>
      <c r="Q164" s="88"/>
      <c r="R164" s="88"/>
      <c r="S164" s="88"/>
      <c r="T164" s="89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T164" s="14" t="s">
        <v>403</v>
      </c>
      <c r="AU164" s="14" t="s">
        <v>85</v>
      </c>
    </row>
    <row r="165" s="2" customFormat="1" ht="24.15" customHeight="1">
      <c r="A165" s="35"/>
      <c r="B165" s="36"/>
      <c r="C165" s="225" t="s">
        <v>307</v>
      </c>
      <c r="D165" s="225" t="s">
        <v>205</v>
      </c>
      <c r="E165" s="226" t="s">
        <v>1004</v>
      </c>
      <c r="F165" s="227" t="s">
        <v>1005</v>
      </c>
      <c r="G165" s="228" t="s">
        <v>523</v>
      </c>
      <c r="H165" s="244"/>
      <c r="I165" s="230"/>
      <c r="J165" s="231">
        <f>ROUND(I165*H165,2)</f>
        <v>0</v>
      </c>
      <c r="K165" s="232"/>
      <c r="L165" s="41"/>
      <c r="M165" s="256" t="s">
        <v>1</v>
      </c>
      <c r="N165" s="257" t="s">
        <v>41</v>
      </c>
      <c r="O165" s="258"/>
      <c r="P165" s="259">
        <f>O165*H165</f>
        <v>0</v>
      </c>
      <c r="Q165" s="259">
        <v>0</v>
      </c>
      <c r="R165" s="259">
        <f>Q165*H165</f>
        <v>0</v>
      </c>
      <c r="S165" s="259">
        <v>0</v>
      </c>
      <c r="T165" s="260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267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267</v>
      </c>
      <c r="BM165" s="237" t="s">
        <v>724</v>
      </c>
    </row>
    <row r="166" s="2" customFormat="1" ht="6.96" customHeight="1">
      <c r="A166" s="35"/>
      <c r="B166" s="63"/>
      <c r="C166" s="64"/>
      <c r="D166" s="64"/>
      <c r="E166" s="64"/>
      <c r="F166" s="64"/>
      <c r="G166" s="64"/>
      <c r="H166" s="64"/>
      <c r="I166" s="64"/>
      <c r="J166" s="64"/>
      <c r="K166" s="64"/>
      <c r="L166" s="41"/>
      <c r="M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</row>
  </sheetData>
  <sheetProtection sheet="1" autoFilter="0" formatColumns="0" formatRows="0" objects="1" scenarios="1" spinCount="100000" saltValue="JveLnddOj1N0OrRojsPQLWg2kENFeW29Nz/YBfvtaS09XBZYSrHrvRVnQNVCh6esDjqar7x9inWVJrVldjoTgw==" hashValue="rJI0GQorc117E7/MqplEWTUzwLtoPUr8ThzRqDpR+Gr0tG4nlDmlPtdarFU7ukc/WAuNF7+QMNggn0Amad5RLw==" algorithmName="SHA-512" password="99DC"/>
  <autoFilter ref="C127:K16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96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1261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ROUND(J133,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ROUND((SUM(BE133:BE304)),  2)</f>
        <v>0</v>
      </c>
      <c r="G35" s="35"/>
      <c r="H35" s="35"/>
      <c r="I35" s="162">
        <v>0.20999999999999999</v>
      </c>
      <c r="J35" s="161">
        <f>ROUND(((SUM(BE133:BE304))*I35),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ROUND((SUM(BF133:BF304)),  2)</f>
        <v>0</v>
      </c>
      <c r="G36" s="35"/>
      <c r="H36" s="35"/>
      <c r="I36" s="162">
        <v>0.12</v>
      </c>
      <c r="J36" s="161">
        <f>ROUND(((SUM(BF133:BF304))*I36),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ROUND((SUM(BG133:BG304)),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ROUND((SUM(BH133:BH304)),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ROUND((SUM(BI133:BI304)),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D.1.4.1 - Vytápění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J133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J134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169</v>
      </c>
      <c r="E100" s="194"/>
      <c r="F100" s="194"/>
      <c r="G100" s="194"/>
      <c r="H100" s="194"/>
      <c r="I100" s="194"/>
      <c r="J100" s="195">
        <f>J135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170</v>
      </c>
      <c r="E101" s="194"/>
      <c r="F101" s="194"/>
      <c r="G101" s="194"/>
      <c r="H101" s="194"/>
      <c r="I101" s="194"/>
      <c r="J101" s="195">
        <f>J142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171</v>
      </c>
      <c r="E102" s="194"/>
      <c r="F102" s="194"/>
      <c r="G102" s="194"/>
      <c r="H102" s="194"/>
      <c r="I102" s="194"/>
      <c r="J102" s="195">
        <f>J145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1262</v>
      </c>
      <c r="E103" s="194"/>
      <c r="F103" s="194"/>
      <c r="G103" s="194"/>
      <c r="H103" s="194"/>
      <c r="I103" s="194"/>
      <c r="J103" s="195">
        <f>J149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86"/>
      <c r="C104" s="187"/>
      <c r="D104" s="188" t="s">
        <v>175</v>
      </c>
      <c r="E104" s="189"/>
      <c r="F104" s="189"/>
      <c r="G104" s="189"/>
      <c r="H104" s="189"/>
      <c r="I104" s="189"/>
      <c r="J104" s="190">
        <f>J162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92"/>
      <c r="C105" s="130"/>
      <c r="D105" s="193" t="s">
        <v>177</v>
      </c>
      <c r="E105" s="194"/>
      <c r="F105" s="194"/>
      <c r="G105" s="194"/>
      <c r="H105" s="194"/>
      <c r="I105" s="194"/>
      <c r="J105" s="195">
        <f>J163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2"/>
      <c r="C106" s="130"/>
      <c r="D106" s="193" t="s">
        <v>1263</v>
      </c>
      <c r="E106" s="194"/>
      <c r="F106" s="194"/>
      <c r="G106" s="194"/>
      <c r="H106" s="194"/>
      <c r="I106" s="194"/>
      <c r="J106" s="195">
        <f>J177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2"/>
      <c r="C107" s="130"/>
      <c r="D107" s="193" t="s">
        <v>1264</v>
      </c>
      <c r="E107" s="194"/>
      <c r="F107" s="194"/>
      <c r="G107" s="194"/>
      <c r="H107" s="194"/>
      <c r="I107" s="194"/>
      <c r="J107" s="195">
        <f>J186</f>
        <v>0</v>
      </c>
      <c r="K107" s="130"/>
      <c r="L107" s="19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2"/>
      <c r="C108" s="130"/>
      <c r="D108" s="193" t="s">
        <v>1265</v>
      </c>
      <c r="E108" s="194"/>
      <c r="F108" s="194"/>
      <c r="G108" s="194"/>
      <c r="H108" s="194"/>
      <c r="I108" s="194"/>
      <c r="J108" s="195">
        <f>J206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1266</v>
      </c>
      <c r="E109" s="194"/>
      <c r="F109" s="194"/>
      <c r="G109" s="194"/>
      <c r="H109" s="194"/>
      <c r="I109" s="194"/>
      <c r="J109" s="195">
        <f>J263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2"/>
      <c r="C110" s="130"/>
      <c r="D110" s="193" t="s">
        <v>186</v>
      </c>
      <c r="E110" s="194"/>
      <c r="F110" s="194"/>
      <c r="G110" s="194"/>
      <c r="H110" s="194"/>
      <c r="I110" s="194"/>
      <c r="J110" s="195">
        <f>J297</f>
        <v>0</v>
      </c>
      <c r="K110" s="130"/>
      <c r="L110" s="19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86"/>
      <c r="C111" s="187"/>
      <c r="D111" s="188" t="s">
        <v>1267</v>
      </c>
      <c r="E111" s="189"/>
      <c r="F111" s="189"/>
      <c r="G111" s="189"/>
      <c r="H111" s="189"/>
      <c r="I111" s="189"/>
      <c r="J111" s="190">
        <f>J302</f>
        <v>0</v>
      </c>
      <c r="K111" s="187"/>
      <c r="L111" s="19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2" customFormat="1" ht="21.84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63"/>
      <c r="C113" s="64"/>
      <c r="D113" s="64"/>
      <c r="E113" s="64"/>
      <c r="F113" s="64"/>
      <c r="G113" s="64"/>
      <c r="H113" s="64"/>
      <c r="I113" s="64"/>
      <c r="J113" s="64"/>
      <c r="K113" s="64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="2" customFormat="1" ht="6.96" customHeight="1">
      <c r="A117" s="35"/>
      <c r="B117" s="65"/>
      <c r="C117" s="66"/>
      <c r="D117" s="66"/>
      <c r="E117" s="66"/>
      <c r="F117" s="66"/>
      <c r="G117" s="66"/>
      <c r="H117" s="66"/>
      <c r="I117" s="66"/>
      <c r="J117" s="66"/>
      <c r="K117" s="66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4.96" customHeight="1">
      <c r="A118" s="35"/>
      <c r="B118" s="36"/>
      <c r="C118" s="20" t="s">
        <v>188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16</v>
      </c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181" t="str">
        <f>E7</f>
        <v>Objekty OU, část D a DM</v>
      </c>
      <c r="F121" s="29"/>
      <c r="G121" s="29"/>
      <c r="H121" s="29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" customFormat="1" ht="12" customHeight="1">
      <c r="B122" s="18"/>
      <c r="C122" s="29" t="s">
        <v>158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181" t="s">
        <v>159</v>
      </c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160</v>
      </c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3" t="str">
        <f>E11</f>
        <v>D.1.4.1 - Vytápění</v>
      </c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20</v>
      </c>
      <c r="D127" s="37"/>
      <c r="E127" s="37"/>
      <c r="F127" s="24" t="str">
        <f>F14</f>
        <v xml:space="preserve"> </v>
      </c>
      <c r="G127" s="37"/>
      <c r="H127" s="37"/>
      <c r="I127" s="29" t="s">
        <v>22</v>
      </c>
      <c r="J127" s="76" t="str">
        <f>IF(J14="","",J14)</f>
        <v>31. 8. 2018</v>
      </c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5.15" customHeight="1">
      <c r="A129" s="35"/>
      <c r="B129" s="36"/>
      <c r="C129" s="29" t="s">
        <v>24</v>
      </c>
      <c r="D129" s="37"/>
      <c r="E129" s="37"/>
      <c r="F129" s="24" t="str">
        <f>E17</f>
        <v>Ostravská univerzita</v>
      </c>
      <c r="G129" s="37"/>
      <c r="H129" s="37"/>
      <c r="I129" s="29" t="s">
        <v>30</v>
      </c>
      <c r="J129" s="33" t="str">
        <f>E23</f>
        <v>Marpo s.r.o.</v>
      </c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28</v>
      </c>
      <c r="D130" s="37"/>
      <c r="E130" s="37"/>
      <c r="F130" s="24" t="str">
        <f>IF(E20="","",E20)</f>
        <v>Vyplň údaj</v>
      </c>
      <c r="G130" s="37"/>
      <c r="H130" s="37"/>
      <c r="I130" s="29" t="s">
        <v>33</v>
      </c>
      <c r="J130" s="33" t="str">
        <f>E26</f>
        <v xml:space="preserve"> </v>
      </c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197"/>
      <c r="B132" s="198"/>
      <c r="C132" s="199" t="s">
        <v>189</v>
      </c>
      <c r="D132" s="200" t="s">
        <v>61</v>
      </c>
      <c r="E132" s="200" t="s">
        <v>57</v>
      </c>
      <c r="F132" s="200" t="s">
        <v>58</v>
      </c>
      <c r="G132" s="200" t="s">
        <v>190</v>
      </c>
      <c r="H132" s="200" t="s">
        <v>191</v>
      </c>
      <c r="I132" s="200" t="s">
        <v>192</v>
      </c>
      <c r="J132" s="201" t="s">
        <v>165</v>
      </c>
      <c r="K132" s="202" t="s">
        <v>193</v>
      </c>
      <c r="L132" s="203"/>
      <c r="M132" s="97" t="s">
        <v>1</v>
      </c>
      <c r="N132" s="98" t="s">
        <v>40</v>
      </c>
      <c r="O132" s="98" t="s">
        <v>194</v>
      </c>
      <c r="P132" s="98" t="s">
        <v>195</v>
      </c>
      <c r="Q132" s="98" t="s">
        <v>196</v>
      </c>
      <c r="R132" s="98" t="s">
        <v>197</v>
      </c>
      <c r="S132" s="98" t="s">
        <v>198</v>
      </c>
      <c r="T132" s="99" t="s">
        <v>199</v>
      </c>
      <c r="U132" s="197"/>
      <c r="V132" s="197"/>
      <c r="W132" s="197"/>
      <c r="X132" s="197"/>
      <c r="Y132" s="197"/>
      <c r="Z132" s="197"/>
      <c r="AA132" s="197"/>
      <c r="AB132" s="197"/>
      <c r="AC132" s="197"/>
      <c r="AD132" s="197"/>
      <c r="AE132" s="197"/>
    </row>
    <row r="133" s="2" customFormat="1" ht="22.8" customHeight="1">
      <c r="A133" s="35"/>
      <c r="B133" s="36"/>
      <c r="C133" s="104" t="s">
        <v>200</v>
      </c>
      <c r="D133" s="37"/>
      <c r="E133" s="37"/>
      <c r="F133" s="37"/>
      <c r="G133" s="37"/>
      <c r="H133" s="37"/>
      <c r="I133" s="37"/>
      <c r="J133" s="204">
        <f>BK133</f>
        <v>0</v>
      </c>
      <c r="K133" s="37"/>
      <c r="L133" s="41"/>
      <c r="M133" s="100"/>
      <c r="N133" s="205"/>
      <c r="O133" s="101"/>
      <c r="P133" s="206">
        <f>P134+P162+P302</f>
        <v>0</v>
      </c>
      <c r="Q133" s="101"/>
      <c r="R133" s="206">
        <f>R134+R162+R302</f>
        <v>0</v>
      </c>
      <c r="S133" s="101"/>
      <c r="T133" s="207">
        <f>T134+T162+T302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75</v>
      </c>
      <c r="AU133" s="14" t="s">
        <v>167</v>
      </c>
      <c r="BK133" s="208">
        <f>BK134+BK162+BK302</f>
        <v>0</v>
      </c>
    </row>
    <row r="134" s="12" customFormat="1" ht="25.92" customHeight="1">
      <c r="A134" s="12"/>
      <c r="B134" s="209"/>
      <c r="C134" s="210"/>
      <c r="D134" s="211" t="s">
        <v>75</v>
      </c>
      <c r="E134" s="212" t="s">
        <v>201</v>
      </c>
      <c r="F134" s="212" t="s">
        <v>202</v>
      </c>
      <c r="G134" s="210"/>
      <c r="H134" s="210"/>
      <c r="I134" s="213"/>
      <c r="J134" s="214">
        <f>BK134</f>
        <v>0</v>
      </c>
      <c r="K134" s="210"/>
      <c r="L134" s="215"/>
      <c r="M134" s="216"/>
      <c r="N134" s="217"/>
      <c r="O134" s="217"/>
      <c r="P134" s="218">
        <f>P135+P142+P145+P149</f>
        <v>0</v>
      </c>
      <c r="Q134" s="217"/>
      <c r="R134" s="218">
        <f>R135+R142+R145+R149</f>
        <v>0</v>
      </c>
      <c r="S134" s="217"/>
      <c r="T134" s="219">
        <f>T135+T142+T145+T149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0" t="s">
        <v>83</v>
      </c>
      <c r="AT134" s="221" t="s">
        <v>75</v>
      </c>
      <c r="AU134" s="221" t="s">
        <v>76</v>
      </c>
      <c r="AY134" s="220" t="s">
        <v>203</v>
      </c>
      <c r="BK134" s="222">
        <f>BK135+BK142+BK145+BK149</f>
        <v>0</v>
      </c>
    </row>
    <row r="135" s="12" customFormat="1" ht="22.8" customHeight="1">
      <c r="A135" s="12"/>
      <c r="B135" s="209"/>
      <c r="C135" s="210"/>
      <c r="D135" s="211" t="s">
        <v>75</v>
      </c>
      <c r="E135" s="223" t="s">
        <v>108</v>
      </c>
      <c r="F135" s="223" t="s">
        <v>204</v>
      </c>
      <c r="G135" s="210"/>
      <c r="H135" s="210"/>
      <c r="I135" s="213"/>
      <c r="J135" s="224">
        <f>BK135</f>
        <v>0</v>
      </c>
      <c r="K135" s="210"/>
      <c r="L135" s="215"/>
      <c r="M135" s="216"/>
      <c r="N135" s="217"/>
      <c r="O135" s="217"/>
      <c r="P135" s="218">
        <f>SUM(P136:P141)</f>
        <v>0</v>
      </c>
      <c r="Q135" s="217"/>
      <c r="R135" s="218">
        <f>SUM(R136:R141)</f>
        <v>0</v>
      </c>
      <c r="S135" s="217"/>
      <c r="T135" s="219">
        <f>SUM(T136:T141)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0" t="s">
        <v>83</v>
      </c>
      <c r="AT135" s="221" t="s">
        <v>75</v>
      </c>
      <c r="AU135" s="221" t="s">
        <v>83</v>
      </c>
      <c r="AY135" s="220" t="s">
        <v>203</v>
      </c>
      <c r="BK135" s="222">
        <f>SUM(BK136:BK141)</f>
        <v>0</v>
      </c>
    </row>
    <row r="136" s="2" customFormat="1" ht="24.15" customHeight="1">
      <c r="A136" s="35"/>
      <c r="B136" s="36"/>
      <c r="C136" s="225" t="s">
        <v>83</v>
      </c>
      <c r="D136" s="225" t="s">
        <v>205</v>
      </c>
      <c r="E136" s="226" t="s">
        <v>1268</v>
      </c>
      <c r="F136" s="227" t="s">
        <v>1269</v>
      </c>
      <c r="G136" s="228" t="s">
        <v>220</v>
      </c>
      <c r="H136" s="229">
        <v>60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85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85</v>
      </c>
    </row>
    <row r="137" s="2" customFormat="1" ht="24.15" customHeight="1">
      <c r="A137" s="35"/>
      <c r="B137" s="36"/>
      <c r="C137" s="225" t="s">
        <v>85</v>
      </c>
      <c r="D137" s="225" t="s">
        <v>205</v>
      </c>
      <c r="E137" s="226" t="s">
        <v>1270</v>
      </c>
      <c r="F137" s="227" t="s">
        <v>1271</v>
      </c>
      <c r="G137" s="228" t="s">
        <v>220</v>
      </c>
      <c r="H137" s="229">
        <v>2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85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209</v>
      </c>
    </row>
    <row r="138" s="2" customFormat="1" ht="24.15" customHeight="1">
      <c r="A138" s="35"/>
      <c r="B138" s="36"/>
      <c r="C138" s="225" t="s">
        <v>108</v>
      </c>
      <c r="D138" s="225" t="s">
        <v>205</v>
      </c>
      <c r="E138" s="226" t="s">
        <v>1272</v>
      </c>
      <c r="F138" s="227" t="s">
        <v>1273</v>
      </c>
      <c r="G138" s="228" t="s">
        <v>220</v>
      </c>
      <c r="H138" s="229">
        <v>12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85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226</v>
      </c>
    </row>
    <row r="139" s="2" customFormat="1" ht="24.15" customHeight="1">
      <c r="A139" s="35"/>
      <c r="B139" s="36"/>
      <c r="C139" s="225" t="s">
        <v>209</v>
      </c>
      <c r="D139" s="225" t="s">
        <v>205</v>
      </c>
      <c r="E139" s="226" t="s">
        <v>1274</v>
      </c>
      <c r="F139" s="227" t="s">
        <v>1275</v>
      </c>
      <c r="G139" s="228" t="s">
        <v>220</v>
      </c>
      <c r="H139" s="229">
        <v>22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85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234</v>
      </c>
    </row>
    <row r="140" s="2" customFormat="1" ht="24.15" customHeight="1">
      <c r="A140" s="35"/>
      <c r="B140" s="36"/>
      <c r="C140" s="225" t="s">
        <v>222</v>
      </c>
      <c r="D140" s="225" t="s">
        <v>205</v>
      </c>
      <c r="E140" s="226" t="s">
        <v>1276</v>
      </c>
      <c r="F140" s="227" t="s">
        <v>1277</v>
      </c>
      <c r="G140" s="228" t="s">
        <v>220</v>
      </c>
      <c r="H140" s="229">
        <v>16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85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243</v>
      </c>
    </row>
    <row r="141" s="2" customFormat="1" ht="24.15" customHeight="1">
      <c r="A141" s="35"/>
      <c r="B141" s="36"/>
      <c r="C141" s="225" t="s">
        <v>226</v>
      </c>
      <c r="D141" s="225" t="s">
        <v>205</v>
      </c>
      <c r="E141" s="226" t="s">
        <v>255</v>
      </c>
      <c r="F141" s="227" t="s">
        <v>1278</v>
      </c>
      <c r="G141" s="228" t="s">
        <v>213</v>
      </c>
      <c r="H141" s="229">
        <v>3.8999999999999999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85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8</v>
      </c>
    </row>
    <row r="142" s="12" customFormat="1" ht="22.8" customHeight="1">
      <c r="A142" s="12"/>
      <c r="B142" s="209"/>
      <c r="C142" s="210"/>
      <c r="D142" s="211" t="s">
        <v>75</v>
      </c>
      <c r="E142" s="223" t="s">
        <v>209</v>
      </c>
      <c r="F142" s="223" t="s">
        <v>262</v>
      </c>
      <c r="G142" s="210"/>
      <c r="H142" s="210"/>
      <c r="I142" s="213"/>
      <c r="J142" s="224">
        <f>BK142</f>
        <v>0</v>
      </c>
      <c r="K142" s="210"/>
      <c r="L142" s="215"/>
      <c r="M142" s="216"/>
      <c r="N142" s="217"/>
      <c r="O142" s="217"/>
      <c r="P142" s="218">
        <f>SUM(P143:P144)</f>
        <v>0</v>
      </c>
      <c r="Q142" s="217"/>
      <c r="R142" s="218">
        <f>SUM(R143:R144)</f>
        <v>0</v>
      </c>
      <c r="S142" s="217"/>
      <c r="T142" s="219">
        <f>SUM(T143:T144)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0" t="s">
        <v>83</v>
      </c>
      <c r="AT142" s="221" t="s">
        <v>75</v>
      </c>
      <c r="AU142" s="221" t="s">
        <v>83</v>
      </c>
      <c r="AY142" s="220" t="s">
        <v>203</v>
      </c>
      <c r="BK142" s="222">
        <f>SUM(BK143:BK144)</f>
        <v>0</v>
      </c>
    </row>
    <row r="143" s="2" customFormat="1" ht="16.5" customHeight="1">
      <c r="A143" s="35"/>
      <c r="B143" s="36"/>
      <c r="C143" s="225" t="s">
        <v>230</v>
      </c>
      <c r="D143" s="225" t="s">
        <v>205</v>
      </c>
      <c r="E143" s="226" t="s">
        <v>1279</v>
      </c>
      <c r="F143" s="227" t="s">
        <v>1280</v>
      </c>
      <c r="G143" s="228" t="s">
        <v>220</v>
      </c>
      <c r="H143" s="229">
        <v>406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258</v>
      </c>
    </row>
    <row r="144" s="2" customFormat="1" ht="24.15" customHeight="1">
      <c r="A144" s="35"/>
      <c r="B144" s="36"/>
      <c r="C144" s="225" t="s">
        <v>234</v>
      </c>
      <c r="D144" s="225" t="s">
        <v>205</v>
      </c>
      <c r="E144" s="226" t="s">
        <v>1281</v>
      </c>
      <c r="F144" s="227" t="s">
        <v>1282</v>
      </c>
      <c r="G144" s="228" t="s">
        <v>220</v>
      </c>
      <c r="H144" s="229">
        <v>406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267</v>
      </c>
    </row>
    <row r="145" s="12" customFormat="1" ht="22.8" customHeight="1">
      <c r="A145" s="12"/>
      <c r="B145" s="209"/>
      <c r="C145" s="210"/>
      <c r="D145" s="211" t="s">
        <v>75</v>
      </c>
      <c r="E145" s="223" t="s">
        <v>226</v>
      </c>
      <c r="F145" s="223" t="s">
        <v>275</v>
      </c>
      <c r="G145" s="210"/>
      <c r="H145" s="210"/>
      <c r="I145" s="213"/>
      <c r="J145" s="224">
        <f>BK145</f>
        <v>0</v>
      </c>
      <c r="K145" s="210"/>
      <c r="L145" s="215"/>
      <c r="M145" s="216"/>
      <c r="N145" s="217"/>
      <c r="O145" s="217"/>
      <c r="P145" s="218">
        <f>SUM(P146:P148)</f>
        <v>0</v>
      </c>
      <c r="Q145" s="217"/>
      <c r="R145" s="218">
        <f>SUM(R146:R148)</f>
        <v>0</v>
      </c>
      <c r="S145" s="217"/>
      <c r="T145" s="219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0" t="s">
        <v>83</v>
      </c>
      <c r="AT145" s="221" t="s">
        <v>75</v>
      </c>
      <c r="AU145" s="221" t="s">
        <v>83</v>
      </c>
      <c r="AY145" s="220" t="s">
        <v>203</v>
      </c>
      <c r="BK145" s="222">
        <f>SUM(BK146:BK148)</f>
        <v>0</v>
      </c>
    </row>
    <row r="146" s="2" customFormat="1" ht="24.15" customHeight="1">
      <c r="A146" s="35"/>
      <c r="B146" s="36"/>
      <c r="C146" s="225" t="s">
        <v>238</v>
      </c>
      <c r="D146" s="225" t="s">
        <v>205</v>
      </c>
      <c r="E146" s="226" t="s">
        <v>1283</v>
      </c>
      <c r="F146" s="227" t="s">
        <v>1284</v>
      </c>
      <c r="G146" s="228" t="s">
        <v>220</v>
      </c>
      <c r="H146" s="229">
        <v>406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276</v>
      </c>
    </row>
    <row r="147" s="2" customFormat="1" ht="24.15" customHeight="1">
      <c r="A147" s="35"/>
      <c r="B147" s="36"/>
      <c r="C147" s="225" t="s">
        <v>243</v>
      </c>
      <c r="D147" s="225" t="s">
        <v>205</v>
      </c>
      <c r="E147" s="226" t="s">
        <v>1285</v>
      </c>
      <c r="F147" s="227" t="s">
        <v>1286</v>
      </c>
      <c r="G147" s="228" t="s">
        <v>213</v>
      </c>
      <c r="H147" s="229">
        <v>3.8999999999999999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85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284</v>
      </c>
    </row>
    <row r="148" s="2" customFormat="1" ht="24.15" customHeight="1">
      <c r="A148" s="35"/>
      <c r="B148" s="36"/>
      <c r="C148" s="225" t="s">
        <v>247</v>
      </c>
      <c r="D148" s="225" t="s">
        <v>205</v>
      </c>
      <c r="E148" s="226" t="s">
        <v>1287</v>
      </c>
      <c r="F148" s="227" t="s">
        <v>1288</v>
      </c>
      <c r="G148" s="228" t="s">
        <v>220</v>
      </c>
      <c r="H148" s="229">
        <v>224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85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291</v>
      </c>
    </row>
    <row r="149" s="12" customFormat="1" ht="22.8" customHeight="1">
      <c r="A149" s="12"/>
      <c r="B149" s="209"/>
      <c r="C149" s="210"/>
      <c r="D149" s="211" t="s">
        <v>75</v>
      </c>
      <c r="E149" s="223" t="s">
        <v>599</v>
      </c>
      <c r="F149" s="223" t="s">
        <v>1289</v>
      </c>
      <c r="G149" s="210"/>
      <c r="H149" s="210"/>
      <c r="I149" s="213"/>
      <c r="J149" s="224">
        <f>BK149</f>
        <v>0</v>
      </c>
      <c r="K149" s="210"/>
      <c r="L149" s="215"/>
      <c r="M149" s="216"/>
      <c r="N149" s="217"/>
      <c r="O149" s="217"/>
      <c r="P149" s="218">
        <f>SUM(P150:P161)</f>
        <v>0</v>
      </c>
      <c r="Q149" s="217"/>
      <c r="R149" s="218">
        <f>SUM(R150:R161)</f>
        <v>0</v>
      </c>
      <c r="S149" s="217"/>
      <c r="T149" s="219">
        <f>SUM(T150:T161)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0" t="s">
        <v>83</v>
      </c>
      <c r="AT149" s="221" t="s">
        <v>75</v>
      </c>
      <c r="AU149" s="221" t="s">
        <v>83</v>
      </c>
      <c r="AY149" s="220" t="s">
        <v>203</v>
      </c>
      <c r="BK149" s="222">
        <f>SUM(BK150:BK161)</f>
        <v>0</v>
      </c>
    </row>
    <row r="150" s="2" customFormat="1" ht="24.15" customHeight="1">
      <c r="A150" s="35"/>
      <c r="B150" s="36"/>
      <c r="C150" s="225" t="s">
        <v>8</v>
      </c>
      <c r="D150" s="225" t="s">
        <v>205</v>
      </c>
      <c r="E150" s="226" t="s">
        <v>1290</v>
      </c>
      <c r="F150" s="227" t="s">
        <v>1291</v>
      </c>
      <c r="G150" s="228" t="s">
        <v>220</v>
      </c>
      <c r="H150" s="229">
        <v>60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85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299</v>
      </c>
    </row>
    <row r="151" s="2" customFormat="1" ht="24.15" customHeight="1">
      <c r="A151" s="35"/>
      <c r="B151" s="36"/>
      <c r="C151" s="225" t="s">
        <v>254</v>
      </c>
      <c r="D151" s="225" t="s">
        <v>205</v>
      </c>
      <c r="E151" s="226" t="s">
        <v>1292</v>
      </c>
      <c r="F151" s="227" t="s">
        <v>1293</v>
      </c>
      <c r="G151" s="228" t="s">
        <v>220</v>
      </c>
      <c r="H151" s="229">
        <v>2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307</v>
      </c>
    </row>
    <row r="152" s="2" customFormat="1" ht="24.15" customHeight="1">
      <c r="A152" s="35"/>
      <c r="B152" s="36"/>
      <c r="C152" s="225" t="s">
        <v>258</v>
      </c>
      <c r="D152" s="225" t="s">
        <v>205</v>
      </c>
      <c r="E152" s="226" t="s">
        <v>1294</v>
      </c>
      <c r="F152" s="227" t="s">
        <v>1295</v>
      </c>
      <c r="G152" s="228" t="s">
        <v>220</v>
      </c>
      <c r="H152" s="229">
        <v>12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316</v>
      </c>
    </row>
    <row r="153" s="2" customFormat="1" ht="24.15" customHeight="1">
      <c r="A153" s="35"/>
      <c r="B153" s="36"/>
      <c r="C153" s="225" t="s">
        <v>263</v>
      </c>
      <c r="D153" s="225" t="s">
        <v>205</v>
      </c>
      <c r="E153" s="226" t="s">
        <v>1296</v>
      </c>
      <c r="F153" s="227" t="s">
        <v>1297</v>
      </c>
      <c r="G153" s="228" t="s">
        <v>220</v>
      </c>
      <c r="H153" s="229">
        <v>22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210</v>
      </c>
    </row>
    <row r="154" s="2" customFormat="1" ht="24.15" customHeight="1">
      <c r="A154" s="35"/>
      <c r="B154" s="36"/>
      <c r="C154" s="225" t="s">
        <v>267</v>
      </c>
      <c r="D154" s="225" t="s">
        <v>205</v>
      </c>
      <c r="E154" s="226" t="s">
        <v>1298</v>
      </c>
      <c r="F154" s="227" t="s">
        <v>1299</v>
      </c>
      <c r="G154" s="228" t="s">
        <v>220</v>
      </c>
      <c r="H154" s="229">
        <v>16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214</v>
      </c>
    </row>
    <row r="155" s="2" customFormat="1" ht="24.15" customHeight="1">
      <c r="A155" s="35"/>
      <c r="B155" s="36"/>
      <c r="C155" s="225" t="s">
        <v>271</v>
      </c>
      <c r="D155" s="225" t="s">
        <v>205</v>
      </c>
      <c r="E155" s="226" t="s">
        <v>1300</v>
      </c>
      <c r="F155" s="227" t="s">
        <v>1301</v>
      </c>
      <c r="G155" s="228" t="s">
        <v>220</v>
      </c>
      <c r="H155" s="229">
        <v>406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338</v>
      </c>
    </row>
    <row r="156" s="2" customFormat="1" ht="24.15" customHeight="1">
      <c r="A156" s="35"/>
      <c r="B156" s="36"/>
      <c r="C156" s="225" t="s">
        <v>276</v>
      </c>
      <c r="D156" s="225" t="s">
        <v>205</v>
      </c>
      <c r="E156" s="226" t="s">
        <v>448</v>
      </c>
      <c r="F156" s="227" t="s">
        <v>449</v>
      </c>
      <c r="G156" s="228" t="s">
        <v>314</v>
      </c>
      <c r="H156" s="229">
        <v>13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217</v>
      </c>
    </row>
    <row r="157" s="2" customFormat="1" ht="24.15" customHeight="1">
      <c r="A157" s="35"/>
      <c r="B157" s="36"/>
      <c r="C157" s="225" t="s">
        <v>280</v>
      </c>
      <c r="D157" s="225" t="s">
        <v>205</v>
      </c>
      <c r="E157" s="226" t="s">
        <v>1302</v>
      </c>
      <c r="F157" s="227" t="s">
        <v>1303</v>
      </c>
      <c r="G157" s="228" t="s">
        <v>241</v>
      </c>
      <c r="H157" s="229">
        <v>112.38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353</v>
      </c>
    </row>
    <row r="158" s="2" customFormat="1" ht="33" customHeight="1">
      <c r="A158" s="35"/>
      <c r="B158" s="36"/>
      <c r="C158" s="225" t="s">
        <v>284</v>
      </c>
      <c r="D158" s="225" t="s">
        <v>205</v>
      </c>
      <c r="E158" s="226" t="s">
        <v>1304</v>
      </c>
      <c r="F158" s="227" t="s">
        <v>1305</v>
      </c>
      <c r="G158" s="228" t="s">
        <v>241</v>
      </c>
      <c r="H158" s="229">
        <v>1123.8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362</v>
      </c>
    </row>
    <row r="159" s="2" customFormat="1" ht="24.15" customHeight="1">
      <c r="A159" s="35"/>
      <c r="B159" s="36"/>
      <c r="C159" s="225" t="s">
        <v>7</v>
      </c>
      <c r="D159" s="225" t="s">
        <v>205</v>
      </c>
      <c r="E159" s="226" t="s">
        <v>1306</v>
      </c>
      <c r="F159" s="227" t="s">
        <v>1307</v>
      </c>
      <c r="G159" s="228" t="s">
        <v>241</v>
      </c>
      <c r="H159" s="229">
        <v>112.38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221</v>
      </c>
    </row>
    <row r="160" s="2" customFormat="1" ht="24.15" customHeight="1">
      <c r="A160" s="35"/>
      <c r="B160" s="36"/>
      <c r="C160" s="225" t="s">
        <v>291</v>
      </c>
      <c r="D160" s="225" t="s">
        <v>205</v>
      </c>
      <c r="E160" s="226" t="s">
        <v>1308</v>
      </c>
      <c r="F160" s="227" t="s">
        <v>1309</v>
      </c>
      <c r="G160" s="228" t="s">
        <v>241</v>
      </c>
      <c r="H160" s="229">
        <v>112.38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225</v>
      </c>
    </row>
    <row r="161" s="2" customFormat="1" ht="16.5" customHeight="1">
      <c r="A161" s="35"/>
      <c r="B161" s="36"/>
      <c r="C161" s="225" t="s">
        <v>295</v>
      </c>
      <c r="D161" s="225" t="s">
        <v>205</v>
      </c>
      <c r="E161" s="226" t="s">
        <v>1310</v>
      </c>
      <c r="F161" s="227" t="s">
        <v>1311</v>
      </c>
      <c r="G161" s="228" t="s">
        <v>241</v>
      </c>
      <c r="H161" s="229">
        <v>1123.8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85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384</v>
      </c>
    </row>
    <row r="162" s="12" customFormat="1" ht="25.92" customHeight="1">
      <c r="A162" s="12"/>
      <c r="B162" s="209"/>
      <c r="C162" s="210"/>
      <c r="D162" s="211" t="s">
        <v>75</v>
      </c>
      <c r="E162" s="212" t="s">
        <v>503</v>
      </c>
      <c r="F162" s="212" t="s">
        <v>504</v>
      </c>
      <c r="G162" s="210"/>
      <c r="H162" s="210"/>
      <c r="I162" s="213"/>
      <c r="J162" s="214">
        <f>BK162</f>
        <v>0</v>
      </c>
      <c r="K162" s="210"/>
      <c r="L162" s="215"/>
      <c r="M162" s="216"/>
      <c r="N162" s="217"/>
      <c r="O162" s="217"/>
      <c r="P162" s="218">
        <f>P163+P177+P186+P206+P263+P297</f>
        <v>0</v>
      </c>
      <c r="Q162" s="217"/>
      <c r="R162" s="218">
        <f>R163+R177+R186+R206+R263+R297</f>
        <v>0</v>
      </c>
      <c r="S162" s="217"/>
      <c r="T162" s="219">
        <f>T163+T177+T186+T206+T263+T297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0" t="s">
        <v>85</v>
      </c>
      <c r="AT162" s="221" t="s">
        <v>75</v>
      </c>
      <c r="AU162" s="221" t="s">
        <v>76</v>
      </c>
      <c r="AY162" s="220" t="s">
        <v>203</v>
      </c>
      <c r="BK162" s="222">
        <f>BK163+BK177+BK186+BK206+BK263+BK297</f>
        <v>0</v>
      </c>
    </row>
    <row r="163" s="12" customFormat="1" ht="22.8" customHeight="1">
      <c r="A163" s="12"/>
      <c r="B163" s="209"/>
      <c r="C163" s="210"/>
      <c r="D163" s="211" t="s">
        <v>75</v>
      </c>
      <c r="E163" s="223" t="s">
        <v>525</v>
      </c>
      <c r="F163" s="223" t="s">
        <v>526</v>
      </c>
      <c r="G163" s="210"/>
      <c r="H163" s="210"/>
      <c r="I163" s="213"/>
      <c r="J163" s="224">
        <f>BK163</f>
        <v>0</v>
      </c>
      <c r="K163" s="210"/>
      <c r="L163" s="215"/>
      <c r="M163" s="216"/>
      <c r="N163" s="217"/>
      <c r="O163" s="217"/>
      <c r="P163" s="218">
        <f>SUM(P164:P176)</f>
        <v>0</v>
      </c>
      <c r="Q163" s="217"/>
      <c r="R163" s="218">
        <f>SUM(R164:R176)</f>
        <v>0</v>
      </c>
      <c r="S163" s="217"/>
      <c r="T163" s="219">
        <f>SUM(T164:T176)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20" t="s">
        <v>85</v>
      </c>
      <c r="AT163" s="221" t="s">
        <v>75</v>
      </c>
      <c r="AU163" s="221" t="s">
        <v>83</v>
      </c>
      <c r="AY163" s="220" t="s">
        <v>203</v>
      </c>
      <c r="BK163" s="222">
        <f>SUM(BK164:BK176)</f>
        <v>0</v>
      </c>
    </row>
    <row r="164" s="2" customFormat="1" ht="24.15" customHeight="1">
      <c r="A164" s="35"/>
      <c r="B164" s="36"/>
      <c r="C164" s="225" t="s">
        <v>299</v>
      </c>
      <c r="D164" s="225" t="s">
        <v>205</v>
      </c>
      <c r="E164" s="226" t="s">
        <v>1312</v>
      </c>
      <c r="F164" s="227" t="s">
        <v>1313</v>
      </c>
      <c r="G164" s="228" t="s">
        <v>213</v>
      </c>
      <c r="H164" s="229">
        <v>323.69999999999999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267</v>
      </c>
      <c r="AT164" s="237" t="s">
        <v>205</v>
      </c>
      <c r="AU164" s="237" t="s">
        <v>85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267</v>
      </c>
      <c r="BM164" s="237" t="s">
        <v>392</v>
      </c>
    </row>
    <row r="165" s="2" customFormat="1" ht="33" customHeight="1">
      <c r="A165" s="35"/>
      <c r="B165" s="36"/>
      <c r="C165" s="225" t="s">
        <v>303</v>
      </c>
      <c r="D165" s="225" t="s">
        <v>205</v>
      </c>
      <c r="E165" s="226" t="s">
        <v>1314</v>
      </c>
      <c r="F165" s="227" t="s">
        <v>1315</v>
      </c>
      <c r="G165" s="228" t="s">
        <v>314</v>
      </c>
      <c r="H165" s="229">
        <v>1047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267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267</v>
      </c>
      <c r="BM165" s="237" t="s">
        <v>229</v>
      </c>
    </row>
    <row r="166" s="2" customFormat="1" ht="33" customHeight="1">
      <c r="A166" s="35"/>
      <c r="B166" s="36"/>
      <c r="C166" s="225" t="s">
        <v>307</v>
      </c>
      <c r="D166" s="225" t="s">
        <v>205</v>
      </c>
      <c r="E166" s="226" t="s">
        <v>1316</v>
      </c>
      <c r="F166" s="227" t="s">
        <v>1317</v>
      </c>
      <c r="G166" s="228" t="s">
        <v>314</v>
      </c>
      <c r="H166" s="229">
        <v>32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267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267</v>
      </c>
      <c r="BM166" s="237" t="s">
        <v>233</v>
      </c>
    </row>
    <row r="167" s="2" customFormat="1" ht="16.5" customHeight="1">
      <c r="A167" s="35"/>
      <c r="B167" s="36"/>
      <c r="C167" s="245" t="s">
        <v>311</v>
      </c>
      <c r="D167" s="245" t="s">
        <v>541</v>
      </c>
      <c r="E167" s="246" t="s">
        <v>1318</v>
      </c>
      <c r="F167" s="247" t="s">
        <v>1319</v>
      </c>
      <c r="G167" s="248" t="s">
        <v>314</v>
      </c>
      <c r="H167" s="249">
        <v>289</v>
      </c>
      <c r="I167" s="250"/>
      <c r="J167" s="251">
        <f>ROUND(I167*H167,2)</f>
        <v>0</v>
      </c>
      <c r="K167" s="252"/>
      <c r="L167" s="253"/>
      <c r="M167" s="254" t="s">
        <v>1</v>
      </c>
      <c r="N167" s="255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214</v>
      </c>
      <c r="AT167" s="237" t="s">
        <v>541</v>
      </c>
      <c r="AU167" s="237" t="s">
        <v>85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267</v>
      </c>
      <c r="BM167" s="237" t="s">
        <v>237</v>
      </c>
    </row>
    <row r="168" s="2" customFormat="1" ht="16.5" customHeight="1">
      <c r="A168" s="35"/>
      <c r="B168" s="36"/>
      <c r="C168" s="245" t="s">
        <v>316</v>
      </c>
      <c r="D168" s="245" t="s">
        <v>541</v>
      </c>
      <c r="E168" s="246" t="s">
        <v>1320</v>
      </c>
      <c r="F168" s="247" t="s">
        <v>1321</v>
      </c>
      <c r="G168" s="248" t="s">
        <v>314</v>
      </c>
      <c r="H168" s="249">
        <v>182</v>
      </c>
      <c r="I168" s="250"/>
      <c r="J168" s="251">
        <f>ROUND(I168*H168,2)</f>
        <v>0</v>
      </c>
      <c r="K168" s="252"/>
      <c r="L168" s="253"/>
      <c r="M168" s="254" t="s">
        <v>1</v>
      </c>
      <c r="N168" s="255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214</v>
      </c>
      <c r="AT168" s="237" t="s">
        <v>541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267</v>
      </c>
      <c r="BM168" s="237" t="s">
        <v>242</v>
      </c>
    </row>
    <row r="169" s="2" customFormat="1" ht="16.5" customHeight="1">
      <c r="A169" s="35"/>
      <c r="B169" s="36"/>
      <c r="C169" s="245" t="s">
        <v>320</v>
      </c>
      <c r="D169" s="245" t="s">
        <v>541</v>
      </c>
      <c r="E169" s="246" t="s">
        <v>1322</v>
      </c>
      <c r="F169" s="247" t="s">
        <v>1323</v>
      </c>
      <c r="G169" s="248" t="s">
        <v>314</v>
      </c>
      <c r="H169" s="249">
        <v>119</v>
      </c>
      <c r="I169" s="250"/>
      <c r="J169" s="251">
        <f>ROUND(I169*H169,2)</f>
        <v>0</v>
      </c>
      <c r="K169" s="252"/>
      <c r="L169" s="253"/>
      <c r="M169" s="254" t="s">
        <v>1</v>
      </c>
      <c r="N169" s="255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214</v>
      </c>
      <c r="AT169" s="237" t="s">
        <v>541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267</v>
      </c>
      <c r="BM169" s="237" t="s">
        <v>246</v>
      </c>
    </row>
    <row r="170" s="2" customFormat="1" ht="16.5" customHeight="1">
      <c r="A170" s="35"/>
      <c r="B170" s="36"/>
      <c r="C170" s="245" t="s">
        <v>210</v>
      </c>
      <c r="D170" s="245" t="s">
        <v>541</v>
      </c>
      <c r="E170" s="246" t="s">
        <v>1324</v>
      </c>
      <c r="F170" s="247" t="s">
        <v>1325</v>
      </c>
      <c r="G170" s="248" t="s">
        <v>314</v>
      </c>
      <c r="H170" s="249">
        <v>180</v>
      </c>
      <c r="I170" s="250"/>
      <c r="J170" s="251">
        <f>ROUND(I170*H170,2)</f>
        <v>0</v>
      </c>
      <c r="K170" s="252"/>
      <c r="L170" s="253"/>
      <c r="M170" s="254" t="s">
        <v>1</v>
      </c>
      <c r="N170" s="255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214</v>
      </c>
      <c r="AT170" s="237" t="s">
        <v>541</v>
      </c>
      <c r="AU170" s="237" t="s">
        <v>85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267</v>
      </c>
      <c r="BM170" s="237" t="s">
        <v>250</v>
      </c>
    </row>
    <row r="171" s="2" customFormat="1" ht="16.5" customHeight="1">
      <c r="A171" s="35"/>
      <c r="B171" s="36"/>
      <c r="C171" s="245" t="s">
        <v>327</v>
      </c>
      <c r="D171" s="245" t="s">
        <v>541</v>
      </c>
      <c r="E171" s="246" t="s">
        <v>1326</v>
      </c>
      <c r="F171" s="247" t="s">
        <v>1327</v>
      </c>
      <c r="G171" s="248" t="s">
        <v>314</v>
      </c>
      <c r="H171" s="249">
        <v>164</v>
      </c>
      <c r="I171" s="250"/>
      <c r="J171" s="251">
        <f>ROUND(I171*H171,2)</f>
        <v>0</v>
      </c>
      <c r="K171" s="252"/>
      <c r="L171" s="253"/>
      <c r="M171" s="254" t="s">
        <v>1</v>
      </c>
      <c r="N171" s="255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214</v>
      </c>
      <c r="AT171" s="237" t="s">
        <v>541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267</v>
      </c>
      <c r="BM171" s="237" t="s">
        <v>253</v>
      </c>
    </row>
    <row r="172" s="2" customFormat="1" ht="16.5" customHeight="1">
      <c r="A172" s="35"/>
      <c r="B172" s="36"/>
      <c r="C172" s="245" t="s">
        <v>214</v>
      </c>
      <c r="D172" s="245" t="s">
        <v>541</v>
      </c>
      <c r="E172" s="246" t="s">
        <v>1328</v>
      </c>
      <c r="F172" s="247" t="s">
        <v>1329</v>
      </c>
      <c r="G172" s="248" t="s">
        <v>314</v>
      </c>
      <c r="H172" s="249">
        <v>73</v>
      </c>
      <c r="I172" s="250"/>
      <c r="J172" s="251">
        <f>ROUND(I172*H172,2)</f>
        <v>0</v>
      </c>
      <c r="K172" s="252"/>
      <c r="L172" s="253"/>
      <c r="M172" s="254" t="s">
        <v>1</v>
      </c>
      <c r="N172" s="255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214</v>
      </c>
      <c r="AT172" s="237" t="s">
        <v>541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267</v>
      </c>
      <c r="BM172" s="237" t="s">
        <v>451</v>
      </c>
    </row>
    <row r="173" s="2" customFormat="1" ht="16.5" customHeight="1">
      <c r="A173" s="35"/>
      <c r="B173" s="36"/>
      <c r="C173" s="245" t="s">
        <v>334</v>
      </c>
      <c r="D173" s="245" t="s">
        <v>541</v>
      </c>
      <c r="E173" s="246" t="s">
        <v>1330</v>
      </c>
      <c r="F173" s="247" t="s">
        <v>1331</v>
      </c>
      <c r="G173" s="248" t="s">
        <v>314</v>
      </c>
      <c r="H173" s="249">
        <v>10</v>
      </c>
      <c r="I173" s="250"/>
      <c r="J173" s="251">
        <f>ROUND(I173*H173,2)</f>
        <v>0</v>
      </c>
      <c r="K173" s="252"/>
      <c r="L173" s="253"/>
      <c r="M173" s="254" t="s">
        <v>1</v>
      </c>
      <c r="N173" s="255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214</v>
      </c>
      <c r="AT173" s="237" t="s">
        <v>541</v>
      </c>
      <c r="AU173" s="237" t="s">
        <v>85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267</v>
      </c>
      <c r="BM173" s="237" t="s">
        <v>257</v>
      </c>
    </row>
    <row r="174" s="2" customFormat="1" ht="16.5" customHeight="1">
      <c r="A174" s="35"/>
      <c r="B174" s="36"/>
      <c r="C174" s="245" t="s">
        <v>338</v>
      </c>
      <c r="D174" s="245" t="s">
        <v>541</v>
      </c>
      <c r="E174" s="246" t="s">
        <v>1332</v>
      </c>
      <c r="F174" s="247" t="s">
        <v>1333</v>
      </c>
      <c r="G174" s="248" t="s">
        <v>314</v>
      </c>
      <c r="H174" s="249">
        <v>30</v>
      </c>
      <c r="I174" s="250"/>
      <c r="J174" s="251">
        <f>ROUND(I174*H174,2)</f>
        <v>0</v>
      </c>
      <c r="K174" s="252"/>
      <c r="L174" s="253"/>
      <c r="M174" s="254" t="s">
        <v>1</v>
      </c>
      <c r="N174" s="255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214</v>
      </c>
      <c r="AT174" s="237" t="s">
        <v>541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267</v>
      </c>
      <c r="BM174" s="237" t="s">
        <v>261</v>
      </c>
    </row>
    <row r="175" s="2" customFormat="1" ht="16.5" customHeight="1">
      <c r="A175" s="35"/>
      <c r="B175" s="36"/>
      <c r="C175" s="245" t="s">
        <v>342</v>
      </c>
      <c r="D175" s="245" t="s">
        <v>541</v>
      </c>
      <c r="E175" s="246" t="s">
        <v>1334</v>
      </c>
      <c r="F175" s="247" t="s">
        <v>1335</v>
      </c>
      <c r="G175" s="248" t="s">
        <v>314</v>
      </c>
      <c r="H175" s="249">
        <v>32</v>
      </c>
      <c r="I175" s="250"/>
      <c r="J175" s="251">
        <f>ROUND(I175*H175,2)</f>
        <v>0</v>
      </c>
      <c r="K175" s="252"/>
      <c r="L175" s="253"/>
      <c r="M175" s="254" t="s">
        <v>1</v>
      </c>
      <c r="N175" s="255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214</v>
      </c>
      <c r="AT175" s="237" t="s">
        <v>541</v>
      </c>
      <c r="AU175" s="237" t="s">
        <v>85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267</v>
      </c>
      <c r="BM175" s="237" t="s">
        <v>473</v>
      </c>
    </row>
    <row r="176" s="2" customFormat="1" ht="24.15" customHeight="1">
      <c r="A176" s="35"/>
      <c r="B176" s="36"/>
      <c r="C176" s="225" t="s">
        <v>217</v>
      </c>
      <c r="D176" s="225" t="s">
        <v>205</v>
      </c>
      <c r="E176" s="226" t="s">
        <v>1336</v>
      </c>
      <c r="F176" s="227" t="s">
        <v>1337</v>
      </c>
      <c r="G176" s="228" t="s">
        <v>523</v>
      </c>
      <c r="H176" s="244"/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267</v>
      </c>
      <c r="AT176" s="237" t="s">
        <v>205</v>
      </c>
      <c r="AU176" s="237" t="s">
        <v>85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267</v>
      </c>
      <c r="BM176" s="237" t="s">
        <v>483</v>
      </c>
    </row>
    <row r="177" s="12" customFormat="1" ht="22.8" customHeight="1">
      <c r="A177" s="12"/>
      <c r="B177" s="209"/>
      <c r="C177" s="210"/>
      <c r="D177" s="211" t="s">
        <v>75</v>
      </c>
      <c r="E177" s="223" t="s">
        <v>1338</v>
      </c>
      <c r="F177" s="223" t="s">
        <v>1339</v>
      </c>
      <c r="G177" s="210"/>
      <c r="H177" s="210"/>
      <c r="I177" s="213"/>
      <c r="J177" s="224">
        <f>BK177</f>
        <v>0</v>
      </c>
      <c r="K177" s="210"/>
      <c r="L177" s="215"/>
      <c r="M177" s="216"/>
      <c r="N177" s="217"/>
      <c r="O177" s="217"/>
      <c r="P177" s="218">
        <f>SUM(P178:P185)</f>
        <v>0</v>
      </c>
      <c r="Q177" s="217"/>
      <c r="R177" s="218">
        <f>SUM(R178:R185)</f>
        <v>0</v>
      </c>
      <c r="S177" s="217"/>
      <c r="T177" s="219">
        <f>SUM(T178:T185)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0" t="s">
        <v>85</v>
      </c>
      <c r="AT177" s="221" t="s">
        <v>75</v>
      </c>
      <c r="AU177" s="221" t="s">
        <v>83</v>
      </c>
      <c r="AY177" s="220" t="s">
        <v>203</v>
      </c>
      <c r="BK177" s="222">
        <f>SUM(BK178:BK185)</f>
        <v>0</v>
      </c>
    </row>
    <row r="178" s="2" customFormat="1" ht="24.15" customHeight="1">
      <c r="A178" s="35"/>
      <c r="B178" s="36"/>
      <c r="C178" s="225" t="s">
        <v>349</v>
      </c>
      <c r="D178" s="225" t="s">
        <v>205</v>
      </c>
      <c r="E178" s="226" t="s">
        <v>1340</v>
      </c>
      <c r="F178" s="227" t="s">
        <v>1341</v>
      </c>
      <c r="G178" s="228" t="s">
        <v>220</v>
      </c>
      <c r="H178" s="229">
        <v>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267</v>
      </c>
      <c r="AT178" s="237" t="s">
        <v>205</v>
      </c>
      <c r="AU178" s="237" t="s">
        <v>85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267</v>
      </c>
      <c r="BM178" s="237" t="s">
        <v>266</v>
      </c>
    </row>
    <row r="179" s="2" customFormat="1" ht="24.15" customHeight="1">
      <c r="A179" s="35"/>
      <c r="B179" s="36"/>
      <c r="C179" s="225" t="s">
        <v>353</v>
      </c>
      <c r="D179" s="225" t="s">
        <v>205</v>
      </c>
      <c r="E179" s="226" t="s">
        <v>1342</v>
      </c>
      <c r="F179" s="227" t="s">
        <v>1343</v>
      </c>
      <c r="G179" s="228" t="s">
        <v>220</v>
      </c>
      <c r="H179" s="229">
        <v>1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267</v>
      </c>
      <c r="AT179" s="237" t="s">
        <v>205</v>
      </c>
      <c r="AU179" s="237" t="s">
        <v>85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267</v>
      </c>
      <c r="BM179" s="237" t="s">
        <v>270</v>
      </c>
    </row>
    <row r="180" s="2" customFormat="1" ht="33" customHeight="1">
      <c r="A180" s="35"/>
      <c r="B180" s="36"/>
      <c r="C180" s="225" t="s">
        <v>357</v>
      </c>
      <c r="D180" s="225" t="s">
        <v>205</v>
      </c>
      <c r="E180" s="226" t="s">
        <v>1344</v>
      </c>
      <c r="F180" s="227" t="s">
        <v>1345</v>
      </c>
      <c r="G180" s="228" t="s">
        <v>1346</v>
      </c>
      <c r="H180" s="229">
        <v>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267</v>
      </c>
      <c r="AT180" s="237" t="s">
        <v>205</v>
      </c>
      <c r="AU180" s="237" t="s">
        <v>85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267</v>
      </c>
      <c r="BM180" s="237" t="s">
        <v>274</v>
      </c>
    </row>
    <row r="181" s="2" customFormat="1" ht="33" customHeight="1">
      <c r="A181" s="35"/>
      <c r="B181" s="36"/>
      <c r="C181" s="225" t="s">
        <v>362</v>
      </c>
      <c r="D181" s="225" t="s">
        <v>205</v>
      </c>
      <c r="E181" s="226" t="s">
        <v>1347</v>
      </c>
      <c r="F181" s="227" t="s">
        <v>1348</v>
      </c>
      <c r="G181" s="228" t="s">
        <v>1346</v>
      </c>
      <c r="H181" s="229">
        <v>4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267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267</v>
      </c>
      <c r="BM181" s="237" t="s">
        <v>520</v>
      </c>
    </row>
    <row r="182" s="2" customFormat="1" ht="37.8" customHeight="1">
      <c r="A182" s="35"/>
      <c r="B182" s="36"/>
      <c r="C182" s="225" t="s">
        <v>366</v>
      </c>
      <c r="D182" s="225" t="s">
        <v>205</v>
      </c>
      <c r="E182" s="226" t="s">
        <v>1349</v>
      </c>
      <c r="F182" s="227" t="s">
        <v>1350</v>
      </c>
      <c r="G182" s="228" t="s">
        <v>1346</v>
      </c>
      <c r="H182" s="229">
        <v>4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267</v>
      </c>
      <c r="AT182" s="237" t="s">
        <v>205</v>
      </c>
      <c r="AU182" s="237" t="s">
        <v>85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267</v>
      </c>
      <c r="BM182" s="237" t="s">
        <v>531</v>
      </c>
    </row>
    <row r="183" s="2" customFormat="1" ht="49.05" customHeight="1">
      <c r="A183" s="35"/>
      <c r="B183" s="36"/>
      <c r="C183" s="225" t="s">
        <v>221</v>
      </c>
      <c r="D183" s="225" t="s">
        <v>205</v>
      </c>
      <c r="E183" s="226" t="s">
        <v>1351</v>
      </c>
      <c r="F183" s="227" t="s">
        <v>1352</v>
      </c>
      <c r="G183" s="228" t="s">
        <v>1346</v>
      </c>
      <c r="H183" s="229">
        <v>1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267</v>
      </c>
      <c r="AT183" s="237" t="s">
        <v>205</v>
      </c>
      <c r="AU183" s="237" t="s">
        <v>85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267</v>
      </c>
      <c r="BM183" s="237" t="s">
        <v>540</v>
      </c>
    </row>
    <row r="184" s="2" customFormat="1" ht="49.05" customHeight="1">
      <c r="A184" s="35"/>
      <c r="B184" s="36"/>
      <c r="C184" s="225" t="s">
        <v>373</v>
      </c>
      <c r="D184" s="225" t="s">
        <v>205</v>
      </c>
      <c r="E184" s="226" t="s">
        <v>1353</v>
      </c>
      <c r="F184" s="227" t="s">
        <v>1354</v>
      </c>
      <c r="G184" s="228" t="s">
        <v>1346</v>
      </c>
      <c r="H184" s="229">
        <v>1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267</v>
      </c>
      <c r="AT184" s="237" t="s">
        <v>205</v>
      </c>
      <c r="AU184" s="237" t="s">
        <v>85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267</v>
      </c>
      <c r="BM184" s="237" t="s">
        <v>549</v>
      </c>
    </row>
    <row r="185" s="2" customFormat="1" ht="24.15" customHeight="1">
      <c r="A185" s="35"/>
      <c r="B185" s="36"/>
      <c r="C185" s="225" t="s">
        <v>225</v>
      </c>
      <c r="D185" s="225" t="s">
        <v>205</v>
      </c>
      <c r="E185" s="226" t="s">
        <v>1355</v>
      </c>
      <c r="F185" s="227" t="s">
        <v>1356</v>
      </c>
      <c r="G185" s="228" t="s">
        <v>523</v>
      </c>
      <c r="H185" s="244"/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267</v>
      </c>
      <c r="AT185" s="237" t="s">
        <v>205</v>
      </c>
      <c r="AU185" s="237" t="s">
        <v>85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267</v>
      </c>
      <c r="BM185" s="237" t="s">
        <v>560</v>
      </c>
    </row>
    <row r="186" s="12" customFormat="1" ht="22.8" customHeight="1">
      <c r="A186" s="12"/>
      <c r="B186" s="209"/>
      <c r="C186" s="210"/>
      <c r="D186" s="211" t="s">
        <v>75</v>
      </c>
      <c r="E186" s="223" t="s">
        <v>1357</v>
      </c>
      <c r="F186" s="223" t="s">
        <v>1358</v>
      </c>
      <c r="G186" s="210"/>
      <c r="H186" s="210"/>
      <c r="I186" s="213"/>
      <c r="J186" s="224">
        <f>BK186</f>
        <v>0</v>
      </c>
      <c r="K186" s="210"/>
      <c r="L186" s="215"/>
      <c r="M186" s="216"/>
      <c r="N186" s="217"/>
      <c r="O186" s="217"/>
      <c r="P186" s="218">
        <f>SUM(P187:P205)</f>
        <v>0</v>
      </c>
      <c r="Q186" s="217"/>
      <c r="R186" s="218">
        <f>SUM(R187:R205)</f>
        <v>0</v>
      </c>
      <c r="S186" s="217"/>
      <c r="T186" s="219">
        <f>SUM(T187:T205)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20" t="s">
        <v>85</v>
      </c>
      <c r="AT186" s="221" t="s">
        <v>75</v>
      </c>
      <c r="AU186" s="221" t="s">
        <v>83</v>
      </c>
      <c r="AY186" s="220" t="s">
        <v>203</v>
      </c>
      <c r="BK186" s="222">
        <f>SUM(BK187:BK205)</f>
        <v>0</v>
      </c>
    </row>
    <row r="187" s="2" customFormat="1" ht="16.5" customHeight="1">
      <c r="A187" s="35"/>
      <c r="B187" s="36"/>
      <c r="C187" s="225" t="s">
        <v>380</v>
      </c>
      <c r="D187" s="225" t="s">
        <v>205</v>
      </c>
      <c r="E187" s="226" t="s">
        <v>1359</v>
      </c>
      <c r="F187" s="227" t="s">
        <v>1360</v>
      </c>
      <c r="G187" s="228" t="s">
        <v>314</v>
      </c>
      <c r="H187" s="229">
        <v>3014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267</v>
      </c>
      <c r="AT187" s="237" t="s">
        <v>205</v>
      </c>
      <c r="AU187" s="237" t="s">
        <v>85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267</v>
      </c>
      <c r="BM187" s="237" t="s">
        <v>568</v>
      </c>
    </row>
    <row r="188" s="2" customFormat="1" ht="16.5" customHeight="1">
      <c r="A188" s="35"/>
      <c r="B188" s="36"/>
      <c r="C188" s="225" t="s">
        <v>384</v>
      </c>
      <c r="D188" s="225" t="s">
        <v>205</v>
      </c>
      <c r="E188" s="226" t="s">
        <v>1361</v>
      </c>
      <c r="F188" s="227" t="s">
        <v>1362</v>
      </c>
      <c r="G188" s="228" t="s">
        <v>1363</v>
      </c>
      <c r="H188" s="229">
        <v>1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267</v>
      </c>
      <c r="AT188" s="237" t="s">
        <v>205</v>
      </c>
      <c r="AU188" s="237" t="s">
        <v>85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267</v>
      </c>
      <c r="BM188" s="237" t="s">
        <v>576</v>
      </c>
    </row>
    <row r="189" s="2" customFormat="1" ht="16.5" customHeight="1">
      <c r="A189" s="35"/>
      <c r="B189" s="36"/>
      <c r="C189" s="245" t="s">
        <v>388</v>
      </c>
      <c r="D189" s="245" t="s">
        <v>541</v>
      </c>
      <c r="E189" s="246" t="s">
        <v>1364</v>
      </c>
      <c r="F189" s="247" t="s">
        <v>1365</v>
      </c>
      <c r="G189" s="248" t="s">
        <v>220</v>
      </c>
      <c r="H189" s="249">
        <v>20</v>
      </c>
      <c r="I189" s="250"/>
      <c r="J189" s="251">
        <f>ROUND(I189*H189,2)</f>
        <v>0</v>
      </c>
      <c r="K189" s="252"/>
      <c r="L189" s="253"/>
      <c r="M189" s="254" t="s">
        <v>1</v>
      </c>
      <c r="N189" s="255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214</v>
      </c>
      <c r="AT189" s="237" t="s">
        <v>541</v>
      </c>
      <c r="AU189" s="237" t="s">
        <v>85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267</v>
      </c>
      <c r="BM189" s="237" t="s">
        <v>279</v>
      </c>
    </row>
    <row r="190" s="2" customFormat="1" ht="24.15" customHeight="1">
      <c r="A190" s="35"/>
      <c r="B190" s="36"/>
      <c r="C190" s="225" t="s">
        <v>392</v>
      </c>
      <c r="D190" s="225" t="s">
        <v>205</v>
      </c>
      <c r="E190" s="226" t="s">
        <v>1366</v>
      </c>
      <c r="F190" s="227" t="s">
        <v>1367</v>
      </c>
      <c r="G190" s="228" t="s">
        <v>314</v>
      </c>
      <c r="H190" s="229">
        <v>73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267</v>
      </c>
      <c r="AT190" s="237" t="s">
        <v>205</v>
      </c>
      <c r="AU190" s="237" t="s">
        <v>85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267</v>
      </c>
      <c r="BM190" s="237" t="s">
        <v>283</v>
      </c>
    </row>
    <row r="191" s="2" customFormat="1" ht="24.15" customHeight="1">
      <c r="A191" s="35"/>
      <c r="B191" s="36"/>
      <c r="C191" s="225" t="s">
        <v>396</v>
      </c>
      <c r="D191" s="225" t="s">
        <v>205</v>
      </c>
      <c r="E191" s="226" t="s">
        <v>1368</v>
      </c>
      <c r="F191" s="227" t="s">
        <v>1369</v>
      </c>
      <c r="G191" s="228" t="s">
        <v>314</v>
      </c>
      <c r="H191" s="229">
        <v>10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267</v>
      </c>
      <c r="AT191" s="237" t="s">
        <v>205</v>
      </c>
      <c r="AU191" s="237" t="s">
        <v>85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267</v>
      </c>
      <c r="BM191" s="237" t="s">
        <v>287</v>
      </c>
    </row>
    <row r="192" s="2" customFormat="1" ht="24.15" customHeight="1">
      <c r="A192" s="35"/>
      <c r="B192" s="36"/>
      <c r="C192" s="225" t="s">
        <v>229</v>
      </c>
      <c r="D192" s="225" t="s">
        <v>205</v>
      </c>
      <c r="E192" s="226" t="s">
        <v>1370</v>
      </c>
      <c r="F192" s="227" t="s">
        <v>1371</v>
      </c>
      <c r="G192" s="228" t="s">
        <v>314</v>
      </c>
      <c r="H192" s="229">
        <v>30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267</v>
      </c>
      <c r="AT192" s="237" t="s">
        <v>205</v>
      </c>
      <c r="AU192" s="237" t="s">
        <v>85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267</v>
      </c>
      <c r="BM192" s="237" t="s">
        <v>290</v>
      </c>
    </row>
    <row r="193" s="2" customFormat="1" ht="24.15" customHeight="1">
      <c r="A193" s="35"/>
      <c r="B193" s="36"/>
      <c r="C193" s="225" t="s">
        <v>405</v>
      </c>
      <c r="D193" s="225" t="s">
        <v>205</v>
      </c>
      <c r="E193" s="226" t="s">
        <v>1372</v>
      </c>
      <c r="F193" s="227" t="s">
        <v>1373</v>
      </c>
      <c r="G193" s="228" t="s">
        <v>314</v>
      </c>
      <c r="H193" s="229">
        <v>32</v>
      </c>
      <c r="I193" s="230"/>
      <c r="J193" s="231">
        <f>ROUND(I193*H193,2)</f>
        <v>0</v>
      </c>
      <c r="K193" s="232"/>
      <c r="L193" s="41"/>
      <c r="M193" s="233" t="s">
        <v>1</v>
      </c>
      <c r="N193" s="234" t="s">
        <v>41</v>
      </c>
      <c r="O193" s="88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267</v>
      </c>
      <c r="AT193" s="237" t="s">
        <v>205</v>
      </c>
      <c r="AU193" s="237" t="s">
        <v>85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267</v>
      </c>
      <c r="BM193" s="237" t="s">
        <v>294</v>
      </c>
    </row>
    <row r="194" s="2" customFormat="1" ht="21.75" customHeight="1">
      <c r="A194" s="35"/>
      <c r="B194" s="36"/>
      <c r="C194" s="225" t="s">
        <v>233</v>
      </c>
      <c r="D194" s="225" t="s">
        <v>205</v>
      </c>
      <c r="E194" s="226" t="s">
        <v>1374</v>
      </c>
      <c r="F194" s="227" t="s">
        <v>1375</v>
      </c>
      <c r="G194" s="228" t="s">
        <v>314</v>
      </c>
      <c r="H194" s="229">
        <v>1219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267</v>
      </c>
      <c r="AT194" s="237" t="s">
        <v>205</v>
      </c>
      <c r="AU194" s="237" t="s">
        <v>85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267</v>
      </c>
      <c r="BM194" s="237" t="s">
        <v>298</v>
      </c>
    </row>
    <row r="195" s="2" customFormat="1" ht="21.75" customHeight="1">
      <c r="A195" s="35"/>
      <c r="B195" s="36"/>
      <c r="C195" s="225" t="s">
        <v>412</v>
      </c>
      <c r="D195" s="225" t="s">
        <v>205</v>
      </c>
      <c r="E195" s="226" t="s">
        <v>1376</v>
      </c>
      <c r="F195" s="227" t="s">
        <v>1377</v>
      </c>
      <c r="G195" s="228" t="s">
        <v>314</v>
      </c>
      <c r="H195" s="229">
        <v>352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267</v>
      </c>
      <c r="AT195" s="237" t="s">
        <v>205</v>
      </c>
      <c r="AU195" s="237" t="s">
        <v>85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267</v>
      </c>
      <c r="BM195" s="237" t="s">
        <v>302</v>
      </c>
    </row>
    <row r="196" s="2" customFormat="1" ht="21.75" customHeight="1">
      <c r="A196" s="35"/>
      <c r="B196" s="36"/>
      <c r="C196" s="225" t="s">
        <v>237</v>
      </c>
      <c r="D196" s="225" t="s">
        <v>205</v>
      </c>
      <c r="E196" s="226" t="s">
        <v>1378</v>
      </c>
      <c r="F196" s="227" t="s">
        <v>1379</v>
      </c>
      <c r="G196" s="228" t="s">
        <v>314</v>
      </c>
      <c r="H196" s="229">
        <v>415</v>
      </c>
      <c r="I196" s="230"/>
      <c r="J196" s="231">
        <f>ROUND(I196*H196,2)</f>
        <v>0</v>
      </c>
      <c r="K196" s="232"/>
      <c r="L196" s="41"/>
      <c r="M196" s="233" t="s">
        <v>1</v>
      </c>
      <c r="N196" s="234" t="s">
        <v>41</v>
      </c>
      <c r="O196" s="88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37" t="s">
        <v>267</v>
      </c>
      <c r="AT196" s="237" t="s">
        <v>205</v>
      </c>
      <c r="AU196" s="237" t="s">
        <v>85</v>
      </c>
      <c r="AY196" s="14" t="s">
        <v>203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4" t="s">
        <v>83</v>
      </c>
      <c r="BK196" s="238">
        <f>ROUND(I196*H196,2)</f>
        <v>0</v>
      </c>
      <c r="BL196" s="14" t="s">
        <v>267</v>
      </c>
      <c r="BM196" s="237" t="s">
        <v>306</v>
      </c>
    </row>
    <row r="197" s="2" customFormat="1" ht="21.75" customHeight="1">
      <c r="A197" s="35"/>
      <c r="B197" s="36"/>
      <c r="C197" s="225" t="s">
        <v>419</v>
      </c>
      <c r="D197" s="225" t="s">
        <v>205</v>
      </c>
      <c r="E197" s="226" t="s">
        <v>1380</v>
      </c>
      <c r="F197" s="227" t="s">
        <v>1381</v>
      </c>
      <c r="G197" s="228" t="s">
        <v>314</v>
      </c>
      <c r="H197" s="229">
        <v>334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267</v>
      </c>
      <c r="AT197" s="237" t="s">
        <v>205</v>
      </c>
      <c r="AU197" s="237" t="s">
        <v>85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267</v>
      </c>
      <c r="BM197" s="237" t="s">
        <v>654</v>
      </c>
    </row>
    <row r="198" s="2" customFormat="1" ht="21.75" customHeight="1">
      <c r="A198" s="35"/>
      <c r="B198" s="36"/>
      <c r="C198" s="225" t="s">
        <v>242</v>
      </c>
      <c r="D198" s="225" t="s">
        <v>205</v>
      </c>
      <c r="E198" s="226" t="s">
        <v>1382</v>
      </c>
      <c r="F198" s="227" t="s">
        <v>1383</v>
      </c>
      <c r="G198" s="228" t="s">
        <v>314</v>
      </c>
      <c r="H198" s="229">
        <v>197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267</v>
      </c>
      <c r="AT198" s="237" t="s">
        <v>205</v>
      </c>
      <c r="AU198" s="237" t="s">
        <v>85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267</v>
      </c>
      <c r="BM198" s="237" t="s">
        <v>663</v>
      </c>
    </row>
    <row r="199" s="2" customFormat="1" ht="21.75" customHeight="1">
      <c r="A199" s="35"/>
      <c r="B199" s="36"/>
      <c r="C199" s="225" t="s">
        <v>426</v>
      </c>
      <c r="D199" s="225" t="s">
        <v>205</v>
      </c>
      <c r="E199" s="226" t="s">
        <v>1384</v>
      </c>
      <c r="F199" s="227" t="s">
        <v>1385</v>
      </c>
      <c r="G199" s="228" t="s">
        <v>314</v>
      </c>
      <c r="H199" s="229">
        <v>188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267</v>
      </c>
      <c r="AT199" s="237" t="s">
        <v>205</v>
      </c>
      <c r="AU199" s="237" t="s">
        <v>85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267</v>
      </c>
      <c r="BM199" s="237" t="s">
        <v>671</v>
      </c>
    </row>
    <row r="200" s="2" customFormat="1" ht="16.5" customHeight="1">
      <c r="A200" s="35"/>
      <c r="B200" s="36"/>
      <c r="C200" s="225" t="s">
        <v>246</v>
      </c>
      <c r="D200" s="225" t="s">
        <v>205</v>
      </c>
      <c r="E200" s="226" t="s">
        <v>1386</v>
      </c>
      <c r="F200" s="227" t="s">
        <v>1387</v>
      </c>
      <c r="G200" s="228" t="s">
        <v>314</v>
      </c>
      <c r="H200" s="229">
        <v>164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267</v>
      </c>
      <c r="AT200" s="237" t="s">
        <v>205</v>
      </c>
      <c r="AU200" s="237" t="s">
        <v>85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267</v>
      </c>
      <c r="BM200" s="237" t="s">
        <v>679</v>
      </c>
    </row>
    <row r="201" s="2" customFormat="1" ht="16.5" customHeight="1">
      <c r="A201" s="35"/>
      <c r="B201" s="36"/>
      <c r="C201" s="225" t="s">
        <v>433</v>
      </c>
      <c r="D201" s="225" t="s">
        <v>205</v>
      </c>
      <c r="E201" s="226" t="s">
        <v>1388</v>
      </c>
      <c r="F201" s="227" t="s">
        <v>1389</v>
      </c>
      <c r="G201" s="228" t="s">
        <v>314</v>
      </c>
      <c r="H201" s="229">
        <v>198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267</v>
      </c>
      <c r="AT201" s="237" t="s">
        <v>205</v>
      </c>
      <c r="AU201" s="237" t="s">
        <v>85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267</v>
      </c>
      <c r="BM201" s="237" t="s">
        <v>310</v>
      </c>
    </row>
    <row r="202" s="2" customFormat="1" ht="33" customHeight="1">
      <c r="A202" s="35"/>
      <c r="B202" s="36"/>
      <c r="C202" s="225" t="s">
        <v>250</v>
      </c>
      <c r="D202" s="225" t="s">
        <v>205</v>
      </c>
      <c r="E202" s="226" t="s">
        <v>1390</v>
      </c>
      <c r="F202" s="227" t="s">
        <v>1391</v>
      </c>
      <c r="G202" s="228" t="s">
        <v>1346</v>
      </c>
      <c r="H202" s="229">
        <v>120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267</v>
      </c>
      <c r="AT202" s="237" t="s">
        <v>205</v>
      </c>
      <c r="AU202" s="237" t="s">
        <v>85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267</v>
      </c>
      <c r="BM202" s="237" t="s">
        <v>315</v>
      </c>
    </row>
    <row r="203" s="2" customFormat="1" ht="24.15" customHeight="1">
      <c r="A203" s="35"/>
      <c r="B203" s="36"/>
      <c r="C203" s="225" t="s">
        <v>440</v>
      </c>
      <c r="D203" s="225" t="s">
        <v>205</v>
      </c>
      <c r="E203" s="226" t="s">
        <v>1392</v>
      </c>
      <c r="F203" s="227" t="s">
        <v>1393</v>
      </c>
      <c r="G203" s="228" t="s">
        <v>241</v>
      </c>
      <c r="H203" s="229">
        <v>40.277000000000001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267</v>
      </c>
      <c r="AT203" s="237" t="s">
        <v>205</v>
      </c>
      <c r="AU203" s="237" t="s">
        <v>85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267</v>
      </c>
      <c r="BM203" s="237" t="s">
        <v>703</v>
      </c>
    </row>
    <row r="204" s="2" customFormat="1" ht="16.5" customHeight="1">
      <c r="A204" s="35"/>
      <c r="B204" s="36"/>
      <c r="C204" s="225" t="s">
        <v>253</v>
      </c>
      <c r="D204" s="225" t="s">
        <v>205</v>
      </c>
      <c r="E204" s="226" t="s">
        <v>1394</v>
      </c>
      <c r="F204" s="227" t="s">
        <v>1395</v>
      </c>
      <c r="G204" s="228" t="s">
        <v>1363</v>
      </c>
      <c r="H204" s="229">
        <v>1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267</v>
      </c>
      <c r="AT204" s="237" t="s">
        <v>205</v>
      </c>
      <c r="AU204" s="237" t="s">
        <v>85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267</v>
      </c>
      <c r="BM204" s="237" t="s">
        <v>712</v>
      </c>
    </row>
    <row r="205" s="2" customFormat="1" ht="24.15" customHeight="1">
      <c r="A205" s="35"/>
      <c r="B205" s="36"/>
      <c r="C205" s="225" t="s">
        <v>447</v>
      </c>
      <c r="D205" s="225" t="s">
        <v>205</v>
      </c>
      <c r="E205" s="226" t="s">
        <v>1396</v>
      </c>
      <c r="F205" s="227" t="s">
        <v>1397</v>
      </c>
      <c r="G205" s="228" t="s">
        <v>523</v>
      </c>
      <c r="H205" s="244"/>
      <c r="I205" s="230"/>
      <c r="J205" s="231">
        <f>ROUND(I205*H205,2)</f>
        <v>0</v>
      </c>
      <c r="K205" s="232"/>
      <c r="L205" s="41"/>
      <c r="M205" s="233" t="s">
        <v>1</v>
      </c>
      <c r="N205" s="234" t="s">
        <v>41</v>
      </c>
      <c r="O205" s="88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267</v>
      </c>
      <c r="AT205" s="237" t="s">
        <v>205</v>
      </c>
      <c r="AU205" s="237" t="s">
        <v>85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267</v>
      </c>
      <c r="BM205" s="237" t="s">
        <v>724</v>
      </c>
    </row>
    <row r="206" s="12" customFormat="1" ht="22.8" customHeight="1">
      <c r="A206" s="12"/>
      <c r="B206" s="209"/>
      <c r="C206" s="210"/>
      <c r="D206" s="211" t="s">
        <v>75</v>
      </c>
      <c r="E206" s="223" t="s">
        <v>1398</v>
      </c>
      <c r="F206" s="223" t="s">
        <v>1399</v>
      </c>
      <c r="G206" s="210"/>
      <c r="H206" s="210"/>
      <c r="I206" s="213"/>
      <c r="J206" s="224">
        <f>BK206</f>
        <v>0</v>
      </c>
      <c r="K206" s="210"/>
      <c r="L206" s="215"/>
      <c r="M206" s="216"/>
      <c r="N206" s="217"/>
      <c r="O206" s="217"/>
      <c r="P206" s="218">
        <f>SUM(P207:P262)</f>
        <v>0</v>
      </c>
      <c r="Q206" s="217"/>
      <c r="R206" s="218">
        <f>SUM(R207:R262)</f>
        <v>0</v>
      </c>
      <c r="S206" s="217"/>
      <c r="T206" s="219">
        <f>SUM(T207:T262)</f>
        <v>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20" t="s">
        <v>85</v>
      </c>
      <c r="AT206" s="221" t="s">
        <v>75</v>
      </c>
      <c r="AU206" s="221" t="s">
        <v>83</v>
      </c>
      <c r="AY206" s="220" t="s">
        <v>203</v>
      </c>
      <c r="BK206" s="222">
        <f>SUM(BK207:BK262)</f>
        <v>0</v>
      </c>
    </row>
    <row r="207" s="2" customFormat="1" ht="24.15" customHeight="1">
      <c r="A207" s="35"/>
      <c r="B207" s="36"/>
      <c r="C207" s="225" t="s">
        <v>451</v>
      </c>
      <c r="D207" s="225" t="s">
        <v>205</v>
      </c>
      <c r="E207" s="226" t="s">
        <v>1400</v>
      </c>
      <c r="F207" s="227" t="s">
        <v>1401</v>
      </c>
      <c r="G207" s="228" t="s">
        <v>220</v>
      </c>
      <c r="H207" s="229">
        <v>74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267</v>
      </c>
      <c r="AT207" s="237" t="s">
        <v>205</v>
      </c>
      <c r="AU207" s="237" t="s">
        <v>85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267</v>
      </c>
      <c r="BM207" s="237" t="s">
        <v>731</v>
      </c>
    </row>
    <row r="208" s="2" customFormat="1" ht="24.15" customHeight="1">
      <c r="A208" s="35"/>
      <c r="B208" s="36"/>
      <c r="C208" s="225" t="s">
        <v>455</v>
      </c>
      <c r="D208" s="225" t="s">
        <v>205</v>
      </c>
      <c r="E208" s="226" t="s">
        <v>1402</v>
      </c>
      <c r="F208" s="227" t="s">
        <v>1403</v>
      </c>
      <c r="G208" s="228" t="s">
        <v>1346</v>
      </c>
      <c r="H208" s="229">
        <v>2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267</v>
      </c>
      <c r="AT208" s="237" t="s">
        <v>205</v>
      </c>
      <c r="AU208" s="237" t="s">
        <v>85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267</v>
      </c>
      <c r="BM208" s="237" t="s">
        <v>739</v>
      </c>
    </row>
    <row r="209" s="2" customFormat="1" ht="33" customHeight="1">
      <c r="A209" s="35"/>
      <c r="B209" s="36"/>
      <c r="C209" s="245" t="s">
        <v>257</v>
      </c>
      <c r="D209" s="245" t="s">
        <v>541</v>
      </c>
      <c r="E209" s="246" t="s">
        <v>1404</v>
      </c>
      <c r="F209" s="247" t="s">
        <v>1405</v>
      </c>
      <c r="G209" s="248" t="s">
        <v>220</v>
      </c>
      <c r="H209" s="249">
        <v>2</v>
      </c>
      <c r="I209" s="250"/>
      <c r="J209" s="251">
        <f>ROUND(I209*H209,2)</f>
        <v>0</v>
      </c>
      <c r="K209" s="252"/>
      <c r="L209" s="253"/>
      <c r="M209" s="254" t="s">
        <v>1</v>
      </c>
      <c r="N209" s="255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214</v>
      </c>
      <c r="AT209" s="237" t="s">
        <v>541</v>
      </c>
      <c r="AU209" s="237" t="s">
        <v>85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267</v>
      </c>
      <c r="BM209" s="237" t="s">
        <v>747</v>
      </c>
    </row>
    <row r="210" s="2" customFormat="1" ht="24.15" customHeight="1">
      <c r="A210" s="35"/>
      <c r="B210" s="36"/>
      <c r="C210" s="225" t="s">
        <v>462</v>
      </c>
      <c r="D210" s="225" t="s">
        <v>205</v>
      </c>
      <c r="E210" s="226" t="s">
        <v>1406</v>
      </c>
      <c r="F210" s="227" t="s">
        <v>1407</v>
      </c>
      <c r="G210" s="228" t="s">
        <v>1346</v>
      </c>
      <c r="H210" s="229">
        <v>2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267</v>
      </c>
      <c r="AT210" s="237" t="s">
        <v>205</v>
      </c>
      <c r="AU210" s="237" t="s">
        <v>85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267</v>
      </c>
      <c r="BM210" s="237" t="s">
        <v>755</v>
      </c>
    </row>
    <row r="211" s="2" customFormat="1" ht="24.15" customHeight="1">
      <c r="A211" s="35"/>
      <c r="B211" s="36"/>
      <c r="C211" s="225" t="s">
        <v>261</v>
      </c>
      <c r="D211" s="225" t="s">
        <v>205</v>
      </c>
      <c r="E211" s="226" t="s">
        <v>1408</v>
      </c>
      <c r="F211" s="227" t="s">
        <v>1409</v>
      </c>
      <c r="G211" s="228" t="s">
        <v>1346</v>
      </c>
      <c r="H211" s="229">
        <v>2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267</v>
      </c>
      <c r="AT211" s="237" t="s">
        <v>205</v>
      </c>
      <c r="AU211" s="237" t="s">
        <v>85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267</v>
      </c>
      <c r="BM211" s="237" t="s">
        <v>763</v>
      </c>
    </row>
    <row r="212" s="2" customFormat="1" ht="21.75" customHeight="1">
      <c r="A212" s="35"/>
      <c r="B212" s="36"/>
      <c r="C212" s="245" t="s">
        <v>469</v>
      </c>
      <c r="D212" s="245" t="s">
        <v>541</v>
      </c>
      <c r="E212" s="246" t="s">
        <v>1410</v>
      </c>
      <c r="F212" s="247" t="s">
        <v>1411</v>
      </c>
      <c r="G212" s="248" t="s">
        <v>220</v>
      </c>
      <c r="H212" s="249">
        <v>2</v>
      </c>
      <c r="I212" s="250"/>
      <c r="J212" s="251">
        <f>ROUND(I212*H212,2)</f>
        <v>0</v>
      </c>
      <c r="K212" s="252"/>
      <c r="L212" s="253"/>
      <c r="M212" s="254" t="s">
        <v>1</v>
      </c>
      <c r="N212" s="255" t="s">
        <v>41</v>
      </c>
      <c r="O212" s="88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214</v>
      </c>
      <c r="AT212" s="237" t="s">
        <v>541</v>
      </c>
      <c r="AU212" s="237" t="s">
        <v>85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267</v>
      </c>
      <c r="BM212" s="237" t="s">
        <v>772</v>
      </c>
    </row>
    <row r="213" s="2" customFormat="1" ht="24.15" customHeight="1">
      <c r="A213" s="35"/>
      <c r="B213" s="36"/>
      <c r="C213" s="245" t="s">
        <v>473</v>
      </c>
      <c r="D213" s="245" t="s">
        <v>541</v>
      </c>
      <c r="E213" s="246" t="s">
        <v>1412</v>
      </c>
      <c r="F213" s="247" t="s">
        <v>1413</v>
      </c>
      <c r="G213" s="248" t="s">
        <v>220</v>
      </c>
      <c r="H213" s="249">
        <v>4</v>
      </c>
      <c r="I213" s="250"/>
      <c r="J213" s="251">
        <f>ROUND(I213*H213,2)</f>
        <v>0</v>
      </c>
      <c r="K213" s="252"/>
      <c r="L213" s="253"/>
      <c r="M213" s="254" t="s">
        <v>1</v>
      </c>
      <c r="N213" s="255" t="s">
        <v>41</v>
      </c>
      <c r="O213" s="88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214</v>
      </c>
      <c r="AT213" s="237" t="s">
        <v>541</v>
      </c>
      <c r="AU213" s="237" t="s">
        <v>85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267</v>
      </c>
      <c r="BM213" s="237" t="s">
        <v>780</v>
      </c>
    </row>
    <row r="214" s="2" customFormat="1" ht="24.15" customHeight="1">
      <c r="A214" s="35"/>
      <c r="B214" s="36"/>
      <c r="C214" s="245" t="s">
        <v>479</v>
      </c>
      <c r="D214" s="245" t="s">
        <v>541</v>
      </c>
      <c r="E214" s="246" t="s">
        <v>1414</v>
      </c>
      <c r="F214" s="247" t="s">
        <v>1415</v>
      </c>
      <c r="G214" s="248" t="s">
        <v>220</v>
      </c>
      <c r="H214" s="249">
        <v>4</v>
      </c>
      <c r="I214" s="250"/>
      <c r="J214" s="251">
        <f>ROUND(I214*H214,2)</f>
        <v>0</v>
      </c>
      <c r="K214" s="252"/>
      <c r="L214" s="253"/>
      <c r="M214" s="254" t="s">
        <v>1</v>
      </c>
      <c r="N214" s="255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214</v>
      </c>
      <c r="AT214" s="237" t="s">
        <v>541</v>
      </c>
      <c r="AU214" s="237" t="s">
        <v>85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267</v>
      </c>
      <c r="BM214" s="237" t="s">
        <v>788</v>
      </c>
    </row>
    <row r="215" s="2" customFormat="1" ht="16.5" customHeight="1">
      <c r="A215" s="35"/>
      <c r="B215" s="36"/>
      <c r="C215" s="225" t="s">
        <v>483</v>
      </c>
      <c r="D215" s="225" t="s">
        <v>205</v>
      </c>
      <c r="E215" s="226" t="s">
        <v>1416</v>
      </c>
      <c r="F215" s="227" t="s">
        <v>1417</v>
      </c>
      <c r="G215" s="228" t="s">
        <v>220</v>
      </c>
      <c r="H215" s="229">
        <v>401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267</v>
      </c>
      <c r="AT215" s="237" t="s">
        <v>205</v>
      </c>
      <c r="AU215" s="237" t="s">
        <v>85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267</v>
      </c>
      <c r="BM215" s="237" t="s">
        <v>796</v>
      </c>
    </row>
    <row r="216" s="2" customFormat="1" ht="24.15" customHeight="1">
      <c r="A216" s="35"/>
      <c r="B216" s="36"/>
      <c r="C216" s="245" t="s">
        <v>487</v>
      </c>
      <c r="D216" s="245" t="s">
        <v>541</v>
      </c>
      <c r="E216" s="246" t="s">
        <v>1418</v>
      </c>
      <c r="F216" s="247" t="s">
        <v>1419</v>
      </c>
      <c r="G216" s="248" t="s">
        <v>220</v>
      </c>
      <c r="H216" s="249">
        <v>38</v>
      </c>
      <c r="I216" s="250"/>
      <c r="J216" s="251">
        <f>ROUND(I216*H216,2)</f>
        <v>0</v>
      </c>
      <c r="K216" s="252"/>
      <c r="L216" s="253"/>
      <c r="M216" s="254" t="s">
        <v>1</v>
      </c>
      <c r="N216" s="255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214</v>
      </c>
      <c r="AT216" s="237" t="s">
        <v>541</v>
      </c>
      <c r="AU216" s="237" t="s">
        <v>85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267</v>
      </c>
      <c r="BM216" s="237" t="s">
        <v>804</v>
      </c>
    </row>
    <row r="217" s="2" customFormat="1" ht="24.15" customHeight="1">
      <c r="A217" s="35"/>
      <c r="B217" s="36"/>
      <c r="C217" s="245" t="s">
        <v>266</v>
      </c>
      <c r="D217" s="245" t="s">
        <v>541</v>
      </c>
      <c r="E217" s="246" t="s">
        <v>1420</v>
      </c>
      <c r="F217" s="247" t="s">
        <v>1421</v>
      </c>
      <c r="G217" s="248" t="s">
        <v>220</v>
      </c>
      <c r="H217" s="249">
        <v>18</v>
      </c>
      <c r="I217" s="250"/>
      <c r="J217" s="251">
        <f>ROUND(I217*H217,2)</f>
        <v>0</v>
      </c>
      <c r="K217" s="252"/>
      <c r="L217" s="253"/>
      <c r="M217" s="254" t="s">
        <v>1</v>
      </c>
      <c r="N217" s="255" t="s">
        <v>41</v>
      </c>
      <c r="O217" s="88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37" t="s">
        <v>214</v>
      </c>
      <c r="AT217" s="237" t="s">
        <v>541</v>
      </c>
      <c r="AU217" s="237" t="s">
        <v>85</v>
      </c>
      <c r="AY217" s="14" t="s">
        <v>203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4" t="s">
        <v>83</v>
      </c>
      <c r="BK217" s="238">
        <f>ROUND(I217*H217,2)</f>
        <v>0</v>
      </c>
      <c r="BL217" s="14" t="s">
        <v>267</v>
      </c>
      <c r="BM217" s="237" t="s">
        <v>812</v>
      </c>
    </row>
    <row r="218" s="2" customFormat="1" ht="16.5" customHeight="1">
      <c r="A218" s="35"/>
      <c r="B218" s="36"/>
      <c r="C218" s="245" t="s">
        <v>494</v>
      </c>
      <c r="D218" s="245" t="s">
        <v>541</v>
      </c>
      <c r="E218" s="246" t="s">
        <v>1422</v>
      </c>
      <c r="F218" s="247" t="s">
        <v>1423</v>
      </c>
      <c r="G218" s="248" t="s">
        <v>220</v>
      </c>
      <c r="H218" s="249">
        <v>175</v>
      </c>
      <c r="I218" s="250"/>
      <c r="J218" s="251">
        <f>ROUND(I218*H218,2)</f>
        <v>0</v>
      </c>
      <c r="K218" s="252"/>
      <c r="L218" s="253"/>
      <c r="M218" s="254" t="s">
        <v>1</v>
      </c>
      <c r="N218" s="255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214</v>
      </c>
      <c r="AT218" s="237" t="s">
        <v>541</v>
      </c>
      <c r="AU218" s="237" t="s">
        <v>85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267</v>
      </c>
      <c r="BM218" s="237" t="s">
        <v>820</v>
      </c>
    </row>
    <row r="219" s="2" customFormat="1" ht="16.5" customHeight="1">
      <c r="A219" s="35"/>
      <c r="B219" s="36"/>
      <c r="C219" s="245" t="s">
        <v>270</v>
      </c>
      <c r="D219" s="245" t="s">
        <v>541</v>
      </c>
      <c r="E219" s="246" t="s">
        <v>1424</v>
      </c>
      <c r="F219" s="247" t="s">
        <v>1425</v>
      </c>
      <c r="G219" s="248" t="s">
        <v>220</v>
      </c>
      <c r="H219" s="249">
        <v>175</v>
      </c>
      <c r="I219" s="250"/>
      <c r="J219" s="251">
        <f>ROUND(I219*H219,2)</f>
        <v>0</v>
      </c>
      <c r="K219" s="252"/>
      <c r="L219" s="253"/>
      <c r="M219" s="254" t="s">
        <v>1</v>
      </c>
      <c r="N219" s="255" t="s">
        <v>41</v>
      </c>
      <c r="O219" s="88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214</v>
      </c>
      <c r="AT219" s="237" t="s">
        <v>541</v>
      </c>
      <c r="AU219" s="237" t="s">
        <v>85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267</v>
      </c>
      <c r="BM219" s="237" t="s">
        <v>828</v>
      </c>
    </row>
    <row r="220" s="2" customFormat="1" ht="37.8" customHeight="1">
      <c r="A220" s="35"/>
      <c r="B220" s="36"/>
      <c r="C220" s="245" t="s">
        <v>507</v>
      </c>
      <c r="D220" s="245" t="s">
        <v>541</v>
      </c>
      <c r="E220" s="246" t="s">
        <v>1426</v>
      </c>
      <c r="F220" s="247" t="s">
        <v>1427</v>
      </c>
      <c r="G220" s="248" t="s">
        <v>220</v>
      </c>
      <c r="H220" s="249">
        <v>1</v>
      </c>
      <c r="I220" s="250"/>
      <c r="J220" s="251">
        <f>ROUND(I220*H220,2)</f>
        <v>0</v>
      </c>
      <c r="K220" s="252"/>
      <c r="L220" s="253"/>
      <c r="M220" s="254" t="s">
        <v>1</v>
      </c>
      <c r="N220" s="255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214</v>
      </c>
      <c r="AT220" s="237" t="s">
        <v>541</v>
      </c>
      <c r="AU220" s="237" t="s">
        <v>85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267</v>
      </c>
      <c r="BM220" s="237" t="s">
        <v>836</v>
      </c>
    </row>
    <row r="221" s="2" customFormat="1" ht="16.5" customHeight="1">
      <c r="A221" s="35"/>
      <c r="B221" s="36"/>
      <c r="C221" s="225" t="s">
        <v>274</v>
      </c>
      <c r="D221" s="225" t="s">
        <v>205</v>
      </c>
      <c r="E221" s="226" t="s">
        <v>1428</v>
      </c>
      <c r="F221" s="227" t="s">
        <v>1429</v>
      </c>
      <c r="G221" s="228" t="s">
        <v>220</v>
      </c>
      <c r="H221" s="229">
        <v>32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267</v>
      </c>
      <c r="AT221" s="237" t="s">
        <v>205</v>
      </c>
      <c r="AU221" s="237" t="s">
        <v>85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267</v>
      </c>
      <c r="BM221" s="237" t="s">
        <v>844</v>
      </c>
    </row>
    <row r="222" s="2" customFormat="1" ht="24.15" customHeight="1">
      <c r="A222" s="35"/>
      <c r="B222" s="36"/>
      <c r="C222" s="245" t="s">
        <v>515</v>
      </c>
      <c r="D222" s="245" t="s">
        <v>541</v>
      </c>
      <c r="E222" s="246" t="s">
        <v>1430</v>
      </c>
      <c r="F222" s="247" t="s">
        <v>1431</v>
      </c>
      <c r="G222" s="248" t="s">
        <v>220</v>
      </c>
      <c r="H222" s="249">
        <v>28</v>
      </c>
      <c r="I222" s="250"/>
      <c r="J222" s="251">
        <f>ROUND(I222*H222,2)</f>
        <v>0</v>
      </c>
      <c r="K222" s="252"/>
      <c r="L222" s="253"/>
      <c r="M222" s="254" t="s">
        <v>1</v>
      </c>
      <c r="N222" s="255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214</v>
      </c>
      <c r="AT222" s="237" t="s">
        <v>541</v>
      </c>
      <c r="AU222" s="237" t="s">
        <v>85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267</v>
      </c>
      <c r="BM222" s="237" t="s">
        <v>853</v>
      </c>
    </row>
    <row r="223" s="2" customFormat="1" ht="16.5" customHeight="1">
      <c r="A223" s="35"/>
      <c r="B223" s="36"/>
      <c r="C223" s="245" t="s">
        <v>520</v>
      </c>
      <c r="D223" s="245" t="s">
        <v>541</v>
      </c>
      <c r="E223" s="246" t="s">
        <v>1432</v>
      </c>
      <c r="F223" s="247" t="s">
        <v>1433</v>
      </c>
      <c r="G223" s="248" t="s">
        <v>220</v>
      </c>
      <c r="H223" s="249">
        <v>2</v>
      </c>
      <c r="I223" s="250"/>
      <c r="J223" s="251">
        <f>ROUND(I223*H223,2)</f>
        <v>0</v>
      </c>
      <c r="K223" s="252"/>
      <c r="L223" s="253"/>
      <c r="M223" s="254" t="s">
        <v>1</v>
      </c>
      <c r="N223" s="255" t="s">
        <v>41</v>
      </c>
      <c r="O223" s="88"/>
      <c r="P223" s="235">
        <f>O223*H223</f>
        <v>0</v>
      </c>
      <c r="Q223" s="235">
        <v>0</v>
      </c>
      <c r="R223" s="235">
        <f>Q223*H223</f>
        <v>0</v>
      </c>
      <c r="S223" s="235">
        <v>0</v>
      </c>
      <c r="T223" s="236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37" t="s">
        <v>214</v>
      </c>
      <c r="AT223" s="237" t="s">
        <v>541</v>
      </c>
      <c r="AU223" s="237" t="s">
        <v>85</v>
      </c>
      <c r="AY223" s="14" t="s">
        <v>203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4" t="s">
        <v>83</v>
      </c>
      <c r="BK223" s="238">
        <f>ROUND(I223*H223,2)</f>
        <v>0</v>
      </c>
      <c r="BL223" s="14" t="s">
        <v>267</v>
      </c>
      <c r="BM223" s="237" t="s">
        <v>862</v>
      </c>
    </row>
    <row r="224" s="2" customFormat="1" ht="16.5" customHeight="1">
      <c r="A224" s="35"/>
      <c r="B224" s="36"/>
      <c r="C224" s="245" t="s">
        <v>527</v>
      </c>
      <c r="D224" s="245" t="s">
        <v>541</v>
      </c>
      <c r="E224" s="246" t="s">
        <v>1434</v>
      </c>
      <c r="F224" s="247" t="s">
        <v>1435</v>
      </c>
      <c r="G224" s="248" t="s">
        <v>220</v>
      </c>
      <c r="H224" s="249">
        <v>2</v>
      </c>
      <c r="I224" s="250"/>
      <c r="J224" s="251">
        <f>ROUND(I224*H224,2)</f>
        <v>0</v>
      </c>
      <c r="K224" s="252"/>
      <c r="L224" s="253"/>
      <c r="M224" s="254" t="s">
        <v>1</v>
      </c>
      <c r="N224" s="255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214</v>
      </c>
      <c r="AT224" s="237" t="s">
        <v>541</v>
      </c>
      <c r="AU224" s="237" t="s">
        <v>85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267</v>
      </c>
      <c r="BM224" s="237" t="s">
        <v>870</v>
      </c>
    </row>
    <row r="225" s="2" customFormat="1" ht="16.5" customHeight="1">
      <c r="A225" s="35"/>
      <c r="B225" s="36"/>
      <c r="C225" s="225" t="s">
        <v>531</v>
      </c>
      <c r="D225" s="225" t="s">
        <v>205</v>
      </c>
      <c r="E225" s="226" t="s">
        <v>1436</v>
      </c>
      <c r="F225" s="227" t="s">
        <v>1437</v>
      </c>
      <c r="G225" s="228" t="s">
        <v>220</v>
      </c>
      <c r="H225" s="229">
        <v>23</v>
      </c>
      <c r="I225" s="230"/>
      <c r="J225" s="231">
        <f>ROUND(I225*H225,2)</f>
        <v>0</v>
      </c>
      <c r="K225" s="232"/>
      <c r="L225" s="41"/>
      <c r="M225" s="233" t="s">
        <v>1</v>
      </c>
      <c r="N225" s="234" t="s">
        <v>41</v>
      </c>
      <c r="O225" s="88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267</v>
      </c>
      <c r="AT225" s="237" t="s">
        <v>205</v>
      </c>
      <c r="AU225" s="237" t="s">
        <v>85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267</v>
      </c>
      <c r="BM225" s="237" t="s">
        <v>878</v>
      </c>
    </row>
    <row r="226" s="2" customFormat="1" ht="24.15" customHeight="1">
      <c r="A226" s="35"/>
      <c r="B226" s="36"/>
      <c r="C226" s="245" t="s">
        <v>535</v>
      </c>
      <c r="D226" s="245" t="s">
        <v>541</v>
      </c>
      <c r="E226" s="246" t="s">
        <v>1438</v>
      </c>
      <c r="F226" s="247" t="s">
        <v>1439</v>
      </c>
      <c r="G226" s="248" t="s">
        <v>220</v>
      </c>
      <c r="H226" s="249">
        <v>18</v>
      </c>
      <c r="I226" s="250"/>
      <c r="J226" s="251">
        <f>ROUND(I226*H226,2)</f>
        <v>0</v>
      </c>
      <c r="K226" s="252"/>
      <c r="L226" s="253"/>
      <c r="M226" s="254" t="s">
        <v>1</v>
      </c>
      <c r="N226" s="255" t="s">
        <v>41</v>
      </c>
      <c r="O226" s="88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37" t="s">
        <v>214</v>
      </c>
      <c r="AT226" s="237" t="s">
        <v>541</v>
      </c>
      <c r="AU226" s="237" t="s">
        <v>85</v>
      </c>
      <c r="AY226" s="14" t="s">
        <v>203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4" t="s">
        <v>83</v>
      </c>
      <c r="BK226" s="238">
        <f>ROUND(I226*H226,2)</f>
        <v>0</v>
      </c>
      <c r="BL226" s="14" t="s">
        <v>267</v>
      </c>
      <c r="BM226" s="237" t="s">
        <v>890</v>
      </c>
    </row>
    <row r="227" s="2" customFormat="1" ht="37.8" customHeight="1">
      <c r="A227" s="35"/>
      <c r="B227" s="36"/>
      <c r="C227" s="245" t="s">
        <v>540</v>
      </c>
      <c r="D227" s="245" t="s">
        <v>541</v>
      </c>
      <c r="E227" s="246" t="s">
        <v>1440</v>
      </c>
      <c r="F227" s="247" t="s">
        <v>1441</v>
      </c>
      <c r="G227" s="248" t="s">
        <v>220</v>
      </c>
      <c r="H227" s="249">
        <v>4</v>
      </c>
      <c r="I227" s="250"/>
      <c r="J227" s="251">
        <f>ROUND(I227*H227,2)</f>
        <v>0</v>
      </c>
      <c r="K227" s="252"/>
      <c r="L227" s="253"/>
      <c r="M227" s="254" t="s">
        <v>1</v>
      </c>
      <c r="N227" s="255" t="s">
        <v>41</v>
      </c>
      <c r="O227" s="88"/>
      <c r="P227" s="235">
        <f>O227*H227</f>
        <v>0</v>
      </c>
      <c r="Q227" s="235">
        <v>0</v>
      </c>
      <c r="R227" s="235">
        <f>Q227*H227</f>
        <v>0</v>
      </c>
      <c r="S227" s="235">
        <v>0</v>
      </c>
      <c r="T227" s="236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37" t="s">
        <v>214</v>
      </c>
      <c r="AT227" s="237" t="s">
        <v>541</v>
      </c>
      <c r="AU227" s="237" t="s">
        <v>85</v>
      </c>
      <c r="AY227" s="14" t="s">
        <v>203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4" t="s">
        <v>83</v>
      </c>
      <c r="BK227" s="238">
        <f>ROUND(I227*H227,2)</f>
        <v>0</v>
      </c>
      <c r="BL227" s="14" t="s">
        <v>267</v>
      </c>
      <c r="BM227" s="237" t="s">
        <v>319</v>
      </c>
    </row>
    <row r="228" s="2" customFormat="1" ht="24.15" customHeight="1">
      <c r="A228" s="35"/>
      <c r="B228" s="36"/>
      <c r="C228" s="245" t="s">
        <v>545</v>
      </c>
      <c r="D228" s="245" t="s">
        <v>541</v>
      </c>
      <c r="E228" s="246" t="s">
        <v>1442</v>
      </c>
      <c r="F228" s="247" t="s">
        <v>1443</v>
      </c>
      <c r="G228" s="248" t="s">
        <v>220</v>
      </c>
      <c r="H228" s="249">
        <v>1</v>
      </c>
      <c r="I228" s="250"/>
      <c r="J228" s="251">
        <f>ROUND(I228*H228,2)</f>
        <v>0</v>
      </c>
      <c r="K228" s="252"/>
      <c r="L228" s="253"/>
      <c r="M228" s="254" t="s">
        <v>1</v>
      </c>
      <c r="N228" s="255" t="s">
        <v>41</v>
      </c>
      <c r="O228" s="88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214</v>
      </c>
      <c r="AT228" s="237" t="s">
        <v>541</v>
      </c>
      <c r="AU228" s="237" t="s">
        <v>85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267</v>
      </c>
      <c r="BM228" s="237" t="s">
        <v>323</v>
      </c>
    </row>
    <row r="229" s="2" customFormat="1" ht="16.5" customHeight="1">
      <c r="A229" s="35"/>
      <c r="B229" s="36"/>
      <c r="C229" s="225" t="s">
        <v>549</v>
      </c>
      <c r="D229" s="225" t="s">
        <v>205</v>
      </c>
      <c r="E229" s="226" t="s">
        <v>1444</v>
      </c>
      <c r="F229" s="227" t="s">
        <v>1445</v>
      </c>
      <c r="G229" s="228" t="s">
        <v>220</v>
      </c>
      <c r="H229" s="229">
        <v>10</v>
      </c>
      <c r="I229" s="230"/>
      <c r="J229" s="231">
        <f>ROUND(I229*H229,2)</f>
        <v>0</v>
      </c>
      <c r="K229" s="232"/>
      <c r="L229" s="41"/>
      <c r="M229" s="233" t="s">
        <v>1</v>
      </c>
      <c r="N229" s="234" t="s">
        <v>41</v>
      </c>
      <c r="O229" s="88"/>
      <c r="P229" s="235">
        <f>O229*H229</f>
        <v>0</v>
      </c>
      <c r="Q229" s="235">
        <v>0</v>
      </c>
      <c r="R229" s="235">
        <f>Q229*H229</f>
        <v>0</v>
      </c>
      <c r="S229" s="235">
        <v>0</v>
      </c>
      <c r="T229" s="236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37" t="s">
        <v>267</v>
      </c>
      <c r="AT229" s="237" t="s">
        <v>205</v>
      </c>
      <c r="AU229" s="237" t="s">
        <v>85</v>
      </c>
      <c r="AY229" s="14" t="s">
        <v>203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4" t="s">
        <v>83</v>
      </c>
      <c r="BK229" s="238">
        <f>ROUND(I229*H229,2)</f>
        <v>0</v>
      </c>
      <c r="BL229" s="14" t="s">
        <v>267</v>
      </c>
      <c r="BM229" s="237" t="s">
        <v>913</v>
      </c>
    </row>
    <row r="230" s="2" customFormat="1" ht="24.15" customHeight="1">
      <c r="A230" s="35"/>
      <c r="B230" s="36"/>
      <c r="C230" s="245" t="s">
        <v>555</v>
      </c>
      <c r="D230" s="245" t="s">
        <v>541</v>
      </c>
      <c r="E230" s="246" t="s">
        <v>1446</v>
      </c>
      <c r="F230" s="247" t="s">
        <v>1447</v>
      </c>
      <c r="G230" s="248" t="s">
        <v>220</v>
      </c>
      <c r="H230" s="249">
        <v>6</v>
      </c>
      <c r="I230" s="250"/>
      <c r="J230" s="251">
        <f>ROUND(I230*H230,2)</f>
        <v>0</v>
      </c>
      <c r="K230" s="252"/>
      <c r="L230" s="253"/>
      <c r="M230" s="254" t="s">
        <v>1</v>
      </c>
      <c r="N230" s="255" t="s">
        <v>41</v>
      </c>
      <c r="O230" s="88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214</v>
      </c>
      <c r="AT230" s="237" t="s">
        <v>541</v>
      </c>
      <c r="AU230" s="237" t="s">
        <v>85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267</v>
      </c>
      <c r="BM230" s="237" t="s">
        <v>921</v>
      </c>
    </row>
    <row r="231" s="2" customFormat="1" ht="24.15" customHeight="1">
      <c r="A231" s="35"/>
      <c r="B231" s="36"/>
      <c r="C231" s="245" t="s">
        <v>560</v>
      </c>
      <c r="D231" s="245" t="s">
        <v>541</v>
      </c>
      <c r="E231" s="246" t="s">
        <v>1448</v>
      </c>
      <c r="F231" s="247" t="s">
        <v>1449</v>
      </c>
      <c r="G231" s="248" t="s">
        <v>220</v>
      </c>
      <c r="H231" s="249">
        <v>4</v>
      </c>
      <c r="I231" s="250"/>
      <c r="J231" s="251">
        <f>ROUND(I231*H231,2)</f>
        <v>0</v>
      </c>
      <c r="K231" s="252"/>
      <c r="L231" s="253"/>
      <c r="M231" s="254" t="s">
        <v>1</v>
      </c>
      <c r="N231" s="255" t="s">
        <v>41</v>
      </c>
      <c r="O231" s="88"/>
      <c r="P231" s="235">
        <f>O231*H231</f>
        <v>0</v>
      </c>
      <c r="Q231" s="235">
        <v>0</v>
      </c>
      <c r="R231" s="235">
        <f>Q231*H231</f>
        <v>0</v>
      </c>
      <c r="S231" s="235">
        <v>0</v>
      </c>
      <c r="T231" s="236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37" t="s">
        <v>214</v>
      </c>
      <c r="AT231" s="237" t="s">
        <v>541</v>
      </c>
      <c r="AU231" s="237" t="s">
        <v>85</v>
      </c>
      <c r="AY231" s="14" t="s">
        <v>203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4" t="s">
        <v>83</v>
      </c>
      <c r="BK231" s="238">
        <f>ROUND(I231*H231,2)</f>
        <v>0</v>
      </c>
      <c r="BL231" s="14" t="s">
        <v>267</v>
      </c>
      <c r="BM231" s="237" t="s">
        <v>929</v>
      </c>
    </row>
    <row r="232" s="2" customFormat="1" ht="16.5" customHeight="1">
      <c r="A232" s="35"/>
      <c r="B232" s="36"/>
      <c r="C232" s="225" t="s">
        <v>564</v>
      </c>
      <c r="D232" s="225" t="s">
        <v>205</v>
      </c>
      <c r="E232" s="226" t="s">
        <v>1450</v>
      </c>
      <c r="F232" s="227" t="s">
        <v>1451</v>
      </c>
      <c r="G232" s="228" t="s">
        <v>220</v>
      </c>
      <c r="H232" s="229">
        <v>15</v>
      </c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267</v>
      </c>
      <c r="AT232" s="237" t="s">
        <v>205</v>
      </c>
      <c r="AU232" s="237" t="s">
        <v>85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267</v>
      </c>
      <c r="BM232" s="237" t="s">
        <v>937</v>
      </c>
    </row>
    <row r="233" s="2" customFormat="1" ht="24.15" customHeight="1">
      <c r="A233" s="35"/>
      <c r="B233" s="36"/>
      <c r="C233" s="245" t="s">
        <v>568</v>
      </c>
      <c r="D233" s="245" t="s">
        <v>541</v>
      </c>
      <c r="E233" s="246" t="s">
        <v>1452</v>
      </c>
      <c r="F233" s="247" t="s">
        <v>1453</v>
      </c>
      <c r="G233" s="248" t="s">
        <v>220</v>
      </c>
      <c r="H233" s="249">
        <v>12</v>
      </c>
      <c r="I233" s="250"/>
      <c r="J233" s="251">
        <f>ROUND(I233*H233,2)</f>
        <v>0</v>
      </c>
      <c r="K233" s="252"/>
      <c r="L233" s="253"/>
      <c r="M233" s="254" t="s">
        <v>1</v>
      </c>
      <c r="N233" s="255" t="s">
        <v>41</v>
      </c>
      <c r="O233" s="88"/>
      <c r="P233" s="235">
        <f>O233*H233</f>
        <v>0</v>
      </c>
      <c r="Q233" s="235">
        <v>0</v>
      </c>
      <c r="R233" s="235">
        <f>Q233*H233</f>
        <v>0</v>
      </c>
      <c r="S233" s="235">
        <v>0</v>
      </c>
      <c r="T233" s="236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37" t="s">
        <v>214</v>
      </c>
      <c r="AT233" s="237" t="s">
        <v>541</v>
      </c>
      <c r="AU233" s="237" t="s">
        <v>85</v>
      </c>
      <c r="AY233" s="14" t="s">
        <v>203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4" t="s">
        <v>83</v>
      </c>
      <c r="BK233" s="238">
        <f>ROUND(I233*H233,2)</f>
        <v>0</v>
      </c>
      <c r="BL233" s="14" t="s">
        <v>267</v>
      </c>
      <c r="BM233" s="237" t="s">
        <v>326</v>
      </c>
    </row>
    <row r="234" s="2" customFormat="1" ht="37.8" customHeight="1">
      <c r="A234" s="35"/>
      <c r="B234" s="36"/>
      <c r="C234" s="245" t="s">
        <v>572</v>
      </c>
      <c r="D234" s="245" t="s">
        <v>541</v>
      </c>
      <c r="E234" s="246" t="s">
        <v>1454</v>
      </c>
      <c r="F234" s="247" t="s">
        <v>1455</v>
      </c>
      <c r="G234" s="248" t="s">
        <v>220</v>
      </c>
      <c r="H234" s="249">
        <v>3</v>
      </c>
      <c r="I234" s="250"/>
      <c r="J234" s="251">
        <f>ROUND(I234*H234,2)</f>
        <v>0</v>
      </c>
      <c r="K234" s="252"/>
      <c r="L234" s="253"/>
      <c r="M234" s="254" t="s">
        <v>1</v>
      </c>
      <c r="N234" s="255" t="s">
        <v>41</v>
      </c>
      <c r="O234" s="88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214</v>
      </c>
      <c r="AT234" s="237" t="s">
        <v>541</v>
      </c>
      <c r="AU234" s="237" t="s">
        <v>85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267</v>
      </c>
      <c r="BM234" s="237" t="s">
        <v>952</v>
      </c>
    </row>
    <row r="235" s="2" customFormat="1" ht="16.5" customHeight="1">
      <c r="A235" s="35"/>
      <c r="B235" s="36"/>
      <c r="C235" s="225" t="s">
        <v>576</v>
      </c>
      <c r="D235" s="225" t="s">
        <v>205</v>
      </c>
      <c r="E235" s="226" t="s">
        <v>1456</v>
      </c>
      <c r="F235" s="227" t="s">
        <v>1457</v>
      </c>
      <c r="G235" s="228" t="s">
        <v>220</v>
      </c>
      <c r="H235" s="229">
        <v>16</v>
      </c>
      <c r="I235" s="230"/>
      <c r="J235" s="231">
        <f>ROUND(I235*H235,2)</f>
        <v>0</v>
      </c>
      <c r="K235" s="232"/>
      <c r="L235" s="41"/>
      <c r="M235" s="233" t="s">
        <v>1</v>
      </c>
      <c r="N235" s="234" t="s">
        <v>41</v>
      </c>
      <c r="O235" s="88"/>
      <c r="P235" s="235">
        <f>O235*H235</f>
        <v>0</v>
      </c>
      <c r="Q235" s="235">
        <v>0</v>
      </c>
      <c r="R235" s="235">
        <f>Q235*H235</f>
        <v>0</v>
      </c>
      <c r="S235" s="235">
        <v>0</v>
      </c>
      <c r="T235" s="236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37" t="s">
        <v>267</v>
      </c>
      <c r="AT235" s="237" t="s">
        <v>205</v>
      </c>
      <c r="AU235" s="237" t="s">
        <v>85</v>
      </c>
      <c r="AY235" s="14" t="s">
        <v>203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4" t="s">
        <v>83</v>
      </c>
      <c r="BK235" s="238">
        <f>ROUND(I235*H235,2)</f>
        <v>0</v>
      </c>
      <c r="BL235" s="14" t="s">
        <v>267</v>
      </c>
      <c r="BM235" s="237" t="s">
        <v>960</v>
      </c>
    </row>
    <row r="236" s="2" customFormat="1" ht="24.15" customHeight="1">
      <c r="A236" s="35"/>
      <c r="B236" s="36"/>
      <c r="C236" s="245" t="s">
        <v>580</v>
      </c>
      <c r="D236" s="245" t="s">
        <v>541</v>
      </c>
      <c r="E236" s="246" t="s">
        <v>1458</v>
      </c>
      <c r="F236" s="247" t="s">
        <v>1459</v>
      </c>
      <c r="G236" s="248" t="s">
        <v>220</v>
      </c>
      <c r="H236" s="249">
        <v>16</v>
      </c>
      <c r="I236" s="250"/>
      <c r="J236" s="251">
        <f>ROUND(I236*H236,2)</f>
        <v>0</v>
      </c>
      <c r="K236" s="252"/>
      <c r="L236" s="253"/>
      <c r="M236" s="254" t="s">
        <v>1</v>
      </c>
      <c r="N236" s="255" t="s">
        <v>41</v>
      </c>
      <c r="O236" s="88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37" t="s">
        <v>214</v>
      </c>
      <c r="AT236" s="237" t="s">
        <v>541</v>
      </c>
      <c r="AU236" s="237" t="s">
        <v>85</v>
      </c>
      <c r="AY236" s="14" t="s">
        <v>203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4" t="s">
        <v>83</v>
      </c>
      <c r="BK236" s="238">
        <f>ROUND(I236*H236,2)</f>
        <v>0</v>
      </c>
      <c r="BL236" s="14" t="s">
        <v>267</v>
      </c>
      <c r="BM236" s="237" t="s">
        <v>330</v>
      </c>
    </row>
    <row r="237" s="2" customFormat="1" ht="21.75" customHeight="1">
      <c r="A237" s="35"/>
      <c r="B237" s="36"/>
      <c r="C237" s="225" t="s">
        <v>279</v>
      </c>
      <c r="D237" s="225" t="s">
        <v>205</v>
      </c>
      <c r="E237" s="226" t="s">
        <v>1460</v>
      </c>
      <c r="F237" s="227" t="s">
        <v>1461</v>
      </c>
      <c r="G237" s="228" t="s">
        <v>220</v>
      </c>
      <c r="H237" s="229">
        <v>8</v>
      </c>
      <c r="I237" s="230"/>
      <c r="J237" s="231">
        <f>ROUND(I237*H237,2)</f>
        <v>0</v>
      </c>
      <c r="K237" s="232"/>
      <c r="L237" s="41"/>
      <c r="M237" s="233" t="s">
        <v>1</v>
      </c>
      <c r="N237" s="234" t="s">
        <v>41</v>
      </c>
      <c r="O237" s="88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37" t="s">
        <v>267</v>
      </c>
      <c r="AT237" s="237" t="s">
        <v>205</v>
      </c>
      <c r="AU237" s="237" t="s">
        <v>85</v>
      </c>
      <c r="AY237" s="14" t="s">
        <v>203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4" t="s">
        <v>83</v>
      </c>
      <c r="BK237" s="238">
        <f>ROUND(I237*H237,2)</f>
        <v>0</v>
      </c>
      <c r="BL237" s="14" t="s">
        <v>267</v>
      </c>
      <c r="BM237" s="237" t="s">
        <v>333</v>
      </c>
    </row>
    <row r="238" s="2" customFormat="1" ht="24.15" customHeight="1">
      <c r="A238" s="35"/>
      <c r="B238" s="36"/>
      <c r="C238" s="245" t="s">
        <v>590</v>
      </c>
      <c r="D238" s="245" t="s">
        <v>541</v>
      </c>
      <c r="E238" s="246" t="s">
        <v>1462</v>
      </c>
      <c r="F238" s="247" t="s">
        <v>1463</v>
      </c>
      <c r="G238" s="248" t="s">
        <v>220</v>
      </c>
      <c r="H238" s="249">
        <v>8</v>
      </c>
      <c r="I238" s="250"/>
      <c r="J238" s="251">
        <f>ROUND(I238*H238,2)</f>
        <v>0</v>
      </c>
      <c r="K238" s="252"/>
      <c r="L238" s="253"/>
      <c r="M238" s="254" t="s">
        <v>1</v>
      </c>
      <c r="N238" s="255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214</v>
      </c>
      <c r="AT238" s="237" t="s">
        <v>541</v>
      </c>
      <c r="AU238" s="237" t="s">
        <v>85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267</v>
      </c>
      <c r="BM238" s="237" t="s">
        <v>982</v>
      </c>
    </row>
    <row r="239" s="2" customFormat="1" ht="16.5" customHeight="1">
      <c r="A239" s="35"/>
      <c r="B239" s="36"/>
      <c r="C239" s="225" t="s">
        <v>283</v>
      </c>
      <c r="D239" s="225" t="s">
        <v>205</v>
      </c>
      <c r="E239" s="226" t="s">
        <v>1464</v>
      </c>
      <c r="F239" s="227" t="s">
        <v>1465</v>
      </c>
      <c r="G239" s="228" t="s">
        <v>220</v>
      </c>
      <c r="H239" s="229">
        <v>1</v>
      </c>
      <c r="I239" s="230"/>
      <c r="J239" s="231">
        <f>ROUND(I239*H239,2)</f>
        <v>0</v>
      </c>
      <c r="K239" s="232"/>
      <c r="L239" s="41"/>
      <c r="M239" s="233" t="s">
        <v>1</v>
      </c>
      <c r="N239" s="234" t="s">
        <v>41</v>
      </c>
      <c r="O239" s="88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37" t="s">
        <v>267</v>
      </c>
      <c r="AT239" s="237" t="s">
        <v>205</v>
      </c>
      <c r="AU239" s="237" t="s">
        <v>85</v>
      </c>
      <c r="AY239" s="14" t="s">
        <v>203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4" t="s">
        <v>83</v>
      </c>
      <c r="BK239" s="238">
        <f>ROUND(I239*H239,2)</f>
        <v>0</v>
      </c>
      <c r="BL239" s="14" t="s">
        <v>267</v>
      </c>
      <c r="BM239" s="237" t="s">
        <v>337</v>
      </c>
    </row>
    <row r="240" s="2" customFormat="1" ht="24.15" customHeight="1">
      <c r="A240" s="35"/>
      <c r="B240" s="36"/>
      <c r="C240" s="245" t="s">
        <v>599</v>
      </c>
      <c r="D240" s="245" t="s">
        <v>541</v>
      </c>
      <c r="E240" s="246" t="s">
        <v>1466</v>
      </c>
      <c r="F240" s="247" t="s">
        <v>1467</v>
      </c>
      <c r="G240" s="248" t="s">
        <v>220</v>
      </c>
      <c r="H240" s="249">
        <v>1</v>
      </c>
      <c r="I240" s="250"/>
      <c r="J240" s="251">
        <f>ROUND(I240*H240,2)</f>
        <v>0</v>
      </c>
      <c r="K240" s="252"/>
      <c r="L240" s="253"/>
      <c r="M240" s="254" t="s">
        <v>1</v>
      </c>
      <c r="N240" s="255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214</v>
      </c>
      <c r="AT240" s="237" t="s">
        <v>541</v>
      </c>
      <c r="AU240" s="237" t="s">
        <v>85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267</v>
      </c>
      <c r="BM240" s="237" t="s">
        <v>341</v>
      </c>
    </row>
    <row r="241" s="2" customFormat="1" ht="16.5" customHeight="1">
      <c r="A241" s="35"/>
      <c r="B241" s="36"/>
      <c r="C241" s="225" t="s">
        <v>287</v>
      </c>
      <c r="D241" s="225" t="s">
        <v>205</v>
      </c>
      <c r="E241" s="226" t="s">
        <v>1468</v>
      </c>
      <c r="F241" s="227" t="s">
        <v>1469</v>
      </c>
      <c r="G241" s="228" t="s">
        <v>220</v>
      </c>
      <c r="H241" s="229">
        <v>4</v>
      </c>
      <c r="I241" s="230"/>
      <c r="J241" s="231">
        <f>ROUND(I241*H241,2)</f>
        <v>0</v>
      </c>
      <c r="K241" s="232"/>
      <c r="L241" s="41"/>
      <c r="M241" s="233" t="s">
        <v>1</v>
      </c>
      <c r="N241" s="234" t="s">
        <v>41</v>
      </c>
      <c r="O241" s="88"/>
      <c r="P241" s="235">
        <f>O241*H241</f>
        <v>0</v>
      </c>
      <c r="Q241" s="235">
        <v>0</v>
      </c>
      <c r="R241" s="235">
        <f>Q241*H241</f>
        <v>0</v>
      </c>
      <c r="S241" s="235">
        <v>0</v>
      </c>
      <c r="T241" s="236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37" t="s">
        <v>267</v>
      </c>
      <c r="AT241" s="237" t="s">
        <v>205</v>
      </c>
      <c r="AU241" s="237" t="s">
        <v>85</v>
      </c>
      <c r="AY241" s="14" t="s">
        <v>203</v>
      </c>
      <c r="BE241" s="238">
        <f>IF(N241="základní",J241,0)</f>
        <v>0</v>
      </c>
      <c r="BF241" s="238">
        <f>IF(N241="snížená",J241,0)</f>
        <v>0</v>
      </c>
      <c r="BG241" s="238">
        <f>IF(N241="zákl. přenesená",J241,0)</f>
        <v>0</v>
      </c>
      <c r="BH241" s="238">
        <f>IF(N241="sníž. přenesená",J241,0)</f>
        <v>0</v>
      </c>
      <c r="BI241" s="238">
        <f>IF(N241="nulová",J241,0)</f>
        <v>0</v>
      </c>
      <c r="BJ241" s="14" t="s">
        <v>83</v>
      </c>
      <c r="BK241" s="238">
        <f>ROUND(I241*H241,2)</f>
        <v>0</v>
      </c>
      <c r="BL241" s="14" t="s">
        <v>267</v>
      </c>
      <c r="BM241" s="237" t="s">
        <v>345</v>
      </c>
    </row>
    <row r="242" s="2" customFormat="1" ht="24.15" customHeight="1">
      <c r="A242" s="35"/>
      <c r="B242" s="36"/>
      <c r="C242" s="245" t="s">
        <v>608</v>
      </c>
      <c r="D242" s="245" t="s">
        <v>541</v>
      </c>
      <c r="E242" s="246" t="s">
        <v>1470</v>
      </c>
      <c r="F242" s="247" t="s">
        <v>1471</v>
      </c>
      <c r="G242" s="248" t="s">
        <v>220</v>
      </c>
      <c r="H242" s="249">
        <v>3</v>
      </c>
      <c r="I242" s="250"/>
      <c r="J242" s="251">
        <f>ROUND(I242*H242,2)</f>
        <v>0</v>
      </c>
      <c r="K242" s="252"/>
      <c r="L242" s="253"/>
      <c r="M242" s="254" t="s">
        <v>1</v>
      </c>
      <c r="N242" s="255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214</v>
      </c>
      <c r="AT242" s="237" t="s">
        <v>541</v>
      </c>
      <c r="AU242" s="237" t="s">
        <v>85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267</v>
      </c>
      <c r="BM242" s="237" t="s">
        <v>348</v>
      </c>
    </row>
    <row r="243" s="2" customFormat="1" ht="24.15" customHeight="1">
      <c r="A243" s="35"/>
      <c r="B243" s="36"/>
      <c r="C243" s="245" t="s">
        <v>290</v>
      </c>
      <c r="D243" s="245" t="s">
        <v>541</v>
      </c>
      <c r="E243" s="246" t="s">
        <v>1472</v>
      </c>
      <c r="F243" s="247" t="s">
        <v>1473</v>
      </c>
      <c r="G243" s="248" t="s">
        <v>220</v>
      </c>
      <c r="H243" s="249">
        <v>1</v>
      </c>
      <c r="I243" s="250"/>
      <c r="J243" s="251">
        <f>ROUND(I243*H243,2)</f>
        <v>0</v>
      </c>
      <c r="K243" s="252"/>
      <c r="L243" s="253"/>
      <c r="M243" s="254" t="s">
        <v>1</v>
      </c>
      <c r="N243" s="255" t="s">
        <v>41</v>
      </c>
      <c r="O243" s="88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37" t="s">
        <v>214</v>
      </c>
      <c r="AT243" s="237" t="s">
        <v>541</v>
      </c>
      <c r="AU243" s="237" t="s">
        <v>85</v>
      </c>
      <c r="AY243" s="14" t="s">
        <v>203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4" t="s">
        <v>83</v>
      </c>
      <c r="BK243" s="238">
        <f>ROUND(I243*H243,2)</f>
        <v>0</v>
      </c>
      <c r="BL243" s="14" t="s">
        <v>267</v>
      </c>
      <c r="BM243" s="237" t="s">
        <v>352</v>
      </c>
    </row>
    <row r="244" s="2" customFormat="1" ht="16.5" customHeight="1">
      <c r="A244" s="35"/>
      <c r="B244" s="36"/>
      <c r="C244" s="225" t="s">
        <v>617</v>
      </c>
      <c r="D244" s="225" t="s">
        <v>205</v>
      </c>
      <c r="E244" s="226" t="s">
        <v>1474</v>
      </c>
      <c r="F244" s="227" t="s">
        <v>1475</v>
      </c>
      <c r="G244" s="228" t="s">
        <v>220</v>
      </c>
      <c r="H244" s="229">
        <v>2</v>
      </c>
      <c r="I244" s="230"/>
      <c r="J244" s="231">
        <f>ROUND(I244*H244,2)</f>
        <v>0</v>
      </c>
      <c r="K244" s="232"/>
      <c r="L244" s="41"/>
      <c r="M244" s="233" t="s">
        <v>1</v>
      </c>
      <c r="N244" s="234" t="s">
        <v>41</v>
      </c>
      <c r="O244" s="88"/>
      <c r="P244" s="235">
        <f>O244*H244</f>
        <v>0</v>
      </c>
      <c r="Q244" s="235">
        <v>0</v>
      </c>
      <c r="R244" s="235">
        <f>Q244*H244</f>
        <v>0</v>
      </c>
      <c r="S244" s="235">
        <v>0</v>
      </c>
      <c r="T244" s="236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37" t="s">
        <v>267</v>
      </c>
      <c r="AT244" s="237" t="s">
        <v>205</v>
      </c>
      <c r="AU244" s="237" t="s">
        <v>85</v>
      </c>
      <c r="AY244" s="14" t="s">
        <v>203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4" t="s">
        <v>83</v>
      </c>
      <c r="BK244" s="238">
        <f>ROUND(I244*H244,2)</f>
        <v>0</v>
      </c>
      <c r="BL244" s="14" t="s">
        <v>267</v>
      </c>
      <c r="BM244" s="237" t="s">
        <v>356</v>
      </c>
    </row>
    <row r="245" s="2" customFormat="1" ht="24.15" customHeight="1">
      <c r="A245" s="35"/>
      <c r="B245" s="36"/>
      <c r="C245" s="245" t="s">
        <v>294</v>
      </c>
      <c r="D245" s="245" t="s">
        <v>541</v>
      </c>
      <c r="E245" s="246" t="s">
        <v>1476</v>
      </c>
      <c r="F245" s="247" t="s">
        <v>1477</v>
      </c>
      <c r="G245" s="248" t="s">
        <v>220</v>
      </c>
      <c r="H245" s="249">
        <v>2</v>
      </c>
      <c r="I245" s="250"/>
      <c r="J245" s="251">
        <f>ROUND(I245*H245,2)</f>
        <v>0</v>
      </c>
      <c r="K245" s="252"/>
      <c r="L245" s="253"/>
      <c r="M245" s="254" t="s">
        <v>1</v>
      </c>
      <c r="N245" s="255" t="s">
        <v>41</v>
      </c>
      <c r="O245" s="88"/>
      <c r="P245" s="235">
        <f>O245*H245</f>
        <v>0</v>
      </c>
      <c r="Q245" s="235">
        <v>0</v>
      </c>
      <c r="R245" s="235">
        <f>Q245*H245</f>
        <v>0</v>
      </c>
      <c r="S245" s="235">
        <v>0</v>
      </c>
      <c r="T245" s="236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37" t="s">
        <v>214</v>
      </c>
      <c r="AT245" s="237" t="s">
        <v>541</v>
      </c>
      <c r="AU245" s="237" t="s">
        <v>85</v>
      </c>
      <c r="AY245" s="14" t="s">
        <v>203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4" t="s">
        <v>83</v>
      </c>
      <c r="BK245" s="238">
        <f>ROUND(I245*H245,2)</f>
        <v>0</v>
      </c>
      <c r="BL245" s="14" t="s">
        <v>267</v>
      </c>
      <c r="BM245" s="237" t="s">
        <v>1039</v>
      </c>
    </row>
    <row r="246" s="2" customFormat="1" ht="21.75" customHeight="1">
      <c r="A246" s="35"/>
      <c r="B246" s="36"/>
      <c r="C246" s="225" t="s">
        <v>626</v>
      </c>
      <c r="D246" s="225" t="s">
        <v>205</v>
      </c>
      <c r="E246" s="226" t="s">
        <v>1478</v>
      </c>
      <c r="F246" s="227" t="s">
        <v>1479</v>
      </c>
      <c r="G246" s="228" t="s">
        <v>220</v>
      </c>
      <c r="H246" s="229">
        <v>1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267</v>
      </c>
      <c r="AT246" s="237" t="s">
        <v>205</v>
      </c>
      <c r="AU246" s="237" t="s">
        <v>85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267</v>
      </c>
      <c r="BM246" s="237" t="s">
        <v>360</v>
      </c>
    </row>
    <row r="247" s="2" customFormat="1" ht="21.75" customHeight="1">
      <c r="A247" s="35"/>
      <c r="B247" s="36"/>
      <c r="C247" s="225" t="s">
        <v>298</v>
      </c>
      <c r="D247" s="225" t="s">
        <v>205</v>
      </c>
      <c r="E247" s="226" t="s">
        <v>1480</v>
      </c>
      <c r="F247" s="227" t="s">
        <v>1481</v>
      </c>
      <c r="G247" s="228" t="s">
        <v>220</v>
      </c>
      <c r="H247" s="229">
        <v>4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267</v>
      </c>
      <c r="AT247" s="237" t="s">
        <v>205</v>
      </c>
      <c r="AU247" s="237" t="s">
        <v>85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267</v>
      </c>
      <c r="BM247" s="237" t="s">
        <v>1055</v>
      </c>
    </row>
    <row r="248" s="2" customFormat="1" ht="21.75" customHeight="1">
      <c r="A248" s="35"/>
      <c r="B248" s="36"/>
      <c r="C248" s="225" t="s">
        <v>635</v>
      </c>
      <c r="D248" s="225" t="s">
        <v>205</v>
      </c>
      <c r="E248" s="226" t="s">
        <v>1482</v>
      </c>
      <c r="F248" s="227" t="s">
        <v>1483</v>
      </c>
      <c r="G248" s="228" t="s">
        <v>220</v>
      </c>
      <c r="H248" s="229">
        <v>2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267</v>
      </c>
      <c r="AT248" s="237" t="s">
        <v>205</v>
      </c>
      <c r="AU248" s="237" t="s">
        <v>85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267</v>
      </c>
      <c r="BM248" s="237" t="s">
        <v>1065</v>
      </c>
    </row>
    <row r="249" s="2" customFormat="1" ht="21.75" customHeight="1">
      <c r="A249" s="35"/>
      <c r="B249" s="36"/>
      <c r="C249" s="225" t="s">
        <v>302</v>
      </c>
      <c r="D249" s="225" t="s">
        <v>205</v>
      </c>
      <c r="E249" s="226" t="s">
        <v>1484</v>
      </c>
      <c r="F249" s="227" t="s">
        <v>1485</v>
      </c>
      <c r="G249" s="228" t="s">
        <v>220</v>
      </c>
      <c r="H249" s="229">
        <v>1</v>
      </c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267</v>
      </c>
      <c r="AT249" s="237" t="s">
        <v>205</v>
      </c>
      <c r="AU249" s="237" t="s">
        <v>85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267</v>
      </c>
      <c r="BM249" s="237" t="s">
        <v>1073</v>
      </c>
    </row>
    <row r="250" s="2" customFormat="1" ht="21.75" customHeight="1">
      <c r="A250" s="35"/>
      <c r="B250" s="36"/>
      <c r="C250" s="225" t="s">
        <v>643</v>
      </c>
      <c r="D250" s="225" t="s">
        <v>205</v>
      </c>
      <c r="E250" s="226" t="s">
        <v>1486</v>
      </c>
      <c r="F250" s="227" t="s">
        <v>1487</v>
      </c>
      <c r="G250" s="228" t="s">
        <v>220</v>
      </c>
      <c r="H250" s="229">
        <v>4</v>
      </c>
      <c r="I250" s="230"/>
      <c r="J250" s="231">
        <f>ROUND(I250*H250,2)</f>
        <v>0</v>
      </c>
      <c r="K250" s="232"/>
      <c r="L250" s="41"/>
      <c r="M250" s="233" t="s">
        <v>1</v>
      </c>
      <c r="N250" s="234" t="s">
        <v>41</v>
      </c>
      <c r="O250" s="88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37" t="s">
        <v>267</v>
      </c>
      <c r="AT250" s="237" t="s">
        <v>205</v>
      </c>
      <c r="AU250" s="237" t="s">
        <v>85</v>
      </c>
      <c r="AY250" s="14" t="s">
        <v>203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4" t="s">
        <v>83</v>
      </c>
      <c r="BK250" s="238">
        <f>ROUND(I250*H250,2)</f>
        <v>0</v>
      </c>
      <c r="BL250" s="14" t="s">
        <v>267</v>
      </c>
      <c r="BM250" s="237" t="s">
        <v>1083</v>
      </c>
    </row>
    <row r="251" s="2" customFormat="1" ht="21.75" customHeight="1">
      <c r="A251" s="35"/>
      <c r="B251" s="36"/>
      <c r="C251" s="225" t="s">
        <v>306</v>
      </c>
      <c r="D251" s="225" t="s">
        <v>205</v>
      </c>
      <c r="E251" s="226" t="s">
        <v>1488</v>
      </c>
      <c r="F251" s="227" t="s">
        <v>1489</v>
      </c>
      <c r="G251" s="228" t="s">
        <v>220</v>
      </c>
      <c r="H251" s="229">
        <v>2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267</v>
      </c>
      <c r="AT251" s="237" t="s">
        <v>205</v>
      </c>
      <c r="AU251" s="237" t="s">
        <v>85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267</v>
      </c>
      <c r="BM251" s="237" t="s">
        <v>1093</v>
      </c>
    </row>
    <row r="252" s="2" customFormat="1" ht="24.15" customHeight="1">
      <c r="A252" s="35"/>
      <c r="B252" s="36"/>
      <c r="C252" s="225" t="s">
        <v>650</v>
      </c>
      <c r="D252" s="225" t="s">
        <v>205</v>
      </c>
      <c r="E252" s="226" t="s">
        <v>1490</v>
      </c>
      <c r="F252" s="227" t="s">
        <v>1491</v>
      </c>
      <c r="G252" s="228" t="s">
        <v>220</v>
      </c>
      <c r="H252" s="229">
        <v>1</v>
      </c>
      <c r="I252" s="230"/>
      <c r="J252" s="231">
        <f>ROUND(I252*H252,2)</f>
        <v>0</v>
      </c>
      <c r="K252" s="232"/>
      <c r="L252" s="41"/>
      <c r="M252" s="233" t="s">
        <v>1</v>
      </c>
      <c r="N252" s="234" t="s">
        <v>41</v>
      </c>
      <c r="O252" s="88"/>
      <c r="P252" s="235">
        <f>O252*H252</f>
        <v>0</v>
      </c>
      <c r="Q252" s="235">
        <v>0</v>
      </c>
      <c r="R252" s="235">
        <f>Q252*H252</f>
        <v>0</v>
      </c>
      <c r="S252" s="235">
        <v>0</v>
      </c>
      <c r="T252" s="236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37" t="s">
        <v>267</v>
      </c>
      <c r="AT252" s="237" t="s">
        <v>205</v>
      </c>
      <c r="AU252" s="237" t="s">
        <v>85</v>
      </c>
      <c r="AY252" s="14" t="s">
        <v>203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4" t="s">
        <v>83</v>
      </c>
      <c r="BK252" s="238">
        <f>ROUND(I252*H252,2)</f>
        <v>0</v>
      </c>
      <c r="BL252" s="14" t="s">
        <v>267</v>
      </c>
      <c r="BM252" s="237" t="s">
        <v>1102</v>
      </c>
    </row>
    <row r="253" s="2" customFormat="1" ht="21.75" customHeight="1">
      <c r="A253" s="35"/>
      <c r="B253" s="36"/>
      <c r="C253" s="225" t="s">
        <v>654</v>
      </c>
      <c r="D253" s="225" t="s">
        <v>205</v>
      </c>
      <c r="E253" s="226" t="s">
        <v>1492</v>
      </c>
      <c r="F253" s="227" t="s">
        <v>1493</v>
      </c>
      <c r="G253" s="228" t="s">
        <v>220</v>
      </c>
      <c r="H253" s="229">
        <v>4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267</v>
      </c>
      <c r="AT253" s="237" t="s">
        <v>205</v>
      </c>
      <c r="AU253" s="237" t="s">
        <v>85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267</v>
      </c>
      <c r="BM253" s="237" t="s">
        <v>1111</v>
      </c>
    </row>
    <row r="254" s="2" customFormat="1" ht="24.15" customHeight="1">
      <c r="A254" s="35"/>
      <c r="B254" s="36"/>
      <c r="C254" s="225" t="s">
        <v>658</v>
      </c>
      <c r="D254" s="225" t="s">
        <v>205</v>
      </c>
      <c r="E254" s="226" t="s">
        <v>1494</v>
      </c>
      <c r="F254" s="227" t="s">
        <v>1495</v>
      </c>
      <c r="G254" s="228" t="s">
        <v>220</v>
      </c>
      <c r="H254" s="229">
        <v>2</v>
      </c>
      <c r="I254" s="230"/>
      <c r="J254" s="231">
        <f>ROUND(I254*H254,2)</f>
        <v>0</v>
      </c>
      <c r="K254" s="232"/>
      <c r="L254" s="41"/>
      <c r="M254" s="233" t="s">
        <v>1</v>
      </c>
      <c r="N254" s="234" t="s">
        <v>41</v>
      </c>
      <c r="O254" s="88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37" t="s">
        <v>267</v>
      </c>
      <c r="AT254" s="237" t="s">
        <v>205</v>
      </c>
      <c r="AU254" s="237" t="s">
        <v>85</v>
      </c>
      <c r="AY254" s="14" t="s">
        <v>203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4" t="s">
        <v>83</v>
      </c>
      <c r="BK254" s="238">
        <f>ROUND(I254*H254,2)</f>
        <v>0</v>
      </c>
      <c r="BL254" s="14" t="s">
        <v>267</v>
      </c>
      <c r="BM254" s="237" t="s">
        <v>1122</v>
      </c>
    </row>
    <row r="255" s="2" customFormat="1" ht="16.5" customHeight="1">
      <c r="A255" s="35"/>
      <c r="B255" s="36"/>
      <c r="C255" s="225" t="s">
        <v>663</v>
      </c>
      <c r="D255" s="225" t="s">
        <v>205</v>
      </c>
      <c r="E255" s="226" t="s">
        <v>1496</v>
      </c>
      <c r="F255" s="227" t="s">
        <v>1497</v>
      </c>
      <c r="G255" s="228" t="s">
        <v>220</v>
      </c>
      <c r="H255" s="229">
        <v>18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267</v>
      </c>
      <c r="AT255" s="237" t="s">
        <v>205</v>
      </c>
      <c r="AU255" s="237" t="s">
        <v>85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267</v>
      </c>
      <c r="BM255" s="237" t="s">
        <v>1131</v>
      </c>
    </row>
    <row r="256" s="2" customFormat="1" ht="16.5" customHeight="1">
      <c r="A256" s="35"/>
      <c r="B256" s="36"/>
      <c r="C256" s="225" t="s">
        <v>667</v>
      </c>
      <c r="D256" s="225" t="s">
        <v>205</v>
      </c>
      <c r="E256" s="226" t="s">
        <v>1498</v>
      </c>
      <c r="F256" s="227" t="s">
        <v>1499</v>
      </c>
      <c r="G256" s="228" t="s">
        <v>220</v>
      </c>
      <c r="H256" s="229">
        <v>18</v>
      </c>
      <c r="I256" s="230"/>
      <c r="J256" s="231">
        <f>ROUND(I256*H256,2)</f>
        <v>0</v>
      </c>
      <c r="K256" s="232"/>
      <c r="L256" s="41"/>
      <c r="M256" s="233" t="s">
        <v>1</v>
      </c>
      <c r="N256" s="234" t="s">
        <v>41</v>
      </c>
      <c r="O256" s="88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37" t="s">
        <v>267</v>
      </c>
      <c r="AT256" s="237" t="s">
        <v>205</v>
      </c>
      <c r="AU256" s="237" t="s">
        <v>85</v>
      </c>
      <c r="AY256" s="14" t="s">
        <v>203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4" t="s">
        <v>83</v>
      </c>
      <c r="BK256" s="238">
        <f>ROUND(I256*H256,2)</f>
        <v>0</v>
      </c>
      <c r="BL256" s="14" t="s">
        <v>267</v>
      </c>
      <c r="BM256" s="237" t="s">
        <v>1139</v>
      </c>
    </row>
    <row r="257" s="2" customFormat="1" ht="16.5" customHeight="1">
      <c r="A257" s="35"/>
      <c r="B257" s="36"/>
      <c r="C257" s="225" t="s">
        <v>671</v>
      </c>
      <c r="D257" s="225" t="s">
        <v>205</v>
      </c>
      <c r="E257" s="226" t="s">
        <v>1500</v>
      </c>
      <c r="F257" s="227" t="s">
        <v>1501</v>
      </c>
      <c r="G257" s="228" t="s">
        <v>220</v>
      </c>
      <c r="H257" s="229">
        <v>60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267</v>
      </c>
      <c r="AT257" s="237" t="s">
        <v>205</v>
      </c>
      <c r="AU257" s="237" t="s">
        <v>85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267</v>
      </c>
      <c r="BM257" s="237" t="s">
        <v>1149</v>
      </c>
    </row>
    <row r="258" s="2" customFormat="1" ht="16.5" customHeight="1">
      <c r="A258" s="35"/>
      <c r="B258" s="36"/>
      <c r="C258" s="225" t="s">
        <v>675</v>
      </c>
      <c r="D258" s="225" t="s">
        <v>205</v>
      </c>
      <c r="E258" s="226" t="s">
        <v>1502</v>
      </c>
      <c r="F258" s="227" t="s">
        <v>1503</v>
      </c>
      <c r="G258" s="228" t="s">
        <v>220</v>
      </c>
      <c r="H258" s="229">
        <v>7</v>
      </c>
      <c r="I258" s="230"/>
      <c r="J258" s="231">
        <f>ROUND(I258*H258,2)</f>
        <v>0</v>
      </c>
      <c r="K258" s="232"/>
      <c r="L258" s="41"/>
      <c r="M258" s="233" t="s">
        <v>1</v>
      </c>
      <c r="N258" s="234" t="s">
        <v>41</v>
      </c>
      <c r="O258" s="88"/>
      <c r="P258" s="235">
        <f>O258*H258</f>
        <v>0</v>
      </c>
      <c r="Q258" s="235">
        <v>0</v>
      </c>
      <c r="R258" s="235">
        <f>Q258*H258</f>
        <v>0</v>
      </c>
      <c r="S258" s="235">
        <v>0</v>
      </c>
      <c r="T258" s="236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37" t="s">
        <v>267</v>
      </c>
      <c r="AT258" s="237" t="s">
        <v>205</v>
      </c>
      <c r="AU258" s="237" t="s">
        <v>85</v>
      </c>
      <c r="AY258" s="14" t="s">
        <v>203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4" t="s">
        <v>83</v>
      </c>
      <c r="BK258" s="238">
        <f>ROUND(I258*H258,2)</f>
        <v>0</v>
      </c>
      <c r="BL258" s="14" t="s">
        <v>267</v>
      </c>
      <c r="BM258" s="237" t="s">
        <v>1157</v>
      </c>
    </row>
    <row r="259" s="2" customFormat="1" ht="24.15" customHeight="1">
      <c r="A259" s="35"/>
      <c r="B259" s="36"/>
      <c r="C259" s="225" t="s">
        <v>679</v>
      </c>
      <c r="D259" s="225" t="s">
        <v>205</v>
      </c>
      <c r="E259" s="226" t="s">
        <v>1504</v>
      </c>
      <c r="F259" s="227" t="s">
        <v>1505</v>
      </c>
      <c r="G259" s="228" t="s">
        <v>220</v>
      </c>
      <c r="H259" s="229">
        <v>175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267</v>
      </c>
      <c r="AT259" s="237" t="s">
        <v>205</v>
      </c>
      <c r="AU259" s="237" t="s">
        <v>85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267</v>
      </c>
      <c r="BM259" s="237" t="s">
        <v>365</v>
      </c>
    </row>
    <row r="260" s="2" customFormat="1" ht="24.15" customHeight="1">
      <c r="A260" s="35"/>
      <c r="B260" s="36"/>
      <c r="C260" s="225" t="s">
        <v>683</v>
      </c>
      <c r="D260" s="225" t="s">
        <v>205</v>
      </c>
      <c r="E260" s="226" t="s">
        <v>1506</v>
      </c>
      <c r="F260" s="227" t="s">
        <v>1507</v>
      </c>
      <c r="G260" s="228" t="s">
        <v>1346</v>
      </c>
      <c r="H260" s="229">
        <v>15</v>
      </c>
      <c r="I260" s="230"/>
      <c r="J260" s="231">
        <f>ROUND(I260*H260,2)</f>
        <v>0</v>
      </c>
      <c r="K260" s="232"/>
      <c r="L260" s="41"/>
      <c r="M260" s="233" t="s">
        <v>1</v>
      </c>
      <c r="N260" s="234" t="s">
        <v>41</v>
      </c>
      <c r="O260" s="88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37" t="s">
        <v>267</v>
      </c>
      <c r="AT260" s="237" t="s">
        <v>205</v>
      </c>
      <c r="AU260" s="237" t="s">
        <v>85</v>
      </c>
      <c r="AY260" s="14" t="s">
        <v>203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4" t="s">
        <v>83</v>
      </c>
      <c r="BK260" s="238">
        <f>ROUND(I260*H260,2)</f>
        <v>0</v>
      </c>
      <c r="BL260" s="14" t="s">
        <v>267</v>
      </c>
      <c r="BM260" s="237" t="s">
        <v>1173</v>
      </c>
    </row>
    <row r="261" s="2" customFormat="1" ht="24.15" customHeight="1">
      <c r="A261" s="35"/>
      <c r="B261" s="36"/>
      <c r="C261" s="225" t="s">
        <v>310</v>
      </c>
      <c r="D261" s="225" t="s">
        <v>205</v>
      </c>
      <c r="E261" s="226" t="s">
        <v>1508</v>
      </c>
      <c r="F261" s="227" t="s">
        <v>1509</v>
      </c>
      <c r="G261" s="228" t="s">
        <v>220</v>
      </c>
      <c r="H261" s="229">
        <v>160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267</v>
      </c>
      <c r="AT261" s="237" t="s">
        <v>205</v>
      </c>
      <c r="AU261" s="237" t="s">
        <v>85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267</v>
      </c>
      <c r="BM261" s="237" t="s">
        <v>1181</v>
      </c>
    </row>
    <row r="262" s="2" customFormat="1" ht="24.15" customHeight="1">
      <c r="A262" s="35"/>
      <c r="B262" s="36"/>
      <c r="C262" s="225" t="s">
        <v>690</v>
      </c>
      <c r="D262" s="225" t="s">
        <v>205</v>
      </c>
      <c r="E262" s="226" t="s">
        <v>1510</v>
      </c>
      <c r="F262" s="227" t="s">
        <v>1511</v>
      </c>
      <c r="G262" s="228" t="s">
        <v>523</v>
      </c>
      <c r="H262" s="244"/>
      <c r="I262" s="230"/>
      <c r="J262" s="231">
        <f>ROUND(I262*H262,2)</f>
        <v>0</v>
      </c>
      <c r="K262" s="232"/>
      <c r="L262" s="41"/>
      <c r="M262" s="233" t="s">
        <v>1</v>
      </c>
      <c r="N262" s="234" t="s">
        <v>41</v>
      </c>
      <c r="O262" s="88"/>
      <c r="P262" s="235">
        <f>O262*H262</f>
        <v>0</v>
      </c>
      <c r="Q262" s="235">
        <v>0</v>
      </c>
      <c r="R262" s="235">
        <f>Q262*H262</f>
        <v>0</v>
      </c>
      <c r="S262" s="235">
        <v>0</v>
      </c>
      <c r="T262" s="236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37" t="s">
        <v>267</v>
      </c>
      <c r="AT262" s="237" t="s">
        <v>205</v>
      </c>
      <c r="AU262" s="237" t="s">
        <v>85</v>
      </c>
      <c r="AY262" s="14" t="s">
        <v>203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4" t="s">
        <v>83</v>
      </c>
      <c r="BK262" s="238">
        <f>ROUND(I262*H262,2)</f>
        <v>0</v>
      </c>
      <c r="BL262" s="14" t="s">
        <v>267</v>
      </c>
      <c r="BM262" s="237" t="s">
        <v>1189</v>
      </c>
    </row>
    <row r="263" s="12" customFormat="1" ht="22.8" customHeight="1">
      <c r="A263" s="12"/>
      <c r="B263" s="209"/>
      <c r="C263" s="210"/>
      <c r="D263" s="211" t="s">
        <v>75</v>
      </c>
      <c r="E263" s="223" t="s">
        <v>1512</v>
      </c>
      <c r="F263" s="223" t="s">
        <v>1513</v>
      </c>
      <c r="G263" s="210"/>
      <c r="H263" s="210"/>
      <c r="I263" s="213"/>
      <c r="J263" s="224">
        <f>BK263</f>
        <v>0</v>
      </c>
      <c r="K263" s="210"/>
      <c r="L263" s="215"/>
      <c r="M263" s="216"/>
      <c r="N263" s="217"/>
      <c r="O263" s="217"/>
      <c r="P263" s="218">
        <f>SUM(P264:P296)</f>
        <v>0</v>
      </c>
      <c r="Q263" s="217"/>
      <c r="R263" s="218">
        <f>SUM(R264:R296)</f>
        <v>0</v>
      </c>
      <c r="S263" s="217"/>
      <c r="T263" s="219">
        <f>SUM(T264:T296)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220" t="s">
        <v>85</v>
      </c>
      <c r="AT263" s="221" t="s">
        <v>75</v>
      </c>
      <c r="AU263" s="221" t="s">
        <v>83</v>
      </c>
      <c r="AY263" s="220" t="s">
        <v>203</v>
      </c>
      <c r="BK263" s="222">
        <f>SUM(BK264:BK296)</f>
        <v>0</v>
      </c>
    </row>
    <row r="264" s="2" customFormat="1" ht="16.5" customHeight="1">
      <c r="A264" s="35"/>
      <c r="B264" s="36"/>
      <c r="C264" s="225" t="s">
        <v>315</v>
      </c>
      <c r="D264" s="225" t="s">
        <v>205</v>
      </c>
      <c r="E264" s="226" t="s">
        <v>1514</v>
      </c>
      <c r="F264" s="227" t="s">
        <v>1515</v>
      </c>
      <c r="G264" s="228" t="s">
        <v>220</v>
      </c>
      <c r="H264" s="229">
        <v>350</v>
      </c>
      <c r="I264" s="230"/>
      <c r="J264" s="231">
        <f>ROUND(I264*H264,2)</f>
        <v>0</v>
      </c>
      <c r="K264" s="232"/>
      <c r="L264" s="41"/>
      <c r="M264" s="233" t="s">
        <v>1</v>
      </c>
      <c r="N264" s="234" t="s">
        <v>41</v>
      </c>
      <c r="O264" s="88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37" t="s">
        <v>267</v>
      </c>
      <c r="AT264" s="237" t="s">
        <v>205</v>
      </c>
      <c r="AU264" s="237" t="s">
        <v>85</v>
      </c>
      <c r="AY264" s="14" t="s">
        <v>203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4" t="s">
        <v>83</v>
      </c>
      <c r="BK264" s="238">
        <f>ROUND(I264*H264,2)</f>
        <v>0</v>
      </c>
      <c r="BL264" s="14" t="s">
        <v>267</v>
      </c>
      <c r="BM264" s="237" t="s">
        <v>369</v>
      </c>
    </row>
    <row r="265" s="2" customFormat="1" ht="16.5" customHeight="1">
      <c r="A265" s="35"/>
      <c r="B265" s="36"/>
      <c r="C265" s="225" t="s">
        <v>698</v>
      </c>
      <c r="D265" s="225" t="s">
        <v>205</v>
      </c>
      <c r="E265" s="226" t="s">
        <v>1516</v>
      </c>
      <c r="F265" s="227" t="s">
        <v>1517</v>
      </c>
      <c r="G265" s="228" t="s">
        <v>213</v>
      </c>
      <c r="H265" s="229">
        <v>175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267</v>
      </c>
      <c r="AT265" s="237" t="s">
        <v>205</v>
      </c>
      <c r="AU265" s="237" t="s">
        <v>85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267</v>
      </c>
      <c r="BM265" s="237" t="s">
        <v>372</v>
      </c>
    </row>
    <row r="266" s="2" customFormat="1" ht="33" customHeight="1">
      <c r="A266" s="35"/>
      <c r="B266" s="36"/>
      <c r="C266" s="225" t="s">
        <v>703</v>
      </c>
      <c r="D266" s="225" t="s">
        <v>205</v>
      </c>
      <c r="E266" s="226" t="s">
        <v>1518</v>
      </c>
      <c r="F266" s="227" t="s">
        <v>1519</v>
      </c>
      <c r="G266" s="228" t="s">
        <v>220</v>
      </c>
      <c r="H266" s="229">
        <v>1</v>
      </c>
      <c r="I266" s="230"/>
      <c r="J266" s="231">
        <f>ROUND(I266*H266,2)</f>
        <v>0</v>
      </c>
      <c r="K266" s="232"/>
      <c r="L266" s="41"/>
      <c r="M266" s="233" t="s">
        <v>1</v>
      </c>
      <c r="N266" s="234" t="s">
        <v>41</v>
      </c>
      <c r="O266" s="88"/>
      <c r="P266" s="235">
        <f>O266*H266</f>
        <v>0</v>
      </c>
      <c r="Q266" s="235">
        <v>0</v>
      </c>
      <c r="R266" s="235">
        <f>Q266*H266</f>
        <v>0</v>
      </c>
      <c r="S266" s="235">
        <v>0</v>
      </c>
      <c r="T266" s="236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37" t="s">
        <v>267</v>
      </c>
      <c r="AT266" s="237" t="s">
        <v>205</v>
      </c>
      <c r="AU266" s="237" t="s">
        <v>85</v>
      </c>
      <c r="AY266" s="14" t="s">
        <v>203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4" t="s">
        <v>83</v>
      </c>
      <c r="BK266" s="238">
        <f>ROUND(I266*H266,2)</f>
        <v>0</v>
      </c>
      <c r="BL266" s="14" t="s">
        <v>267</v>
      </c>
      <c r="BM266" s="237" t="s">
        <v>376</v>
      </c>
    </row>
    <row r="267" s="2" customFormat="1" ht="37.8" customHeight="1">
      <c r="A267" s="35"/>
      <c r="B267" s="36"/>
      <c r="C267" s="225" t="s">
        <v>708</v>
      </c>
      <c r="D267" s="225" t="s">
        <v>205</v>
      </c>
      <c r="E267" s="226" t="s">
        <v>1520</v>
      </c>
      <c r="F267" s="227" t="s">
        <v>1521</v>
      </c>
      <c r="G267" s="228" t="s">
        <v>220</v>
      </c>
      <c r="H267" s="229">
        <v>2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267</v>
      </c>
      <c r="AT267" s="237" t="s">
        <v>205</v>
      </c>
      <c r="AU267" s="237" t="s">
        <v>85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267</v>
      </c>
      <c r="BM267" s="237" t="s">
        <v>1522</v>
      </c>
    </row>
    <row r="268" s="2" customFormat="1" ht="37.8" customHeight="1">
      <c r="A268" s="35"/>
      <c r="B268" s="36"/>
      <c r="C268" s="225" t="s">
        <v>712</v>
      </c>
      <c r="D268" s="225" t="s">
        <v>205</v>
      </c>
      <c r="E268" s="226" t="s">
        <v>1523</v>
      </c>
      <c r="F268" s="227" t="s">
        <v>1524</v>
      </c>
      <c r="G268" s="228" t="s">
        <v>220</v>
      </c>
      <c r="H268" s="229">
        <v>3</v>
      </c>
      <c r="I268" s="230"/>
      <c r="J268" s="231">
        <f>ROUND(I268*H268,2)</f>
        <v>0</v>
      </c>
      <c r="K268" s="232"/>
      <c r="L268" s="41"/>
      <c r="M268" s="233" t="s">
        <v>1</v>
      </c>
      <c r="N268" s="234" t="s">
        <v>41</v>
      </c>
      <c r="O268" s="88"/>
      <c r="P268" s="235">
        <f>O268*H268</f>
        <v>0</v>
      </c>
      <c r="Q268" s="235">
        <v>0</v>
      </c>
      <c r="R268" s="235">
        <f>Q268*H268</f>
        <v>0</v>
      </c>
      <c r="S268" s="235">
        <v>0</v>
      </c>
      <c r="T268" s="236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37" t="s">
        <v>267</v>
      </c>
      <c r="AT268" s="237" t="s">
        <v>205</v>
      </c>
      <c r="AU268" s="237" t="s">
        <v>85</v>
      </c>
      <c r="AY268" s="14" t="s">
        <v>203</v>
      </c>
      <c r="BE268" s="238">
        <f>IF(N268="základní",J268,0)</f>
        <v>0</v>
      </c>
      <c r="BF268" s="238">
        <f>IF(N268="snížená",J268,0)</f>
        <v>0</v>
      </c>
      <c r="BG268" s="238">
        <f>IF(N268="zákl. přenesená",J268,0)</f>
        <v>0</v>
      </c>
      <c r="BH268" s="238">
        <f>IF(N268="sníž. přenesená",J268,0)</f>
        <v>0</v>
      </c>
      <c r="BI268" s="238">
        <f>IF(N268="nulová",J268,0)</f>
        <v>0</v>
      </c>
      <c r="BJ268" s="14" t="s">
        <v>83</v>
      </c>
      <c r="BK268" s="238">
        <f>ROUND(I268*H268,2)</f>
        <v>0</v>
      </c>
      <c r="BL268" s="14" t="s">
        <v>267</v>
      </c>
      <c r="BM268" s="237" t="s">
        <v>379</v>
      </c>
    </row>
    <row r="269" s="2" customFormat="1" ht="37.8" customHeight="1">
      <c r="A269" s="35"/>
      <c r="B269" s="36"/>
      <c r="C269" s="225" t="s">
        <v>718</v>
      </c>
      <c r="D269" s="225" t="s">
        <v>205</v>
      </c>
      <c r="E269" s="226" t="s">
        <v>1525</v>
      </c>
      <c r="F269" s="227" t="s">
        <v>1526</v>
      </c>
      <c r="G269" s="228" t="s">
        <v>220</v>
      </c>
      <c r="H269" s="229">
        <v>1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267</v>
      </c>
      <c r="AT269" s="237" t="s">
        <v>205</v>
      </c>
      <c r="AU269" s="237" t="s">
        <v>85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267</v>
      </c>
      <c r="BM269" s="237" t="s">
        <v>1527</v>
      </c>
    </row>
    <row r="270" s="2" customFormat="1" ht="37.8" customHeight="1">
      <c r="A270" s="35"/>
      <c r="B270" s="36"/>
      <c r="C270" s="225" t="s">
        <v>724</v>
      </c>
      <c r="D270" s="225" t="s">
        <v>205</v>
      </c>
      <c r="E270" s="226" t="s">
        <v>1528</v>
      </c>
      <c r="F270" s="227" t="s">
        <v>1529</v>
      </c>
      <c r="G270" s="228" t="s">
        <v>220</v>
      </c>
      <c r="H270" s="229">
        <v>3</v>
      </c>
      <c r="I270" s="230"/>
      <c r="J270" s="231">
        <f>ROUND(I270*H270,2)</f>
        <v>0</v>
      </c>
      <c r="K270" s="232"/>
      <c r="L270" s="41"/>
      <c r="M270" s="233" t="s">
        <v>1</v>
      </c>
      <c r="N270" s="234" t="s">
        <v>41</v>
      </c>
      <c r="O270" s="88"/>
      <c r="P270" s="235">
        <f>O270*H270</f>
        <v>0</v>
      </c>
      <c r="Q270" s="235">
        <v>0</v>
      </c>
      <c r="R270" s="235">
        <f>Q270*H270</f>
        <v>0</v>
      </c>
      <c r="S270" s="235">
        <v>0</v>
      </c>
      <c r="T270" s="236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37" t="s">
        <v>267</v>
      </c>
      <c r="AT270" s="237" t="s">
        <v>205</v>
      </c>
      <c r="AU270" s="237" t="s">
        <v>85</v>
      </c>
      <c r="AY270" s="14" t="s">
        <v>203</v>
      </c>
      <c r="BE270" s="238">
        <f>IF(N270="základní",J270,0)</f>
        <v>0</v>
      </c>
      <c r="BF270" s="238">
        <f>IF(N270="snížená",J270,0)</f>
        <v>0</v>
      </c>
      <c r="BG270" s="238">
        <f>IF(N270="zákl. přenesená",J270,0)</f>
        <v>0</v>
      </c>
      <c r="BH270" s="238">
        <f>IF(N270="sníž. přenesená",J270,0)</f>
        <v>0</v>
      </c>
      <c r="BI270" s="238">
        <f>IF(N270="nulová",J270,0)</f>
        <v>0</v>
      </c>
      <c r="BJ270" s="14" t="s">
        <v>83</v>
      </c>
      <c r="BK270" s="238">
        <f>ROUND(I270*H270,2)</f>
        <v>0</v>
      </c>
      <c r="BL270" s="14" t="s">
        <v>267</v>
      </c>
      <c r="BM270" s="237" t="s">
        <v>1530</v>
      </c>
    </row>
    <row r="271" s="2" customFormat="1" ht="37.8" customHeight="1">
      <c r="A271" s="35"/>
      <c r="B271" s="36"/>
      <c r="C271" s="225" t="s">
        <v>728</v>
      </c>
      <c r="D271" s="225" t="s">
        <v>205</v>
      </c>
      <c r="E271" s="226" t="s">
        <v>1531</v>
      </c>
      <c r="F271" s="227" t="s">
        <v>1532</v>
      </c>
      <c r="G271" s="228" t="s">
        <v>220</v>
      </c>
      <c r="H271" s="229">
        <v>10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267</v>
      </c>
      <c r="AT271" s="237" t="s">
        <v>205</v>
      </c>
      <c r="AU271" s="237" t="s">
        <v>85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267</v>
      </c>
      <c r="BM271" s="237" t="s">
        <v>1533</v>
      </c>
    </row>
    <row r="272" s="2" customFormat="1" ht="37.8" customHeight="1">
      <c r="A272" s="35"/>
      <c r="B272" s="36"/>
      <c r="C272" s="225" t="s">
        <v>731</v>
      </c>
      <c r="D272" s="225" t="s">
        <v>205</v>
      </c>
      <c r="E272" s="226" t="s">
        <v>1534</v>
      </c>
      <c r="F272" s="227" t="s">
        <v>1535</v>
      </c>
      <c r="G272" s="228" t="s">
        <v>220</v>
      </c>
      <c r="H272" s="229">
        <v>2</v>
      </c>
      <c r="I272" s="230"/>
      <c r="J272" s="231">
        <f>ROUND(I272*H272,2)</f>
        <v>0</v>
      </c>
      <c r="K272" s="232"/>
      <c r="L272" s="41"/>
      <c r="M272" s="233" t="s">
        <v>1</v>
      </c>
      <c r="N272" s="234" t="s">
        <v>41</v>
      </c>
      <c r="O272" s="88"/>
      <c r="P272" s="235">
        <f>O272*H272</f>
        <v>0</v>
      </c>
      <c r="Q272" s="235">
        <v>0</v>
      </c>
      <c r="R272" s="235">
        <f>Q272*H272</f>
        <v>0</v>
      </c>
      <c r="S272" s="235">
        <v>0</v>
      </c>
      <c r="T272" s="236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37" t="s">
        <v>267</v>
      </c>
      <c r="AT272" s="237" t="s">
        <v>205</v>
      </c>
      <c r="AU272" s="237" t="s">
        <v>85</v>
      </c>
      <c r="AY272" s="14" t="s">
        <v>203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4" t="s">
        <v>83</v>
      </c>
      <c r="BK272" s="238">
        <f>ROUND(I272*H272,2)</f>
        <v>0</v>
      </c>
      <c r="BL272" s="14" t="s">
        <v>267</v>
      </c>
      <c r="BM272" s="237" t="s">
        <v>1536</v>
      </c>
    </row>
    <row r="273" s="2" customFormat="1" ht="33" customHeight="1">
      <c r="A273" s="35"/>
      <c r="B273" s="36"/>
      <c r="C273" s="225" t="s">
        <v>735</v>
      </c>
      <c r="D273" s="225" t="s">
        <v>205</v>
      </c>
      <c r="E273" s="226" t="s">
        <v>1537</v>
      </c>
      <c r="F273" s="227" t="s">
        <v>1538</v>
      </c>
      <c r="G273" s="228" t="s">
        <v>220</v>
      </c>
      <c r="H273" s="229">
        <v>9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267</v>
      </c>
      <c r="AT273" s="237" t="s">
        <v>205</v>
      </c>
      <c r="AU273" s="237" t="s">
        <v>85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267</v>
      </c>
      <c r="BM273" s="237" t="s">
        <v>1539</v>
      </c>
    </row>
    <row r="274" s="2" customFormat="1" ht="33" customHeight="1">
      <c r="A274" s="35"/>
      <c r="B274" s="36"/>
      <c r="C274" s="225" t="s">
        <v>739</v>
      </c>
      <c r="D274" s="225" t="s">
        <v>205</v>
      </c>
      <c r="E274" s="226" t="s">
        <v>1540</v>
      </c>
      <c r="F274" s="227" t="s">
        <v>1541</v>
      </c>
      <c r="G274" s="228" t="s">
        <v>220</v>
      </c>
      <c r="H274" s="229">
        <v>1</v>
      </c>
      <c r="I274" s="230"/>
      <c r="J274" s="231">
        <f>ROUND(I274*H274,2)</f>
        <v>0</v>
      </c>
      <c r="K274" s="232"/>
      <c r="L274" s="41"/>
      <c r="M274" s="233" t="s">
        <v>1</v>
      </c>
      <c r="N274" s="234" t="s">
        <v>41</v>
      </c>
      <c r="O274" s="88"/>
      <c r="P274" s="235">
        <f>O274*H274</f>
        <v>0</v>
      </c>
      <c r="Q274" s="235">
        <v>0</v>
      </c>
      <c r="R274" s="235">
        <f>Q274*H274</f>
        <v>0</v>
      </c>
      <c r="S274" s="235">
        <v>0</v>
      </c>
      <c r="T274" s="236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37" t="s">
        <v>267</v>
      </c>
      <c r="AT274" s="237" t="s">
        <v>205</v>
      </c>
      <c r="AU274" s="237" t="s">
        <v>85</v>
      </c>
      <c r="AY274" s="14" t="s">
        <v>203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4" t="s">
        <v>83</v>
      </c>
      <c r="BK274" s="238">
        <f>ROUND(I274*H274,2)</f>
        <v>0</v>
      </c>
      <c r="BL274" s="14" t="s">
        <v>267</v>
      </c>
      <c r="BM274" s="237" t="s">
        <v>1542</v>
      </c>
    </row>
    <row r="275" s="2" customFormat="1" ht="37.8" customHeight="1">
      <c r="A275" s="35"/>
      <c r="B275" s="36"/>
      <c r="C275" s="225" t="s">
        <v>743</v>
      </c>
      <c r="D275" s="225" t="s">
        <v>205</v>
      </c>
      <c r="E275" s="226" t="s">
        <v>1543</v>
      </c>
      <c r="F275" s="227" t="s">
        <v>1544</v>
      </c>
      <c r="G275" s="228" t="s">
        <v>220</v>
      </c>
      <c r="H275" s="229">
        <v>1</v>
      </c>
      <c r="I275" s="230"/>
      <c r="J275" s="231">
        <f>ROUND(I275*H275,2)</f>
        <v>0</v>
      </c>
      <c r="K275" s="232"/>
      <c r="L275" s="41"/>
      <c r="M275" s="233" t="s">
        <v>1</v>
      </c>
      <c r="N275" s="234" t="s">
        <v>41</v>
      </c>
      <c r="O275" s="88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267</v>
      </c>
      <c r="AT275" s="237" t="s">
        <v>205</v>
      </c>
      <c r="AU275" s="237" t="s">
        <v>85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267</v>
      </c>
      <c r="BM275" s="237" t="s">
        <v>1545</v>
      </c>
    </row>
    <row r="276" s="2" customFormat="1" ht="37.8" customHeight="1">
      <c r="A276" s="35"/>
      <c r="B276" s="36"/>
      <c r="C276" s="225" t="s">
        <v>747</v>
      </c>
      <c r="D276" s="225" t="s">
        <v>205</v>
      </c>
      <c r="E276" s="226" t="s">
        <v>1546</v>
      </c>
      <c r="F276" s="227" t="s">
        <v>1547</v>
      </c>
      <c r="G276" s="228" t="s">
        <v>220</v>
      </c>
      <c r="H276" s="229">
        <v>4</v>
      </c>
      <c r="I276" s="230"/>
      <c r="J276" s="231">
        <f>ROUND(I276*H276,2)</f>
        <v>0</v>
      </c>
      <c r="K276" s="232"/>
      <c r="L276" s="41"/>
      <c r="M276" s="233" t="s">
        <v>1</v>
      </c>
      <c r="N276" s="234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267</v>
      </c>
      <c r="AT276" s="237" t="s">
        <v>205</v>
      </c>
      <c r="AU276" s="237" t="s">
        <v>85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267</v>
      </c>
      <c r="BM276" s="237" t="s">
        <v>1548</v>
      </c>
    </row>
    <row r="277" s="2" customFormat="1" ht="37.8" customHeight="1">
      <c r="A277" s="35"/>
      <c r="B277" s="36"/>
      <c r="C277" s="225" t="s">
        <v>751</v>
      </c>
      <c r="D277" s="225" t="s">
        <v>205</v>
      </c>
      <c r="E277" s="226" t="s">
        <v>1549</v>
      </c>
      <c r="F277" s="227" t="s">
        <v>1550</v>
      </c>
      <c r="G277" s="228" t="s">
        <v>220</v>
      </c>
      <c r="H277" s="229">
        <v>2</v>
      </c>
      <c r="I277" s="230"/>
      <c r="J277" s="231">
        <f>ROUND(I277*H277,2)</f>
        <v>0</v>
      </c>
      <c r="K277" s="232"/>
      <c r="L277" s="41"/>
      <c r="M277" s="233" t="s">
        <v>1</v>
      </c>
      <c r="N277" s="234" t="s">
        <v>41</v>
      </c>
      <c r="O277" s="88"/>
      <c r="P277" s="235">
        <f>O277*H277</f>
        <v>0</v>
      </c>
      <c r="Q277" s="235">
        <v>0</v>
      </c>
      <c r="R277" s="235">
        <f>Q277*H277</f>
        <v>0</v>
      </c>
      <c r="S277" s="235">
        <v>0</v>
      </c>
      <c r="T277" s="236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267</v>
      </c>
      <c r="AT277" s="237" t="s">
        <v>205</v>
      </c>
      <c r="AU277" s="237" t="s">
        <v>85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267</v>
      </c>
      <c r="BM277" s="237" t="s">
        <v>1551</v>
      </c>
    </row>
    <row r="278" s="2" customFormat="1" ht="37.8" customHeight="1">
      <c r="A278" s="35"/>
      <c r="B278" s="36"/>
      <c r="C278" s="225" t="s">
        <v>755</v>
      </c>
      <c r="D278" s="225" t="s">
        <v>205</v>
      </c>
      <c r="E278" s="226" t="s">
        <v>1552</v>
      </c>
      <c r="F278" s="227" t="s">
        <v>1553</v>
      </c>
      <c r="G278" s="228" t="s">
        <v>220</v>
      </c>
      <c r="H278" s="229">
        <v>44</v>
      </c>
      <c r="I278" s="230"/>
      <c r="J278" s="231">
        <f>ROUND(I278*H278,2)</f>
        <v>0</v>
      </c>
      <c r="K278" s="232"/>
      <c r="L278" s="41"/>
      <c r="M278" s="233" t="s">
        <v>1</v>
      </c>
      <c r="N278" s="234" t="s">
        <v>41</v>
      </c>
      <c r="O278" s="88"/>
      <c r="P278" s="235">
        <f>O278*H278</f>
        <v>0</v>
      </c>
      <c r="Q278" s="235">
        <v>0</v>
      </c>
      <c r="R278" s="235">
        <f>Q278*H278</f>
        <v>0</v>
      </c>
      <c r="S278" s="235">
        <v>0</v>
      </c>
      <c r="T278" s="236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37" t="s">
        <v>267</v>
      </c>
      <c r="AT278" s="237" t="s">
        <v>205</v>
      </c>
      <c r="AU278" s="237" t="s">
        <v>85</v>
      </c>
      <c r="AY278" s="14" t="s">
        <v>203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4" t="s">
        <v>83</v>
      </c>
      <c r="BK278" s="238">
        <f>ROUND(I278*H278,2)</f>
        <v>0</v>
      </c>
      <c r="BL278" s="14" t="s">
        <v>267</v>
      </c>
      <c r="BM278" s="237" t="s">
        <v>399</v>
      </c>
    </row>
    <row r="279" s="2" customFormat="1" ht="37.8" customHeight="1">
      <c r="A279" s="35"/>
      <c r="B279" s="36"/>
      <c r="C279" s="225" t="s">
        <v>759</v>
      </c>
      <c r="D279" s="225" t="s">
        <v>205</v>
      </c>
      <c r="E279" s="226" t="s">
        <v>1554</v>
      </c>
      <c r="F279" s="227" t="s">
        <v>1555</v>
      </c>
      <c r="G279" s="228" t="s">
        <v>220</v>
      </c>
      <c r="H279" s="229">
        <v>35</v>
      </c>
      <c r="I279" s="230"/>
      <c r="J279" s="231">
        <f>ROUND(I279*H279,2)</f>
        <v>0</v>
      </c>
      <c r="K279" s="232"/>
      <c r="L279" s="41"/>
      <c r="M279" s="233" t="s">
        <v>1</v>
      </c>
      <c r="N279" s="234" t="s">
        <v>41</v>
      </c>
      <c r="O279" s="88"/>
      <c r="P279" s="235">
        <f>O279*H279</f>
        <v>0</v>
      </c>
      <c r="Q279" s="235">
        <v>0</v>
      </c>
      <c r="R279" s="235">
        <f>Q279*H279</f>
        <v>0</v>
      </c>
      <c r="S279" s="235">
        <v>0</v>
      </c>
      <c r="T279" s="236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267</v>
      </c>
      <c r="AT279" s="237" t="s">
        <v>205</v>
      </c>
      <c r="AU279" s="237" t="s">
        <v>85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267</v>
      </c>
      <c r="BM279" s="237" t="s">
        <v>402</v>
      </c>
    </row>
    <row r="280" s="2" customFormat="1" ht="37.8" customHeight="1">
      <c r="A280" s="35"/>
      <c r="B280" s="36"/>
      <c r="C280" s="225" t="s">
        <v>763</v>
      </c>
      <c r="D280" s="225" t="s">
        <v>205</v>
      </c>
      <c r="E280" s="226" t="s">
        <v>1556</v>
      </c>
      <c r="F280" s="227" t="s">
        <v>1557</v>
      </c>
      <c r="G280" s="228" t="s">
        <v>220</v>
      </c>
      <c r="H280" s="229">
        <v>6</v>
      </c>
      <c r="I280" s="230"/>
      <c r="J280" s="231">
        <f>ROUND(I280*H280,2)</f>
        <v>0</v>
      </c>
      <c r="K280" s="232"/>
      <c r="L280" s="41"/>
      <c r="M280" s="233" t="s">
        <v>1</v>
      </c>
      <c r="N280" s="234" t="s">
        <v>41</v>
      </c>
      <c r="O280" s="88"/>
      <c r="P280" s="235">
        <f>O280*H280</f>
        <v>0</v>
      </c>
      <c r="Q280" s="235">
        <v>0</v>
      </c>
      <c r="R280" s="235">
        <f>Q280*H280</f>
        <v>0</v>
      </c>
      <c r="S280" s="235">
        <v>0</v>
      </c>
      <c r="T280" s="236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37" t="s">
        <v>267</v>
      </c>
      <c r="AT280" s="237" t="s">
        <v>205</v>
      </c>
      <c r="AU280" s="237" t="s">
        <v>85</v>
      </c>
      <c r="AY280" s="14" t="s">
        <v>203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4" t="s">
        <v>83</v>
      </c>
      <c r="BK280" s="238">
        <f>ROUND(I280*H280,2)</f>
        <v>0</v>
      </c>
      <c r="BL280" s="14" t="s">
        <v>267</v>
      </c>
      <c r="BM280" s="237" t="s">
        <v>408</v>
      </c>
    </row>
    <row r="281" s="2" customFormat="1" ht="37.8" customHeight="1">
      <c r="A281" s="35"/>
      <c r="B281" s="36"/>
      <c r="C281" s="225" t="s">
        <v>767</v>
      </c>
      <c r="D281" s="225" t="s">
        <v>205</v>
      </c>
      <c r="E281" s="226" t="s">
        <v>1558</v>
      </c>
      <c r="F281" s="227" t="s">
        <v>1559</v>
      </c>
      <c r="G281" s="228" t="s">
        <v>220</v>
      </c>
      <c r="H281" s="229">
        <v>1</v>
      </c>
      <c r="I281" s="230"/>
      <c r="J281" s="231">
        <f>ROUND(I281*H281,2)</f>
        <v>0</v>
      </c>
      <c r="K281" s="232"/>
      <c r="L281" s="41"/>
      <c r="M281" s="233" t="s">
        <v>1</v>
      </c>
      <c r="N281" s="234" t="s">
        <v>41</v>
      </c>
      <c r="O281" s="88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37" t="s">
        <v>267</v>
      </c>
      <c r="AT281" s="237" t="s">
        <v>205</v>
      </c>
      <c r="AU281" s="237" t="s">
        <v>85</v>
      </c>
      <c r="AY281" s="14" t="s">
        <v>203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4" t="s">
        <v>83</v>
      </c>
      <c r="BK281" s="238">
        <f>ROUND(I281*H281,2)</f>
        <v>0</v>
      </c>
      <c r="BL281" s="14" t="s">
        <v>267</v>
      </c>
      <c r="BM281" s="237" t="s">
        <v>411</v>
      </c>
    </row>
    <row r="282" s="2" customFormat="1" ht="37.8" customHeight="1">
      <c r="A282" s="35"/>
      <c r="B282" s="36"/>
      <c r="C282" s="225" t="s">
        <v>772</v>
      </c>
      <c r="D282" s="225" t="s">
        <v>205</v>
      </c>
      <c r="E282" s="226" t="s">
        <v>1560</v>
      </c>
      <c r="F282" s="227" t="s">
        <v>1561</v>
      </c>
      <c r="G282" s="228" t="s">
        <v>220</v>
      </c>
      <c r="H282" s="229">
        <v>3</v>
      </c>
      <c r="I282" s="230"/>
      <c r="J282" s="231">
        <f>ROUND(I282*H282,2)</f>
        <v>0</v>
      </c>
      <c r="K282" s="232"/>
      <c r="L282" s="41"/>
      <c r="M282" s="233" t="s">
        <v>1</v>
      </c>
      <c r="N282" s="234" t="s">
        <v>41</v>
      </c>
      <c r="O282" s="88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37" t="s">
        <v>267</v>
      </c>
      <c r="AT282" s="237" t="s">
        <v>205</v>
      </c>
      <c r="AU282" s="237" t="s">
        <v>85</v>
      </c>
      <c r="AY282" s="14" t="s">
        <v>203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4" t="s">
        <v>83</v>
      </c>
      <c r="BK282" s="238">
        <f>ROUND(I282*H282,2)</f>
        <v>0</v>
      </c>
      <c r="BL282" s="14" t="s">
        <v>267</v>
      </c>
      <c r="BM282" s="237" t="s">
        <v>415</v>
      </c>
    </row>
    <row r="283" s="2" customFormat="1" ht="37.8" customHeight="1">
      <c r="A283" s="35"/>
      <c r="B283" s="36"/>
      <c r="C283" s="225" t="s">
        <v>776</v>
      </c>
      <c r="D283" s="225" t="s">
        <v>205</v>
      </c>
      <c r="E283" s="226" t="s">
        <v>1562</v>
      </c>
      <c r="F283" s="227" t="s">
        <v>1563</v>
      </c>
      <c r="G283" s="228" t="s">
        <v>220</v>
      </c>
      <c r="H283" s="229">
        <v>10</v>
      </c>
      <c r="I283" s="230"/>
      <c r="J283" s="231">
        <f>ROUND(I283*H283,2)</f>
        <v>0</v>
      </c>
      <c r="K283" s="232"/>
      <c r="L283" s="41"/>
      <c r="M283" s="233" t="s">
        <v>1</v>
      </c>
      <c r="N283" s="234" t="s">
        <v>41</v>
      </c>
      <c r="O283" s="88"/>
      <c r="P283" s="235">
        <f>O283*H283</f>
        <v>0</v>
      </c>
      <c r="Q283" s="235">
        <v>0</v>
      </c>
      <c r="R283" s="235">
        <f>Q283*H283</f>
        <v>0</v>
      </c>
      <c r="S283" s="235">
        <v>0</v>
      </c>
      <c r="T283" s="236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37" t="s">
        <v>267</v>
      </c>
      <c r="AT283" s="237" t="s">
        <v>205</v>
      </c>
      <c r="AU283" s="237" t="s">
        <v>85</v>
      </c>
      <c r="AY283" s="14" t="s">
        <v>203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4" t="s">
        <v>83</v>
      </c>
      <c r="BK283" s="238">
        <f>ROUND(I283*H283,2)</f>
        <v>0</v>
      </c>
      <c r="BL283" s="14" t="s">
        <v>267</v>
      </c>
      <c r="BM283" s="237" t="s">
        <v>418</v>
      </c>
    </row>
    <row r="284" s="2" customFormat="1" ht="37.8" customHeight="1">
      <c r="A284" s="35"/>
      <c r="B284" s="36"/>
      <c r="C284" s="225" t="s">
        <v>780</v>
      </c>
      <c r="D284" s="225" t="s">
        <v>205</v>
      </c>
      <c r="E284" s="226" t="s">
        <v>1564</v>
      </c>
      <c r="F284" s="227" t="s">
        <v>1565</v>
      </c>
      <c r="G284" s="228" t="s">
        <v>220</v>
      </c>
      <c r="H284" s="229">
        <v>2</v>
      </c>
      <c r="I284" s="230"/>
      <c r="J284" s="231">
        <f>ROUND(I284*H284,2)</f>
        <v>0</v>
      </c>
      <c r="K284" s="232"/>
      <c r="L284" s="41"/>
      <c r="M284" s="233" t="s">
        <v>1</v>
      </c>
      <c r="N284" s="234" t="s">
        <v>41</v>
      </c>
      <c r="O284" s="88"/>
      <c r="P284" s="235">
        <f>O284*H284</f>
        <v>0</v>
      </c>
      <c r="Q284" s="235">
        <v>0</v>
      </c>
      <c r="R284" s="235">
        <f>Q284*H284</f>
        <v>0</v>
      </c>
      <c r="S284" s="235">
        <v>0</v>
      </c>
      <c r="T284" s="236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37" t="s">
        <v>267</v>
      </c>
      <c r="AT284" s="237" t="s">
        <v>205</v>
      </c>
      <c r="AU284" s="237" t="s">
        <v>85</v>
      </c>
      <c r="AY284" s="14" t="s">
        <v>203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4" t="s">
        <v>83</v>
      </c>
      <c r="BK284" s="238">
        <f>ROUND(I284*H284,2)</f>
        <v>0</v>
      </c>
      <c r="BL284" s="14" t="s">
        <v>267</v>
      </c>
      <c r="BM284" s="237" t="s">
        <v>1566</v>
      </c>
    </row>
    <row r="285" s="2" customFormat="1" ht="37.8" customHeight="1">
      <c r="A285" s="35"/>
      <c r="B285" s="36"/>
      <c r="C285" s="225" t="s">
        <v>784</v>
      </c>
      <c r="D285" s="225" t="s">
        <v>205</v>
      </c>
      <c r="E285" s="226" t="s">
        <v>1567</v>
      </c>
      <c r="F285" s="227" t="s">
        <v>1568</v>
      </c>
      <c r="G285" s="228" t="s">
        <v>220</v>
      </c>
      <c r="H285" s="229">
        <v>10</v>
      </c>
      <c r="I285" s="230"/>
      <c r="J285" s="231">
        <f>ROUND(I285*H285,2)</f>
        <v>0</v>
      </c>
      <c r="K285" s="232"/>
      <c r="L285" s="41"/>
      <c r="M285" s="233" t="s">
        <v>1</v>
      </c>
      <c r="N285" s="234" t="s">
        <v>41</v>
      </c>
      <c r="O285" s="88"/>
      <c r="P285" s="235">
        <f>O285*H285</f>
        <v>0</v>
      </c>
      <c r="Q285" s="235">
        <v>0</v>
      </c>
      <c r="R285" s="235">
        <f>Q285*H285</f>
        <v>0</v>
      </c>
      <c r="S285" s="235">
        <v>0</v>
      </c>
      <c r="T285" s="236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37" t="s">
        <v>267</v>
      </c>
      <c r="AT285" s="237" t="s">
        <v>205</v>
      </c>
      <c r="AU285" s="237" t="s">
        <v>85</v>
      </c>
      <c r="AY285" s="14" t="s">
        <v>203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4" t="s">
        <v>83</v>
      </c>
      <c r="BK285" s="238">
        <f>ROUND(I285*H285,2)</f>
        <v>0</v>
      </c>
      <c r="BL285" s="14" t="s">
        <v>267</v>
      </c>
      <c r="BM285" s="237" t="s">
        <v>1569</v>
      </c>
    </row>
    <row r="286" s="2" customFormat="1" ht="37.8" customHeight="1">
      <c r="A286" s="35"/>
      <c r="B286" s="36"/>
      <c r="C286" s="225" t="s">
        <v>788</v>
      </c>
      <c r="D286" s="225" t="s">
        <v>205</v>
      </c>
      <c r="E286" s="226" t="s">
        <v>1570</v>
      </c>
      <c r="F286" s="227" t="s">
        <v>1571</v>
      </c>
      <c r="G286" s="228" t="s">
        <v>220</v>
      </c>
      <c r="H286" s="229">
        <v>6</v>
      </c>
      <c r="I286" s="230"/>
      <c r="J286" s="231">
        <f>ROUND(I286*H286,2)</f>
        <v>0</v>
      </c>
      <c r="K286" s="232"/>
      <c r="L286" s="41"/>
      <c r="M286" s="233" t="s">
        <v>1</v>
      </c>
      <c r="N286" s="234" t="s">
        <v>41</v>
      </c>
      <c r="O286" s="88"/>
      <c r="P286" s="235">
        <f>O286*H286</f>
        <v>0</v>
      </c>
      <c r="Q286" s="235">
        <v>0</v>
      </c>
      <c r="R286" s="235">
        <f>Q286*H286</f>
        <v>0</v>
      </c>
      <c r="S286" s="235">
        <v>0</v>
      </c>
      <c r="T286" s="236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37" t="s">
        <v>267</v>
      </c>
      <c r="AT286" s="237" t="s">
        <v>205</v>
      </c>
      <c r="AU286" s="237" t="s">
        <v>85</v>
      </c>
      <c r="AY286" s="14" t="s">
        <v>203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4" t="s">
        <v>83</v>
      </c>
      <c r="BK286" s="238">
        <f>ROUND(I286*H286,2)</f>
        <v>0</v>
      </c>
      <c r="BL286" s="14" t="s">
        <v>267</v>
      </c>
      <c r="BM286" s="237" t="s">
        <v>422</v>
      </c>
    </row>
    <row r="287" s="2" customFormat="1" ht="37.8" customHeight="1">
      <c r="A287" s="35"/>
      <c r="B287" s="36"/>
      <c r="C287" s="225" t="s">
        <v>792</v>
      </c>
      <c r="D287" s="225" t="s">
        <v>205</v>
      </c>
      <c r="E287" s="226" t="s">
        <v>1572</v>
      </c>
      <c r="F287" s="227" t="s">
        <v>1573</v>
      </c>
      <c r="G287" s="228" t="s">
        <v>220</v>
      </c>
      <c r="H287" s="229">
        <v>2</v>
      </c>
      <c r="I287" s="230"/>
      <c r="J287" s="231">
        <f>ROUND(I287*H287,2)</f>
        <v>0</v>
      </c>
      <c r="K287" s="232"/>
      <c r="L287" s="41"/>
      <c r="M287" s="233" t="s">
        <v>1</v>
      </c>
      <c r="N287" s="234" t="s">
        <v>41</v>
      </c>
      <c r="O287" s="88"/>
      <c r="P287" s="235">
        <f>O287*H287</f>
        <v>0</v>
      </c>
      <c r="Q287" s="235">
        <v>0</v>
      </c>
      <c r="R287" s="235">
        <f>Q287*H287</f>
        <v>0</v>
      </c>
      <c r="S287" s="235">
        <v>0</v>
      </c>
      <c r="T287" s="236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37" t="s">
        <v>267</v>
      </c>
      <c r="AT287" s="237" t="s">
        <v>205</v>
      </c>
      <c r="AU287" s="237" t="s">
        <v>85</v>
      </c>
      <c r="AY287" s="14" t="s">
        <v>203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4" t="s">
        <v>83</v>
      </c>
      <c r="BK287" s="238">
        <f>ROUND(I287*H287,2)</f>
        <v>0</v>
      </c>
      <c r="BL287" s="14" t="s">
        <v>267</v>
      </c>
      <c r="BM287" s="237" t="s">
        <v>1574</v>
      </c>
    </row>
    <row r="288" s="2" customFormat="1" ht="37.8" customHeight="1">
      <c r="A288" s="35"/>
      <c r="B288" s="36"/>
      <c r="C288" s="225" t="s">
        <v>796</v>
      </c>
      <c r="D288" s="225" t="s">
        <v>205</v>
      </c>
      <c r="E288" s="226" t="s">
        <v>1575</v>
      </c>
      <c r="F288" s="227" t="s">
        <v>1576</v>
      </c>
      <c r="G288" s="228" t="s">
        <v>220</v>
      </c>
      <c r="H288" s="229">
        <v>12</v>
      </c>
      <c r="I288" s="230"/>
      <c r="J288" s="231">
        <f>ROUND(I288*H288,2)</f>
        <v>0</v>
      </c>
      <c r="K288" s="232"/>
      <c r="L288" s="41"/>
      <c r="M288" s="233" t="s">
        <v>1</v>
      </c>
      <c r="N288" s="234" t="s">
        <v>41</v>
      </c>
      <c r="O288" s="88"/>
      <c r="P288" s="235">
        <f>O288*H288</f>
        <v>0</v>
      </c>
      <c r="Q288" s="235">
        <v>0</v>
      </c>
      <c r="R288" s="235">
        <f>Q288*H288</f>
        <v>0</v>
      </c>
      <c r="S288" s="235">
        <v>0</v>
      </c>
      <c r="T288" s="236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37" t="s">
        <v>267</v>
      </c>
      <c r="AT288" s="237" t="s">
        <v>205</v>
      </c>
      <c r="AU288" s="237" t="s">
        <v>85</v>
      </c>
      <c r="AY288" s="14" t="s">
        <v>203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4" t="s">
        <v>83</v>
      </c>
      <c r="BK288" s="238">
        <f>ROUND(I288*H288,2)</f>
        <v>0</v>
      </c>
      <c r="BL288" s="14" t="s">
        <v>267</v>
      </c>
      <c r="BM288" s="237" t="s">
        <v>425</v>
      </c>
    </row>
    <row r="289" s="2" customFormat="1" ht="37.8" customHeight="1">
      <c r="A289" s="35"/>
      <c r="B289" s="36"/>
      <c r="C289" s="225" t="s">
        <v>800</v>
      </c>
      <c r="D289" s="225" t="s">
        <v>205</v>
      </c>
      <c r="E289" s="226" t="s">
        <v>1577</v>
      </c>
      <c r="F289" s="227" t="s">
        <v>1578</v>
      </c>
      <c r="G289" s="228" t="s">
        <v>220</v>
      </c>
      <c r="H289" s="229">
        <v>1</v>
      </c>
      <c r="I289" s="230"/>
      <c r="J289" s="231">
        <f>ROUND(I289*H289,2)</f>
        <v>0</v>
      </c>
      <c r="K289" s="232"/>
      <c r="L289" s="41"/>
      <c r="M289" s="233" t="s">
        <v>1</v>
      </c>
      <c r="N289" s="234" t="s">
        <v>41</v>
      </c>
      <c r="O289" s="88"/>
      <c r="P289" s="235">
        <f>O289*H289</f>
        <v>0</v>
      </c>
      <c r="Q289" s="235">
        <v>0</v>
      </c>
      <c r="R289" s="235">
        <f>Q289*H289</f>
        <v>0</v>
      </c>
      <c r="S289" s="235">
        <v>0</v>
      </c>
      <c r="T289" s="236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37" t="s">
        <v>267</v>
      </c>
      <c r="AT289" s="237" t="s">
        <v>205</v>
      </c>
      <c r="AU289" s="237" t="s">
        <v>85</v>
      </c>
      <c r="AY289" s="14" t="s">
        <v>203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4" t="s">
        <v>83</v>
      </c>
      <c r="BK289" s="238">
        <f>ROUND(I289*H289,2)</f>
        <v>0</v>
      </c>
      <c r="BL289" s="14" t="s">
        <v>267</v>
      </c>
      <c r="BM289" s="237" t="s">
        <v>429</v>
      </c>
    </row>
    <row r="290" s="2" customFormat="1" ht="37.8" customHeight="1">
      <c r="A290" s="35"/>
      <c r="B290" s="36"/>
      <c r="C290" s="225" t="s">
        <v>804</v>
      </c>
      <c r="D290" s="225" t="s">
        <v>205</v>
      </c>
      <c r="E290" s="226" t="s">
        <v>1579</v>
      </c>
      <c r="F290" s="227" t="s">
        <v>1580</v>
      </c>
      <c r="G290" s="228" t="s">
        <v>220</v>
      </c>
      <c r="H290" s="229">
        <v>1</v>
      </c>
      <c r="I290" s="230"/>
      <c r="J290" s="231">
        <f>ROUND(I290*H290,2)</f>
        <v>0</v>
      </c>
      <c r="K290" s="232"/>
      <c r="L290" s="41"/>
      <c r="M290" s="233" t="s">
        <v>1</v>
      </c>
      <c r="N290" s="234" t="s">
        <v>41</v>
      </c>
      <c r="O290" s="88"/>
      <c r="P290" s="235">
        <f>O290*H290</f>
        <v>0</v>
      </c>
      <c r="Q290" s="235">
        <v>0</v>
      </c>
      <c r="R290" s="235">
        <f>Q290*H290</f>
        <v>0</v>
      </c>
      <c r="S290" s="235">
        <v>0</v>
      </c>
      <c r="T290" s="236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37" t="s">
        <v>267</v>
      </c>
      <c r="AT290" s="237" t="s">
        <v>205</v>
      </c>
      <c r="AU290" s="237" t="s">
        <v>85</v>
      </c>
      <c r="AY290" s="14" t="s">
        <v>203</v>
      </c>
      <c r="BE290" s="238">
        <f>IF(N290="základní",J290,0)</f>
        <v>0</v>
      </c>
      <c r="BF290" s="238">
        <f>IF(N290="snížená",J290,0)</f>
        <v>0</v>
      </c>
      <c r="BG290" s="238">
        <f>IF(N290="zákl. přenesená",J290,0)</f>
        <v>0</v>
      </c>
      <c r="BH290" s="238">
        <f>IF(N290="sníž. přenesená",J290,0)</f>
        <v>0</v>
      </c>
      <c r="BI290" s="238">
        <f>IF(N290="nulová",J290,0)</f>
        <v>0</v>
      </c>
      <c r="BJ290" s="14" t="s">
        <v>83</v>
      </c>
      <c r="BK290" s="238">
        <f>ROUND(I290*H290,2)</f>
        <v>0</v>
      </c>
      <c r="BL290" s="14" t="s">
        <v>267</v>
      </c>
      <c r="BM290" s="237" t="s">
        <v>432</v>
      </c>
    </row>
    <row r="291" s="2" customFormat="1" ht="37.8" customHeight="1">
      <c r="A291" s="35"/>
      <c r="B291" s="36"/>
      <c r="C291" s="225" t="s">
        <v>808</v>
      </c>
      <c r="D291" s="225" t="s">
        <v>205</v>
      </c>
      <c r="E291" s="226" t="s">
        <v>1581</v>
      </c>
      <c r="F291" s="227" t="s">
        <v>1582</v>
      </c>
      <c r="G291" s="228" t="s">
        <v>220</v>
      </c>
      <c r="H291" s="229">
        <v>1</v>
      </c>
      <c r="I291" s="230"/>
      <c r="J291" s="231">
        <f>ROUND(I291*H291,2)</f>
        <v>0</v>
      </c>
      <c r="K291" s="232"/>
      <c r="L291" s="41"/>
      <c r="M291" s="233" t="s">
        <v>1</v>
      </c>
      <c r="N291" s="234" t="s">
        <v>41</v>
      </c>
      <c r="O291" s="88"/>
      <c r="P291" s="235">
        <f>O291*H291</f>
        <v>0</v>
      </c>
      <c r="Q291" s="235">
        <v>0</v>
      </c>
      <c r="R291" s="235">
        <f>Q291*H291</f>
        <v>0</v>
      </c>
      <c r="S291" s="235">
        <v>0</v>
      </c>
      <c r="T291" s="236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37" t="s">
        <v>267</v>
      </c>
      <c r="AT291" s="237" t="s">
        <v>205</v>
      </c>
      <c r="AU291" s="237" t="s">
        <v>85</v>
      </c>
      <c r="AY291" s="14" t="s">
        <v>203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4" t="s">
        <v>83</v>
      </c>
      <c r="BK291" s="238">
        <f>ROUND(I291*H291,2)</f>
        <v>0</v>
      </c>
      <c r="BL291" s="14" t="s">
        <v>267</v>
      </c>
      <c r="BM291" s="237" t="s">
        <v>436</v>
      </c>
    </row>
    <row r="292" s="2" customFormat="1" ht="37.8" customHeight="1">
      <c r="A292" s="35"/>
      <c r="B292" s="36"/>
      <c r="C292" s="225" t="s">
        <v>812</v>
      </c>
      <c r="D292" s="225" t="s">
        <v>205</v>
      </c>
      <c r="E292" s="226" t="s">
        <v>1583</v>
      </c>
      <c r="F292" s="227" t="s">
        <v>1584</v>
      </c>
      <c r="G292" s="228" t="s">
        <v>220</v>
      </c>
      <c r="H292" s="229">
        <v>2</v>
      </c>
      <c r="I292" s="230"/>
      <c r="J292" s="231">
        <f>ROUND(I292*H292,2)</f>
        <v>0</v>
      </c>
      <c r="K292" s="232"/>
      <c r="L292" s="41"/>
      <c r="M292" s="233" t="s">
        <v>1</v>
      </c>
      <c r="N292" s="234" t="s">
        <v>41</v>
      </c>
      <c r="O292" s="88"/>
      <c r="P292" s="235">
        <f>O292*H292</f>
        <v>0</v>
      </c>
      <c r="Q292" s="235">
        <v>0</v>
      </c>
      <c r="R292" s="235">
        <f>Q292*H292</f>
        <v>0</v>
      </c>
      <c r="S292" s="235">
        <v>0</v>
      </c>
      <c r="T292" s="236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37" t="s">
        <v>267</v>
      </c>
      <c r="AT292" s="237" t="s">
        <v>205</v>
      </c>
      <c r="AU292" s="237" t="s">
        <v>85</v>
      </c>
      <c r="AY292" s="14" t="s">
        <v>203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4" t="s">
        <v>83</v>
      </c>
      <c r="BK292" s="238">
        <f>ROUND(I292*H292,2)</f>
        <v>0</v>
      </c>
      <c r="BL292" s="14" t="s">
        <v>267</v>
      </c>
      <c r="BM292" s="237" t="s">
        <v>439</v>
      </c>
    </row>
    <row r="293" s="2" customFormat="1" ht="16.5" customHeight="1">
      <c r="A293" s="35"/>
      <c r="B293" s="36"/>
      <c r="C293" s="245" t="s">
        <v>816</v>
      </c>
      <c r="D293" s="245" t="s">
        <v>541</v>
      </c>
      <c r="E293" s="246" t="s">
        <v>1585</v>
      </c>
      <c r="F293" s="247" t="s">
        <v>1586</v>
      </c>
      <c r="G293" s="248" t="s">
        <v>220</v>
      </c>
      <c r="H293" s="249">
        <v>32</v>
      </c>
      <c r="I293" s="250"/>
      <c r="J293" s="251">
        <f>ROUND(I293*H293,2)</f>
        <v>0</v>
      </c>
      <c r="K293" s="252"/>
      <c r="L293" s="253"/>
      <c r="M293" s="254" t="s">
        <v>1</v>
      </c>
      <c r="N293" s="255" t="s">
        <v>41</v>
      </c>
      <c r="O293" s="88"/>
      <c r="P293" s="235">
        <f>O293*H293</f>
        <v>0</v>
      </c>
      <c r="Q293" s="235">
        <v>0</v>
      </c>
      <c r="R293" s="235">
        <f>Q293*H293</f>
        <v>0</v>
      </c>
      <c r="S293" s="235">
        <v>0</v>
      </c>
      <c r="T293" s="236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37" t="s">
        <v>214</v>
      </c>
      <c r="AT293" s="237" t="s">
        <v>541</v>
      </c>
      <c r="AU293" s="237" t="s">
        <v>85</v>
      </c>
      <c r="AY293" s="14" t="s">
        <v>203</v>
      </c>
      <c r="BE293" s="238">
        <f>IF(N293="základní",J293,0)</f>
        <v>0</v>
      </c>
      <c r="BF293" s="238">
        <f>IF(N293="snížená",J293,0)</f>
        <v>0</v>
      </c>
      <c r="BG293" s="238">
        <f>IF(N293="zákl. přenesená",J293,0)</f>
        <v>0</v>
      </c>
      <c r="BH293" s="238">
        <f>IF(N293="sníž. přenesená",J293,0)</f>
        <v>0</v>
      </c>
      <c r="BI293" s="238">
        <f>IF(N293="nulová",J293,0)</f>
        <v>0</v>
      </c>
      <c r="BJ293" s="14" t="s">
        <v>83</v>
      </c>
      <c r="BK293" s="238">
        <f>ROUND(I293*H293,2)</f>
        <v>0</v>
      </c>
      <c r="BL293" s="14" t="s">
        <v>267</v>
      </c>
      <c r="BM293" s="237" t="s">
        <v>443</v>
      </c>
    </row>
    <row r="294" s="2" customFormat="1" ht="16.5" customHeight="1">
      <c r="A294" s="35"/>
      <c r="B294" s="36"/>
      <c r="C294" s="225" t="s">
        <v>820</v>
      </c>
      <c r="D294" s="225" t="s">
        <v>205</v>
      </c>
      <c r="E294" s="226" t="s">
        <v>1587</v>
      </c>
      <c r="F294" s="227" t="s">
        <v>1588</v>
      </c>
      <c r="G294" s="228" t="s">
        <v>220</v>
      </c>
      <c r="H294" s="229">
        <v>175</v>
      </c>
      <c r="I294" s="230"/>
      <c r="J294" s="231">
        <f>ROUND(I294*H294,2)</f>
        <v>0</v>
      </c>
      <c r="K294" s="232"/>
      <c r="L294" s="41"/>
      <c r="M294" s="233" t="s">
        <v>1</v>
      </c>
      <c r="N294" s="234" t="s">
        <v>41</v>
      </c>
      <c r="O294" s="88"/>
      <c r="P294" s="235">
        <f>O294*H294</f>
        <v>0</v>
      </c>
      <c r="Q294" s="235">
        <v>0</v>
      </c>
      <c r="R294" s="235">
        <f>Q294*H294</f>
        <v>0</v>
      </c>
      <c r="S294" s="235">
        <v>0</v>
      </c>
      <c r="T294" s="236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37" t="s">
        <v>267</v>
      </c>
      <c r="AT294" s="237" t="s">
        <v>205</v>
      </c>
      <c r="AU294" s="237" t="s">
        <v>85</v>
      </c>
      <c r="AY294" s="14" t="s">
        <v>203</v>
      </c>
      <c r="BE294" s="238">
        <f>IF(N294="základní",J294,0)</f>
        <v>0</v>
      </c>
      <c r="BF294" s="238">
        <f>IF(N294="snížená",J294,0)</f>
        <v>0</v>
      </c>
      <c r="BG294" s="238">
        <f>IF(N294="zákl. přenesená",J294,0)</f>
        <v>0</v>
      </c>
      <c r="BH294" s="238">
        <f>IF(N294="sníž. přenesená",J294,0)</f>
        <v>0</v>
      </c>
      <c r="BI294" s="238">
        <f>IF(N294="nulová",J294,0)</f>
        <v>0</v>
      </c>
      <c r="BJ294" s="14" t="s">
        <v>83</v>
      </c>
      <c r="BK294" s="238">
        <f>ROUND(I294*H294,2)</f>
        <v>0</v>
      </c>
      <c r="BL294" s="14" t="s">
        <v>267</v>
      </c>
      <c r="BM294" s="237" t="s">
        <v>446</v>
      </c>
    </row>
    <row r="295" s="2" customFormat="1" ht="33" customHeight="1">
      <c r="A295" s="35"/>
      <c r="B295" s="36"/>
      <c r="C295" s="225" t="s">
        <v>824</v>
      </c>
      <c r="D295" s="225" t="s">
        <v>205</v>
      </c>
      <c r="E295" s="226" t="s">
        <v>1589</v>
      </c>
      <c r="F295" s="227" t="s">
        <v>1590</v>
      </c>
      <c r="G295" s="228" t="s">
        <v>241</v>
      </c>
      <c r="H295" s="229">
        <v>28.533000000000001</v>
      </c>
      <c r="I295" s="230"/>
      <c r="J295" s="231">
        <f>ROUND(I295*H295,2)</f>
        <v>0</v>
      </c>
      <c r="K295" s="232"/>
      <c r="L295" s="41"/>
      <c r="M295" s="233" t="s">
        <v>1</v>
      </c>
      <c r="N295" s="234" t="s">
        <v>41</v>
      </c>
      <c r="O295" s="88"/>
      <c r="P295" s="235">
        <f>O295*H295</f>
        <v>0</v>
      </c>
      <c r="Q295" s="235">
        <v>0</v>
      </c>
      <c r="R295" s="235">
        <f>Q295*H295</f>
        <v>0</v>
      </c>
      <c r="S295" s="235">
        <v>0</v>
      </c>
      <c r="T295" s="236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37" t="s">
        <v>267</v>
      </c>
      <c r="AT295" s="237" t="s">
        <v>205</v>
      </c>
      <c r="AU295" s="237" t="s">
        <v>85</v>
      </c>
      <c r="AY295" s="14" t="s">
        <v>203</v>
      </c>
      <c r="BE295" s="238">
        <f>IF(N295="základní",J295,0)</f>
        <v>0</v>
      </c>
      <c r="BF295" s="238">
        <f>IF(N295="snížená",J295,0)</f>
        <v>0</v>
      </c>
      <c r="BG295" s="238">
        <f>IF(N295="zákl. přenesená",J295,0)</f>
        <v>0</v>
      </c>
      <c r="BH295" s="238">
        <f>IF(N295="sníž. přenesená",J295,0)</f>
        <v>0</v>
      </c>
      <c r="BI295" s="238">
        <f>IF(N295="nulová",J295,0)</f>
        <v>0</v>
      </c>
      <c r="BJ295" s="14" t="s">
        <v>83</v>
      </c>
      <c r="BK295" s="238">
        <f>ROUND(I295*H295,2)</f>
        <v>0</v>
      </c>
      <c r="BL295" s="14" t="s">
        <v>267</v>
      </c>
      <c r="BM295" s="237" t="s">
        <v>450</v>
      </c>
    </row>
    <row r="296" s="2" customFormat="1" ht="24.15" customHeight="1">
      <c r="A296" s="35"/>
      <c r="B296" s="36"/>
      <c r="C296" s="225" t="s">
        <v>828</v>
      </c>
      <c r="D296" s="225" t="s">
        <v>205</v>
      </c>
      <c r="E296" s="226" t="s">
        <v>1591</v>
      </c>
      <c r="F296" s="227" t="s">
        <v>1592</v>
      </c>
      <c r="G296" s="228" t="s">
        <v>523</v>
      </c>
      <c r="H296" s="244"/>
      <c r="I296" s="230"/>
      <c r="J296" s="231">
        <f>ROUND(I296*H296,2)</f>
        <v>0</v>
      </c>
      <c r="K296" s="232"/>
      <c r="L296" s="41"/>
      <c r="M296" s="233" t="s">
        <v>1</v>
      </c>
      <c r="N296" s="234" t="s">
        <v>41</v>
      </c>
      <c r="O296" s="88"/>
      <c r="P296" s="235">
        <f>O296*H296</f>
        <v>0</v>
      </c>
      <c r="Q296" s="235">
        <v>0</v>
      </c>
      <c r="R296" s="235">
        <f>Q296*H296</f>
        <v>0</v>
      </c>
      <c r="S296" s="235">
        <v>0</v>
      </c>
      <c r="T296" s="236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37" t="s">
        <v>267</v>
      </c>
      <c r="AT296" s="237" t="s">
        <v>205</v>
      </c>
      <c r="AU296" s="237" t="s">
        <v>85</v>
      </c>
      <c r="AY296" s="14" t="s">
        <v>203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4" t="s">
        <v>83</v>
      </c>
      <c r="BK296" s="238">
        <f>ROUND(I296*H296,2)</f>
        <v>0</v>
      </c>
      <c r="BL296" s="14" t="s">
        <v>267</v>
      </c>
      <c r="BM296" s="237" t="s">
        <v>454</v>
      </c>
    </row>
    <row r="297" s="12" customFormat="1" ht="22.8" customHeight="1">
      <c r="A297" s="12"/>
      <c r="B297" s="209"/>
      <c r="C297" s="210"/>
      <c r="D297" s="211" t="s">
        <v>75</v>
      </c>
      <c r="E297" s="223" t="s">
        <v>1147</v>
      </c>
      <c r="F297" s="223" t="s">
        <v>1148</v>
      </c>
      <c r="G297" s="210"/>
      <c r="H297" s="210"/>
      <c r="I297" s="213"/>
      <c r="J297" s="224">
        <f>BK297</f>
        <v>0</v>
      </c>
      <c r="K297" s="210"/>
      <c r="L297" s="215"/>
      <c r="M297" s="216"/>
      <c r="N297" s="217"/>
      <c r="O297" s="217"/>
      <c r="P297" s="218">
        <f>SUM(P298:P301)</f>
        <v>0</v>
      </c>
      <c r="Q297" s="217"/>
      <c r="R297" s="218">
        <f>SUM(R298:R301)</f>
        <v>0</v>
      </c>
      <c r="S297" s="217"/>
      <c r="T297" s="219">
        <f>SUM(T298:T301)</f>
        <v>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R297" s="220" t="s">
        <v>85</v>
      </c>
      <c r="AT297" s="221" t="s">
        <v>75</v>
      </c>
      <c r="AU297" s="221" t="s">
        <v>83</v>
      </c>
      <c r="AY297" s="220" t="s">
        <v>203</v>
      </c>
      <c r="BK297" s="222">
        <f>SUM(BK298:BK301)</f>
        <v>0</v>
      </c>
    </row>
    <row r="298" s="2" customFormat="1" ht="33" customHeight="1">
      <c r="A298" s="35"/>
      <c r="B298" s="36"/>
      <c r="C298" s="225" t="s">
        <v>832</v>
      </c>
      <c r="D298" s="225" t="s">
        <v>205</v>
      </c>
      <c r="E298" s="226" t="s">
        <v>1593</v>
      </c>
      <c r="F298" s="227" t="s">
        <v>1594</v>
      </c>
      <c r="G298" s="228" t="s">
        <v>314</v>
      </c>
      <c r="H298" s="229">
        <v>1935</v>
      </c>
      <c r="I298" s="230"/>
      <c r="J298" s="231">
        <f>ROUND(I298*H298,2)</f>
        <v>0</v>
      </c>
      <c r="K298" s="232"/>
      <c r="L298" s="41"/>
      <c r="M298" s="233" t="s">
        <v>1</v>
      </c>
      <c r="N298" s="234" t="s">
        <v>41</v>
      </c>
      <c r="O298" s="88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37" t="s">
        <v>267</v>
      </c>
      <c r="AT298" s="237" t="s">
        <v>205</v>
      </c>
      <c r="AU298" s="237" t="s">
        <v>85</v>
      </c>
      <c r="AY298" s="14" t="s">
        <v>203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4" t="s">
        <v>83</v>
      </c>
      <c r="BK298" s="238">
        <f>ROUND(I298*H298,2)</f>
        <v>0</v>
      </c>
      <c r="BL298" s="14" t="s">
        <v>267</v>
      </c>
      <c r="BM298" s="237" t="s">
        <v>458</v>
      </c>
    </row>
    <row r="299" s="2" customFormat="1" ht="24.15" customHeight="1">
      <c r="A299" s="35"/>
      <c r="B299" s="36"/>
      <c r="C299" s="225" t="s">
        <v>836</v>
      </c>
      <c r="D299" s="225" t="s">
        <v>205</v>
      </c>
      <c r="E299" s="226" t="s">
        <v>1595</v>
      </c>
      <c r="F299" s="227" t="s">
        <v>1596</v>
      </c>
      <c r="G299" s="228" t="s">
        <v>314</v>
      </c>
      <c r="H299" s="229">
        <v>590</v>
      </c>
      <c r="I299" s="230"/>
      <c r="J299" s="231">
        <f>ROUND(I299*H299,2)</f>
        <v>0</v>
      </c>
      <c r="K299" s="232"/>
      <c r="L299" s="41"/>
      <c r="M299" s="233" t="s">
        <v>1</v>
      </c>
      <c r="N299" s="234" t="s">
        <v>41</v>
      </c>
      <c r="O299" s="88"/>
      <c r="P299" s="235">
        <f>O299*H299</f>
        <v>0</v>
      </c>
      <c r="Q299" s="235">
        <v>0</v>
      </c>
      <c r="R299" s="235">
        <f>Q299*H299</f>
        <v>0</v>
      </c>
      <c r="S299" s="235">
        <v>0</v>
      </c>
      <c r="T299" s="236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37" t="s">
        <v>267</v>
      </c>
      <c r="AT299" s="237" t="s">
        <v>205</v>
      </c>
      <c r="AU299" s="237" t="s">
        <v>85</v>
      </c>
      <c r="AY299" s="14" t="s">
        <v>203</v>
      </c>
      <c r="BE299" s="238">
        <f>IF(N299="základní",J299,0)</f>
        <v>0</v>
      </c>
      <c r="BF299" s="238">
        <f>IF(N299="snížená",J299,0)</f>
        <v>0</v>
      </c>
      <c r="BG299" s="238">
        <f>IF(N299="zákl. přenesená",J299,0)</f>
        <v>0</v>
      </c>
      <c r="BH299" s="238">
        <f>IF(N299="sníž. přenesená",J299,0)</f>
        <v>0</v>
      </c>
      <c r="BI299" s="238">
        <f>IF(N299="nulová",J299,0)</f>
        <v>0</v>
      </c>
      <c r="BJ299" s="14" t="s">
        <v>83</v>
      </c>
      <c r="BK299" s="238">
        <f>ROUND(I299*H299,2)</f>
        <v>0</v>
      </c>
      <c r="BL299" s="14" t="s">
        <v>267</v>
      </c>
      <c r="BM299" s="237" t="s">
        <v>461</v>
      </c>
    </row>
    <row r="300" s="2" customFormat="1" ht="24.15" customHeight="1">
      <c r="A300" s="35"/>
      <c r="B300" s="36"/>
      <c r="C300" s="225" t="s">
        <v>840</v>
      </c>
      <c r="D300" s="225" t="s">
        <v>205</v>
      </c>
      <c r="E300" s="226" t="s">
        <v>1597</v>
      </c>
      <c r="F300" s="227" t="s">
        <v>1598</v>
      </c>
      <c r="G300" s="228" t="s">
        <v>314</v>
      </c>
      <c r="H300" s="229">
        <v>427</v>
      </c>
      <c r="I300" s="230"/>
      <c r="J300" s="231">
        <f>ROUND(I300*H300,2)</f>
        <v>0</v>
      </c>
      <c r="K300" s="232"/>
      <c r="L300" s="41"/>
      <c r="M300" s="233" t="s">
        <v>1</v>
      </c>
      <c r="N300" s="234" t="s">
        <v>41</v>
      </c>
      <c r="O300" s="88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37" t="s">
        <v>267</v>
      </c>
      <c r="AT300" s="237" t="s">
        <v>205</v>
      </c>
      <c r="AU300" s="237" t="s">
        <v>85</v>
      </c>
      <c r="AY300" s="14" t="s">
        <v>203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4" t="s">
        <v>83</v>
      </c>
      <c r="BK300" s="238">
        <f>ROUND(I300*H300,2)</f>
        <v>0</v>
      </c>
      <c r="BL300" s="14" t="s">
        <v>267</v>
      </c>
      <c r="BM300" s="237" t="s">
        <v>465</v>
      </c>
    </row>
    <row r="301" s="2" customFormat="1" ht="24.15" customHeight="1">
      <c r="A301" s="35"/>
      <c r="B301" s="36"/>
      <c r="C301" s="225" t="s">
        <v>844</v>
      </c>
      <c r="D301" s="225" t="s">
        <v>205</v>
      </c>
      <c r="E301" s="226" t="s">
        <v>1599</v>
      </c>
      <c r="F301" s="227" t="s">
        <v>1600</v>
      </c>
      <c r="G301" s="228" t="s">
        <v>314</v>
      </c>
      <c r="H301" s="229">
        <v>125</v>
      </c>
      <c r="I301" s="230"/>
      <c r="J301" s="231">
        <f>ROUND(I301*H301,2)</f>
        <v>0</v>
      </c>
      <c r="K301" s="232"/>
      <c r="L301" s="41"/>
      <c r="M301" s="233" t="s">
        <v>1</v>
      </c>
      <c r="N301" s="234" t="s">
        <v>41</v>
      </c>
      <c r="O301" s="88"/>
      <c r="P301" s="235">
        <f>O301*H301</f>
        <v>0</v>
      </c>
      <c r="Q301" s="235">
        <v>0</v>
      </c>
      <c r="R301" s="235">
        <f>Q301*H301</f>
        <v>0</v>
      </c>
      <c r="S301" s="235">
        <v>0</v>
      </c>
      <c r="T301" s="236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37" t="s">
        <v>267</v>
      </c>
      <c r="AT301" s="237" t="s">
        <v>205</v>
      </c>
      <c r="AU301" s="237" t="s">
        <v>85</v>
      </c>
      <c r="AY301" s="14" t="s">
        <v>203</v>
      </c>
      <c r="BE301" s="238">
        <f>IF(N301="základní",J301,0)</f>
        <v>0</v>
      </c>
      <c r="BF301" s="238">
        <f>IF(N301="snížená",J301,0)</f>
        <v>0</v>
      </c>
      <c r="BG301" s="238">
        <f>IF(N301="zákl. přenesená",J301,0)</f>
        <v>0</v>
      </c>
      <c r="BH301" s="238">
        <f>IF(N301="sníž. přenesená",J301,0)</f>
        <v>0</v>
      </c>
      <c r="BI301" s="238">
        <f>IF(N301="nulová",J301,0)</f>
        <v>0</v>
      </c>
      <c r="BJ301" s="14" t="s">
        <v>83</v>
      </c>
      <c r="BK301" s="238">
        <f>ROUND(I301*H301,2)</f>
        <v>0</v>
      </c>
      <c r="BL301" s="14" t="s">
        <v>267</v>
      </c>
      <c r="BM301" s="237" t="s">
        <v>468</v>
      </c>
    </row>
    <row r="302" s="12" customFormat="1" ht="25.92" customHeight="1">
      <c r="A302" s="12"/>
      <c r="B302" s="209"/>
      <c r="C302" s="210"/>
      <c r="D302" s="211" t="s">
        <v>75</v>
      </c>
      <c r="E302" s="212" t="s">
        <v>1601</v>
      </c>
      <c r="F302" s="212" t="s">
        <v>1602</v>
      </c>
      <c r="G302" s="210"/>
      <c r="H302" s="210"/>
      <c r="I302" s="213"/>
      <c r="J302" s="214">
        <f>BK302</f>
        <v>0</v>
      </c>
      <c r="K302" s="210"/>
      <c r="L302" s="215"/>
      <c r="M302" s="216"/>
      <c r="N302" s="217"/>
      <c r="O302" s="217"/>
      <c r="P302" s="218">
        <f>SUM(P303:P304)</f>
        <v>0</v>
      </c>
      <c r="Q302" s="217"/>
      <c r="R302" s="218">
        <f>SUM(R303:R304)</f>
        <v>0</v>
      </c>
      <c r="S302" s="217"/>
      <c r="T302" s="219">
        <f>SUM(T303:T304)</f>
        <v>0</v>
      </c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R302" s="220" t="s">
        <v>222</v>
      </c>
      <c r="AT302" s="221" t="s">
        <v>75</v>
      </c>
      <c r="AU302" s="221" t="s">
        <v>76</v>
      </c>
      <c r="AY302" s="220" t="s">
        <v>203</v>
      </c>
      <c r="BK302" s="222">
        <f>SUM(BK303:BK304)</f>
        <v>0</v>
      </c>
    </row>
    <row r="303" s="2" customFormat="1" ht="16.5" customHeight="1">
      <c r="A303" s="35"/>
      <c r="B303" s="36"/>
      <c r="C303" s="225" t="s">
        <v>848</v>
      </c>
      <c r="D303" s="225" t="s">
        <v>205</v>
      </c>
      <c r="E303" s="226" t="s">
        <v>80</v>
      </c>
      <c r="F303" s="227" t="s">
        <v>1603</v>
      </c>
      <c r="G303" s="228" t="s">
        <v>1363</v>
      </c>
      <c r="H303" s="229">
        <v>1</v>
      </c>
      <c r="I303" s="230"/>
      <c r="J303" s="231">
        <f>ROUND(I303*H303,2)</f>
        <v>0</v>
      </c>
      <c r="K303" s="232"/>
      <c r="L303" s="41"/>
      <c r="M303" s="233" t="s">
        <v>1</v>
      </c>
      <c r="N303" s="234" t="s">
        <v>41</v>
      </c>
      <c r="O303" s="88"/>
      <c r="P303" s="235">
        <f>O303*H303</f>
        <v>0</v>
      </c>
      <c r="Q303" s="235">
        <v>0</v>
      </c>
      <c r="R303" s="235">
        <f>Q303*H303</f>
        <v>0</v>
      </c>
      <c r="S303" s="235">
        <v>0</v>
      </c>
      <c r="T303" s="236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37" t="s">
        <v>209</v>
      </c>
      <c r="AT303" s="237" t="s">
        <v>205</v>
      </c>
      <c r="AU303" s="237" t="s">
        <v>83</v>
      </c>
      <c r="AY303" s="14" t="s">
        <v>203</v>
      </c>
      <c r="BE303" s="238">
        <f>IF(N303="základní",J303,0)</f>
        <v>0</v>
      </c>
      <c r="BF303" s="238">
        <f>IF(N303="snížená",J303,0)</f>
        <v>0</v>
      </c>
      <c r="BG303" s="238">
        <f>IF(N303="zákl. přenesená",J303,0)</f>
        <v>0</v>
      </c>
      <c r="BH303" s="238">
        <f>IF(N303="sníž. přenesená",J303,0)</f>
        <v>0</v>
      </c>
      <c r="BI303" s="238">
        <f>IF(N303="nulová",J303,0)</f>
        <v>0</v>
      </c>
      <c r="BJ303" s="14" t="s">
        <v>83</v>
      </c>
      <c r="BK303" s="238">
        <f>ROUND(I303*H303,2)</f>
        <v>0</v>
      </c>
      <c r="BL303" s="14" t="s">
        <v>209</v>
      </c>
      <c r="BM303" s="237" t="s">
        <v>1604</v>
      </c>
    </row>
    <row r="304" s="2" customFormat="1" ht="16.5" customHeight="1">
      <c r="A304" s="35"/>
      <c r="B304" s="36"/>
      <c r="C304" s="225" t="s">
        <v>853</v>
      </c>
      <c r="D304" s="225" t="s">
        <v>205</v>
      </c>
      <c r="E304" s="226" t="s">
        <v>134</v>
      </c>
      <c r="F304" s="227" t="s">
        <v>1605</v>
      </c>
      <c r="G304" s="228" t="s">
        <v>1363</v>
      </c>
      <c r="H304" s="229">
        <v>1</v>
      </c>
      <c r="I304" s="230"/>
      <c r="J304" s="231">
        <f>ROUND(I304*H304,2)</f>
        <v>0</v>
      </c>
      <c r="K304" s="232"/>
      <c r="L304" s="41"/>
      <c r="M304" s="256" t="s">
        <v>1</v>
      </c>
      <c r="N304" s="257" t="s">
        <v>41</v>
      </c>
      <c r="O304" s="258"/>
      <c r="P304" s="259">
        <f>O304*H304</f>
        <v>0</v>
      </c>
      <c r="Q304" s="259">
        <v>0</v>
      </c>
      <c r="R304" s="259">
        <f>Q304*H304</f>
        <v>0</v>
      </c>
      <c r="S304" s="259">
        <v>0</v>
      </c>
      <c r="T304" s="260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37" t="s">
        <v>209</v>
      </c>
      <c r="AT304" s="237" t="s">
        <v>205</v>
      </c>
      <c r="AU304" s="237" t="s">
        <v>83</v>
      </c>
      <c r="AY304" s="14" t="s">
        <v>203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4" t="s">
        <v>83</v>
      </c>
      <c r="BK304" s="238">
        <f>ROUND(I304*H304,2)</f>
        <v>0</v>
      </c>
      <c r="BL304" s="14" t="s">
        <v>209</v>
      </c>
      <c r="BM304" s="237" t="s">
        <v>1606</v>
      </c>
    </row>
    <row r="305" s="2" customFormat="1" ht="6.96" customHeight="1">
      <c r="A305" s="35"/>
      <c r="B305" s="63"/>
      <c r="C305" s="64"/>
      <c r="D305" s="64"/>
      <c r="E305" s="64"/>
      <c r="F305" s="64"/>
      <c r="G305" s="64"/>
      <c r="H305" s="64"/>
      <c r="I305" s="64"/>
      <c r="J305" s="64"/>
      <c r="K305" s="64"/>
      <c r="L305" s="41"/>
      <c r="M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</row>
  </sheetData>
  <sheetProtection sheet="1" autoFilter="0" formatColumns="0" formatRows="0" objects="1" scenarios="1" spinCount="100000" saltValue="7mdx1d3h7xbpj/cbvXbWFOVdSKB3pWkFKhtQLm+UW9jB0r0Q/gOYCDL2GwvITQOcEqdLkUQvd5oo28Vdxcbyxw==" hashValue="ZvOnzyn6YAWAPDQ+fOggq1eNr/G0fKLBdfNa8WRxr4+IzjugBL3x31U3TLSqvFyoLVGOOVjdioI/fOv43cwU3g==" algorithmName="SHA-512" password="99DC"/>
  <autoFilter ref="C132:K30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99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1607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ROUND(J132,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ROUND((SUM(BE132:BE320)),  2)</f>
        <v>0</v>
      </c>
      <c r="G35" s="35"/>
      <c r="H35" s="35"/>
      <c r="I35" s="162">
        <v>0.20999999999999999</v>
      </c>
      <c r="J35" s="161">
        <f>ROUND(((SUM(BE132:BE320))*I35),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ROUND((SUM(BF132:BF320)),  2)</f>
        <v>0</v>
      </c>
      <c r="G36" s="35"/>
      <c r="H36" s="35"/>
      <c r="I36" s="162">
        <v>0.12</v>
      </c>
      <c r="J36" s="161">
        <f>ROUND(((SUM(BF132:BF320))*I36),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ROUND((SUM(BG132:BG320)),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ROUND((SUM(BH132:BH320)),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ROUND((SUM(BI132:BI320)),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D.1.4.2 - Zdravotně technické instalace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J132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J133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169</v>
      </c>
      <c r="E100" s="194"/>
      <c r="F100" s="194"/>
      <c r="G100" s="194"/>
      <c r="H100" s="194"/>
      <c r="I100" s="194"/>
      <c r="J100" s="195">
        <f>J134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170</v>
      </c>
      <c r="E101" s="194"/>
      <c r="F101" s="194"/>
      <c r="G101" s="194"/>
      <c r="H101" s="194"/>
      <c r="I101" s="194"/>
      <c r="J101" s="195">
        <f>J145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171</v>
      </c>
      <c r="E102" s="194"/>
      <c r="F102" s="194"/>
      <c r="G102" s="194"/>
      <c r="H102" s="194"/>
      <c r="I102" s="194"/>
      <c r="J102" s="195">
        <f>J152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1262</v>
      </c>
      <c r="E103" s="194"/>
      <c r="F103" s="194"/>
      <c r="G103" s="194"/>
      <c r="H103" s="194"/>
      <c r="I103" s="194"/>
      <c r="J103" s="195">
        <f>J156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86"/>
      <c r="C104" s="187"/>
      <c r="D104" s="188" t="s">
        <v>175</v>
      </c>
      <c r="E104" s="189"/>
      <c r="F104" s="189"/>
      <c r="G104" s="189"/>
      <c r="H104" s="189"/>
      <c r="I104" s="189"/>
      <c r="J104" s="190">
        <f>J178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92"/>
      <c r="C105" s="130"/>
      <c r="D105" s="193" t="s">
        <v>177</v>
      </c>
      <c r="E105" s="194"/>
      <c r="F105" s="194"/>
      <c r="G105" s="194"/>
      <c r="H105" s="194"/>
      <c r="I105" s="194"/>
      <c r="J105" s="195">
        <f>J179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2"/>
      <c r="C106" s="130"/>
      <c r="D106" s="193" t="s">
        <v>1608</v>
      </c>
      <c r="E106" s="194"/>
      <c r="F106" s="194"/>
      <c r="G106" s="194"/>
      <c r="H106" s="194"/>
      <c r="I106" s="194"/>
      <c r="J106" s="195">
        <f>J199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2"/>
      <c r="C107" s="130"/>
      <c r="D107" s="193" t="s">
        <v>1609</v>
      </c>
      <c r="E107" s="194"/>
      <c r="F107" s="194"/>
      <c r="G107" s="194"/>
      <c r="H107" s="194"/>
      <c r="I107" s="194"/>
      <c r="J107" s="195">
        <f>J227</f>
        <v>0</v>
      </c>
      <c r="K107" s="130"/>
      <c r="L107" s="19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2"/>
      <c r="C108" s="130"/>
      <c r="D108" s="193" t="s">
        <v>1610</v>
      </c>
      <c r="E108" s="194"/>
      <c r="F108" s="194"/>
      <c r="G108" s="194"/>
      <c r="H108" s="194"/>
      <c r="I108" s="194"/>
      <c r="J108" s="195">
        <f>J293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1611</v>
      </c>
      <c r="E109" s="194"/>
      <c r="F109" s="194"/>
      <c r="G109" s="194"/>
      <c r="H109" s="194"/>
      <c r="I109" s="194"/>
      <c r="J109" s="195">
        <f>J316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86"/>
      <c r="C110" s="187"/>
      <c r="D110" s="188" t="s">
        <v>1267</v>
      </c>
      <c r="E110" s="189"/>
      <c r="F110" s="189"/>
      <c r="G110" s="189"/>
      <c r="H110" s="189"/>
      <c r="I110" s="189"/>
      <c r="J110" s="190">
        <f>J318</f>
        <v>0</v>
      </c>
      <c r="K110" s="187"/>
      <c r="L110" s="19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2" customFormat="1" ht="21.84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63"/>
      <c r="C112" s="64"/>
      <c r="D112" s="64"/>
      <c r="E112" s="64"/>
      <c r="F112" s="64"/>
      <c r="G112" s="64"/>
      <c r="H112" s="64"/>
      <c r="I112" s="64"/>
      <c r="J112" s="64"/>
      <c r="K112" s="64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6" s="2" customFormat="1" ht="6.96" customHeight="1">
      <c r="A116" s="35"/>
      <c r="B116" s="65"/>
      <c r="C116" s="66"/>
      <c r="D116" s="66"/>
      <c r="E116" s="66"/>
      <c r="F116" s="66"/>
      <c r="G116" s="66"/>
      <c r="H116" s="66"/>
      <c r="I116" s="66"/>
      <c r="J116" s="66"/>
      <c r="K116" s="66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24.96" customHeight="1">
      <c r="A117" s="35"/>
      <c r="B117" s="36"/>
      <c r="C117" s="20" t="s">
        <v>188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16</v>
      </c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181" t="str">
        <f>E7</f>
        <v>Objekty OU, část D a DM</v>
      </c>
      <c r="F120" s="29"/>
      <c r="G120" s="29"/>
      <c r="H120" s="29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1" customFormat="1" ht="12" customHeight="1">
      <c r="B121" s="18"/>
      <c r="C121" s="29" t="s">
        <v>158</v>
      </c>
      <c r="D121" s="19"/>
      <c r="E121" s="19"/>
      <c r="F121" s="19"/>
      <c r="G121" s="19"/>
      <c r="H121" s="19"/>
      <c r="I121" s="19"/>
      <c r="J121" s="19"/>
      <c r="K121" s="19"/>
      <c r="L121" s="17"/>
    </row>
    <row r="122" s="2" customFormat="1" ht="16.5" customHeight="1">
      <c r="A122" s="35"/>
      <c r="B122" s="36"/>
      <c r="C122" s="37"/>
      <c r="D122" s="37"/>
      <c r="E122" s="181" t="s">
        <v>159</v>
      </c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160</v>
      </c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6.5" customHeight="1">
      <c r="A124" s="35"/>
      <c r="B124" s="36"/>
      <c r="C124" s="37"/>
      <c r="D124" s="37"/>
      <c r="E124" s="73" t="str">
        <f>E11</f>
        <v>D.1.4.2 - Zdravotně technické instalace</v>
      </c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6.96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20</v>
      </c>
      <c r="D126" s="37"/>
      <c r="E126" s="37"/>
      <c r="F126" s="24" t="str">
        <f>F14</f>
        <v xml:space="preserve"> </v>
      </c>
      <c r="G126" s="37"/>
      <c r="H126" s="37"/>
      <c r="I126" s="29" t="s">
        <v>22</v>
      </c>
      <c r="J126" s="76" t="str">
        <f>IF(J14="","",J14)</f>
        <v>31. 8. 2018</v>
      </c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6.96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24</v>
      </c>
      <c r="D128" s="37"/>
      <c r="E128" s="37"/>
      <c r="F128" s="24" t="str">
        <f>E17</f>
        <v>Ostravská univerzita</v>
      </c>
      <c r="G128" s="37"/>
      <c r="H128" s="37"/>
      <c r="I128" s="29" t="s">
        <v>30</v>
      </c>
      <c r="J128" s="33" t="str">
        <f>E23</f>
        <v>Marpo s.r.o.</v>
      </c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5.15" customHeight="1">
      <c r="A129" s="35"/>
      <c r="B129" s="36"/>
      <c r="C129" s="29" t="s">
        <v>28</v>
      </c>
      <c r="D129" s="37"/>
      <c r="E129" s="37"/>
      <c r="F129" s="24" t="str">
        <f>IF(E20="","",E20)</f>
        <v>Vyplň údaj</v>
      </c>
      <c r="G129" s="37"/>
      <c r="H129" s="37"/>
      <c r="I129" s="29" t="s">
        <v>33</v>
      </c>
      <c r="J129" s="33" t="str">
        <f>E26</f>
        <v xml:space="preserve"> </v>
      </c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0.32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11" customFormat="1" ht="29.28" customHeight="1">
      <c r="A131" s="197"/>
      <c r="B131" s="198"/>
      <c r="C131" s="199" t="s">
        <v>189</v>
      </c>
      <c r="D131" s="200" t="s">
        <v>61</v>
      </c>
      <c r="E131" s="200" t="s">
        <v>57</v>
      </c>
      <c r="F131" s="200" t="s">
        <v>58</v>
      </c>
      <c r="G131" s="200" t="s">
        <v>190</v>
      </c>
      <c r="H131" s="200" t="s">
        <v>191</v>
      </c>
      <c r="I131" s="200" t="s">
        <v>192</v>
      </c>
      <c r="J131" s="201" t="s">
        <v>165</v>
      </c>
      <c r="K131" s="202" t="s">
        <v>193</v>
      </c>
      <c r="L131" s="203"/>
      <c r="M131" s="97" t="s">
        <v>1</v>
      </c>
      <c r="N131" s="98" t="s">
        <v>40</v>
      </c>
      <c r="O131" s="98" t="s">
        <v>194</v>
      </c>
      <c r="P131" s="98" t="s">
        <v>195</v>
      </c>
      <c r="Q131" s="98" t="s">
        <v>196</v>
      </c>
      <c r="R131" s="98" t="s">
        <v>197</v>
      </c>
      <c r="S131" s="98" t="s">
        <v>198</v>
      </c>
      <c r="T131" s="99" t="s">
        <v>199</v>
      </c>
      <c r="U131" s="197"/>
      <c r="V131" s="197"/>
      <c r="W131" s="197"/>
      <c r="X131" s="197"/>
      <c r="Y131" s="197"/>
      <c r="Z131" s="197"/>
      <c r="AA131" s="197"/>
      <c r="AB131" s="197"/>
      <c r="AC131" s="197"/>
      <c r="AD131" s="197"/>
      <c r="AE131" s="197"/>
    </row>
    <row r="132" s="2" customFormat="1" ht="22.8" customHeight="1">
      <c r="A132" s="35"/>
      <c r="B132" s="36"/>
      <c r="C132" s="104" t="s">
        <v>200</v>
      </c>
      <c r="D132" s="37"/>
      <c r="E132" s="37"/>
      <c r="F132" s="37"/>
      <c r="G132" s="37"/>
      <c r="H132" s="37"/>
      <c r="I132" s="37"/>
      <c r="J132" s="204">
        <f>BK132</f>
        <v>0</v>
      </c>
      <c r="K132" s="37"/>
      <c r="L132" s="41"/>
      <c r="M132" s="100"/>
      <c r="N132" s="205"/>
      <c r="O132" s="101"/>
      <c r="P132" s="206">
        <f>P133+P178+P318</f>
        <v>0</v>
      </c>
      <c r="Q132" s="101"/>
      <c r="R132" s="206">
        <f>R133+R178+R318</f>
        <v>0</v>
      </c>
      <c r="S132" s="101"/>
      <c r="T132" s="207">
        <f>T133+T178+T318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T132" s="14" t="s">
        <v>75</v>
      </c>
      <c r="AU132" s="14" t="s">
        <v>167</v>
      </c>
      <c r="BK132" s="208">
        <f>BK133+BK178+BK318</f>
        <v>0</v>
      </c>
    </row>
    <row r="133" s="12" customFormat="1" ht="25.92" customHeight="1">
      <c r="A133" s="12"/>
      <c r="B133" s="209"/>
      <c r="C133" s="210"/>
      <c r="D133" s="211" t="s">
        <v>75</v>
      </c>
      <c r="E133" s="212" t="s">
        <v>201</v>
      </c>
      <c r="F133" s="212" t="s">
        <v>202</v>
      </c>
      <c r="G133" s="210"/>
      <c r="H133" s="210"/>
      <c r="I133" s="213"/>
      <c r="J133" s="214">
        <f>BK133</f>
        <v>0</v>
      </c>
      <c r="K133" s="210"/>
      <c r="L133" s="215"/>
      <c r="M133" s="216"/>
      <c r="N133" s="217"/>
      <c r="O133" s="217"/>
      <c r="P133" s="218">
        <f>P134+P145+P152+P156</f>
        <v>0</v>
      </c>
      <c r="Q133" s="217"/>
      <c r="R133" s="218">
        <f>R134+R145+R152+R156</f>
        <v>0</v>
      </c>
      <c r="S133" s="217"/>
      <c r="T133" s="219">
        <f>T134+T145+T152+T156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0" t="s">
        <v>83</v>
      </c>
      <c r="AT133" s="221" t="s">
        <v>75</v>
      </c>
      <c r="AU133" s="221" t="s">
        <v>76</v>
      </c>
      <c r="AY133" s="220" t="s">
        <v>203</v>
      </c>
      <c r="BK133" s="222">
        <f>BK134+BK145+BK152+BK156</f>
        <v>0</v>
      </c>
    </row>
    <row r="134" s="12" customFormat="1" ht="22.8" customHeight="1">
      <c r="A134" s="12"/>
      <c r="B134" s="209"/>
      <c r="C134" s="210"/>
      <c r="D134" s="211" t="s">
        <v>75</v>
      </c>
      <c r="E134" s="223" t="s">
        <v>108</v>
      </c>
      <c r="F134" s="223" t="s">
        <v>204</v>
      </c>
      <c r="G134" s="210"/>
      <c r="H134" s="210"/>
      <c r="I134" s="213"/>
      <c r="J134" s="224">
        <f>BK134</f>
        <v>0</v>
      </c>
      <c r="K134" s="210"/>
      <c r="L134" s="215"/>
      <c r="M134" s="216"/>
      <c r="N134" s="217"/>
      <c r="O134" s="217"/>
      <c r="P134" s="218">
        <f>SUM(P135:P144)</f>
        <v>0</v>
      </c>
      <c r="Q134" s="217"/>
      <c r="R134" s="218">
        <f>SUM(R135:R144)</f>
        <v>0</v>
      </c>
      <c r="S134" s="217"/>
      <c r="T134" s="219">
        <f>SUM(T135:T144)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0" t="s">
        <v>83</v>
      </c>
      <c r="AT134" s="221" t="s">
        <v>75</v>
      </c>
      <c r="AU134" s="221" t="s">
        <v>83</v>
      </c>
      <c r="AY134" s="220" t="s">
        <v>203</v>
      </c>
      <c r="BK134" s="222">
        <f>SUM(BK135:BK144)</f>
        <v>0</v>
      </c>
    </row>
    <row r="135" s="2" customFormat="1" ht="24.15" customHeight="1">
      <c r="A135" s="35"/>
      <c r="B135" s="36"/>
      <c r="C135" s="225" t="s">
        <v>83</v>
      </c>
      <c r="D135" s="225" t="s">
        <v>205</v>
      </c>
      <c r="E135" s="226" t="s">
        <v>1612</v>
      </c>
      <c r="F135" s="227" t="s">
        <v>1613</v>
      </c>
      <c r="G135" s="228" t="s">
        <v>220</v>
      </c>
      <c r="H135" s="229">
        <v>21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85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85</v>
      </c>
    </row>
    <row r="136" s="2" customFormat="1" ht="24.15" customHeight="1">
      <c r="A136" s="35"/>
      <c r="B136" s="36"/>
      <c r="C136" s="225" t="s">
        <v>85</v>
      </c>
      <c r="D136" s="225" t="s">
        <v>205</v>
      </c>
      <c r="E136" s="226" t="s">
        <v>1614</v>
      </c>
      <c r="F136" s="227" t="s">
        <v>1615</v>
      </c>
      <c r="G136" s="228" t="s">
        <v>220</v>
      </c>
      <c r="H136" s="229">
        <v>3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85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209</v>
      </c>
    </row>
    <row r="137" s="2" customFormat="1" ht="24.15" customHeight="1">
      <c r="A137" s="35"/>
      <c r="B137" s="36"/>
      <c r="C137" s="225" t="s">
        <v>108</v>
      </c>
      <c r="D137" s="225" t="s">
        <v>205</v>
      </c>
      <c r="E137" s="226" t="s">
        <v>1616</v>
      </c>
      <c r="F137" s="227" t="s">
        <v>1617</v>
      </c>
      <c r="G137" s="228" t="s">
        <v>220</v>
      </c>
      <c r="H137" s="229">
        <v>6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85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226</v>
      </c>
    </row>
    <row r="138" s="2" customFormat="1" ht="24.15" customHeight="1">
      <c r="A138" s="35"/>
      <c r="B138" s="36"/>
      <c r="C138" s="225" t="s">
        <v>209</v>
      </c>
      <c r="D138" s="225" t="s">
        <v>205</v>
      </c>
      <c r="E138" s="226" t="s">
        <v>1268</v>
      </c>
      <c r="F138" s="227" t="s">
        <v>1269</v>
      </c>
      <c r="G138" s="228" t="s">
        <v>220</v>
      </c>
      <c r="H138" s="229">
        <v>7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85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234</v>
      </c>
    </row>
    <row r="139" s="2" customFormat="1" ht="24.15" customHeight="1">
      <c r="A139" s="35"/>
      <c r="B139" s="36"/>
      <c r="C139" s="225" t="s">
        <v>222</v>
      </c>
      <c r="D139" s="225" t="s">
        <v>205</v>
      </c>
      <c r="E139" s="226" t="s">
        <v>1270</v>
      </c>
      <c r="F139" s="227" t="s">
        <v>1271</v>
      </c>
      <c r="G139" s="228" t="s">
        <v>220</v>
      </c>
      <c r="H139" s="229">
        <v>2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85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243</v>
      </c>
    </row>
    <row r="140" s="2" customFormat="1" ht="24.15" customHeight="1">
      <c r="A140" s="35"/>
      <c r="B140" s="36"/>
      <c r="C140" s="225" t="s">
        <v>226</v>
      </c>
      <c r="D140" s="225" t="s">
        <v>205</v>
      </c>
      <c r="E140" s="226" t="s">
        <v>1272</v>
      </c>
      <c r="F140" s="227" t="s">
        <v>1273</v>
      </c>
      <c r="G140" s="228" t="s">
        <v>220</v>
      </c>
      <c r="H140" s="229">
        <v>2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85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8</v>
      </c>
    </row>
    <row r="141" s="2" customFormat="1" ht="24.15" customHeight="1">
      <c r="A141" s="35"/>
      <c r="B141" s="36"/>
      <c r="C141" s="225" t="s">
        <v>230</v>
      </c>
      <c r="D141" s="225" t="s">
        <v>205</v>
      </c>
      <c r="E141" s="226" t="s">
        <v>1274</v>
      </c>
      <c r="F141" s="227" t="s">
        <v>1275</v>
      </c>
      <c r="G141" s="228" t="s">
        <v>220</v>
      </c>
      <c r="H141" s="229">
        <v>11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85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258</v>
      </c>
    </row>
    <row r="142" s="2" customFormat="1" ht="24.15" customHeight="1">
      <c r="A142" s="35"/>
      <c r="B142" s="36"/>
      <c r="C142" s="225" t="s">
        <v>234</v>
      </c>
      <c r="D142" s="225" t="s">
        <v>205</v>
      </c>
      <c r="E142" s="226" t="s">
        <v>1276</v>
      </c>
      <c r="F142" s="227" t="s">
        <v>1277</v>
      </c>
      <c r="G142" s="228" t="s">
        <v>220</v>
      </c>
      <c r="H142" s="229">
        <v>12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85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267</v>
      </c>
    </row>
    <row r="143" s="2" customFormat="1" ht="33" customHeight="1">
      <c r="A143" s="35"/>
      <c r="B143" s="36"/>
      <c r="C143" s="225" t="s">
        <v>238</v>
      </c>
      <c r="D143" s="225" t="s">
        <v>205</v>
      </c>
      <c r="E143" s="226" t="s">
        <v>1618</v>
      </c>
      <c r="F143" s="227" t="s">
        <v>1619</v>
      </c>
      <c r="G143" s="228" t="s">
        <v>220</v>
      </c>
      <c r="H143" s="229">
        <v>1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276</v>
      </c>
    </row>
    <row r="144" s="2" customFormat="1" ht="24.15" customHeight="1">
      <c r="A144" s="35"/>
      <c r="B144" s="36"/>
      <c r="C144" s="225" t="s">
        <v>243</v>
      </c>
      <c r="D144" s="225" t="s">
        <v>205</v>
      </c>
      <c r="E144" s="226" t="s">
        <v>255</v>
      </c>
      <c r="F144" s="227" t="s">
        <v>1278</v>
      </c>
      <c r="G144" s="228" t="s">
        <v>213</v>
      </c>
      <c r="H144" s="229">
        <v>57.799999999999997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284</v>
      </c>
    </row>
    <row r="145" s="12" customFormat="1" ht="22.8" customHeight="1">
      <c r="A145" s="12"/>
      <c r="B145" s="209"/>
      <c r="C145" s="210"/>
      <c r="D145" s="211" t="s">
        <v>75</v>
      </c>
      <c r="E145" s="223" t="s">
        <v>209</v>
      </c>
      <c r="F145" s="223" t="s">
        <v>262</v>
      </c>
      <c r="G145" s="210"/>
      <c r="H145" s="210"/>
      <c r="I145" s="213"/>
      <c r="J145" s="224">
        <f>BK145</f>
        <v>0</v>
      </c>
      <c r="K145" s="210"/>
      <c r="L145" s="215"/>
      <c r="M145" s="216"/>
      <c r="N145" s="217"/>
      <c r="O145" s="217"/>
      <c r="P145" s="218">
        <f>SUM(P146:P151)</f>
        <v>0</v>
      </c>
      <c r="Q145" s="217"/>
      <c r="R145" s="218">
        <f>SUM(R146:R151)</f>
        <v>0</v>
      </c>
      <c r="S145" s="217"/>
      <c r="T145" s="219">
        <f>SUM(T146:T151)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0" t="s">
        <v>83</v>
      </c>
      <c r="AT145" s="221" t="s">
        <v>75</v>
      </c>
      <c r="AU145" s="221" t="s">
        <v>83</v>
      </c>
      <c r="AY145" s="220" t="s">
        <v>203</v>
      </c>
      <c r="BK145" s="222">
        <f>SUM(BK146:BK151)</f>
        <v>0</v>
      </c>
    </row>
    <row r="146" s="2" customFormat="1" ht="24.15" customHeight="1">
      <c r="A146" s="35"/>
      <c r="B146" s="36"/>
      <c r="C146" s="225" t="s">
        <v>247</v>
      </c>
      <c r="D146" s="225" t="s">
        <v>205</v>
      </c>
      <c r="E146" s="226" t="s">
        <v>552</v>
      </c>
      <c r="F146" s="227" t="s">
        <v>1620</v>
      </c>
      <c r="G146" s="228" t="s">
        <v>220</v>
      </c>
      <c r="H146" s="229">
        <v>12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291</v>
      </c>
    </row>
    <row r="147" s="2" customFormat="1" ht="16.5" customHeight="1">
      <c r="A147" s="35"/>
      <c r="B147" s="36"/>
      <c r="C147" s="225" t="s">
        <v>8</v>
      </c>
      <c r="D147" s="225" t="s">
        <v>205</v>
      </c>
      <c r="E147" s="226" t="s">
        <v>1279</v>
      </c>
      <c r="F147" s="227" t="s">
        <v>1621</v>
      </c>
      <c r="G147" s="228" t="s">
        <v>220</v>
      </c>
      <c r="H147" s="229">
        <v>28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85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299</v>
      </c>
    </row>
    <row r="148" s="2" customFormat="1" ht="24.15" customHeight="1">
      <c r="A148" s="35"/>
      <c r="B148" s="36"/>
      <c r="C148" s="225" t="s">
        <v>254</v>
      </c>
      <c r="D148" s="225" t="s">
        <v>205</v>
      </c>
      <c r="E148" s="226" t="s">
        <v>1281</v>
      </c>
      <c r="F148" s="227" t="s">
        <v>1622</v>
      </c>
      <c r="G148" s="228" t="s">
        <v>220</v>
      </c>
      <c r="H148" s="229">
        <v>91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85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307</v>
      </c>
    </row>
    <row r="149" s="2" customFormat="1" ht="24.15" customHeight="1">
      <c r="A149" s="35"/>
      <c r="B149" s="36"/>
      <c r="C149" s="225" t="s">
        <v>258</v>
      </c>
      <c r="D149" s="225" t="s">
        <v>205</v>
      </c>
      <c r="E149" s="226" t="s">
        <v>1623</v>
      </c>
      <c r="F149" s="227" t="s">
        <v>1624</v>
      </c>
      <c r="G149" s="228" t="s">
        <v>220</v>
      </c>
      <c r="H149" s="229">
        <v>41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85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316</v>
      </c>
    </row>
    <row r="150" s="2" customFormat="1" ht="16.5" customHeight="1">
      <c r="A150" s="35"/>
      <c r="B150" s="36"/>
      <c r="C150" s="225" t="s">
        <v>263</v>
      </c>
      <c r="D150" s="225" t="s">
        <v>205</v>
      </c>
      <c r="E150" s="226" t="s">
        <v>1625</v>
      </c>
      <c r="F150" s="227" t="s">
        <v>1626</v>
      </c>
      <c r="G150" s="228" t="s">
        <v>208</v>
      </c>
      <c r="H150" s="229">
        <v>9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85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210</v>
      </c>
    </row>
    <row r="151" s="2" customFormat="1" ht="33" customHeight="1">
      <c r="A151" s="35"/>
      <c r="B151" s="36"/>
      <c r="C151" s="225" t="s">
        <v>267</v>
      </c>
      <c r="D151" s="225" t="s">
        <v>205</v>
      </c>
      <c r="E151" s="226" t="s">
        <v>1627</v>
      </c>
      <c r="F151" s="227" t="s">
        <v>1628</v>
      </c>
      <c r="G151" s="228" t="s">
        <v>314</v>
      </c>
      <c r="H151" s="229">
        <v>30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214</v>
      </c>
    </row>
    <row r="152" s="12" customFormat="1" ht="22.8" customHeight="1">
      <c r="A152" s="12"/>
      <c r="B152" s="209"/>
      <c r="C152" s="210"/>
      <c r="D152" s="211" t="s">
        <v>75</v>
      </c>
      <c r="E152" s="223" t="s">
        <v>226</v>
      </c>
      <c r="F152" s="223" t="s">
        <v>275</v>
      </c>
      <c r="G152" s="210"/>
      <c r="H152" s="210"/>
      <c r="I152" s="213"/>
      <c r="J152" s="224">
        <f>BK152</f>
        <v>0</v>
      </c>
      <c r="K152" s="210"/>
      <c r="L152" s="215"/>
      <c r="M152" s="216"/>
      <c r="N152" s="217"/>
      <c r="O152" s="217"/>
      <c r="P152" s="218">
        <f>SUM(P153:P155)</f>
        <v>0</v>
      </c>
      <c r="Q152" s="217"/>
      <c r="R152" s="218">
        <f>SUM(R153:R155)</f>
        <v>0</v>
      </c>
      <c r="S152" s="217"/>
      <c r="T152" s="219">
        <f>SUM(T153:T155)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0" t="s">
        <v>83</v>
      </c>
      <c r="AT152" s="221" t="s">
        <v>75</v>
      </c>
      <c r="AU152" s="221" t="s">
        <v>83</v>
      </c>
      <c r="AY152" s="220" t="s">
        <v>203</v>
      </c>
      <c r="BK152" s="222">
        <f>SUM(BK153:BK155)</f>
        <v>0</v>
      </c>
    </row>
    <row r="153" s="2" customFormat="1" ht="24.15" customHeight="1">
      <c r="A153" s="35"/>
      <c r="B153" s="36"/>
      <c r="C153" s="225" t="s">
        <v>271</v>
      </c>
      <c r="D153" s="225" t="s">
        <v>205</v>
      </c>
      <c r="E153" s="226" t="s">
        <v>1629</v>
      </c>
      <c r="F153" s="227" t="s">
        <v>1630</v>
      </c>
      <c r="G153" s="228" t="s">
        <v>213</v>
      </c>
      <c r="H153" s="229">
        <v>39.450000000000003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338</v>
      </c>
    </row>
    <row r="154" s="2" customFormat="1" ht="24.15" customHeight="1">
      <c r="A154" s="35"/>
      <c r="B154" s="36"/>
      <c r="C154" s="225" t="s">
        <v>276</v>
      </c>
      <c r="D154" s="225" t="s">
        <v>205</v>
      </c>
      <c r="E154" s="226" t="s">
        <v>1285</v>
      </c>
      <c r="F154" s="227" t="s">
        <v>1286</v>
      </c>
      <c r="G154" s="228" t="s">
        <v>213</v>
      </c>
      <c r="H154" s="229">
        <v>22.399999999999999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217</v>
      </c>
    </row>
    <row r="155" s="2" customFormat="1" ht="24.15" customHeight="1">
      <c r="A155" s="35"/>
      <c r="B155" s="36"/>
      <c r="C155" s="225" t="s">
        <v>280</v>
      </c>
      <c r="D155" s="225" t="s">
        <v>205</v>
      </c>
      <c r="E155" s="226" t="s">
        <v>1287</v>
      </c>
      <c r="F155" s="227" t="s">
        <v>1288</v>
      </c>
      <c r="G155" s="228" t="s">
        <v>220</v>
      </c>
      <c r="H155" s="229">
        <v>130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353</v>
      </c>
    </row>
    <row r="156" s="12" customFormat="1" ht="22.8" customHeight="1">
      <c r="A156" s="12"/>
      <c r="B156" s="209"/>
      <c r="C156" s="210"/>
      <c r="D156" s="211" t="s">
        <v>75</v>
      </c>
      <c r="E156" s="223" t="s">
        <v>599</v>
      </c>
      <c r="F156" s="223" t="s">
        <v>1289</v>
      </c>
      <c r="G156" s="210"/>
      <c r="H156" s="210"/>
      <c r="I156" s="213"/>
      <c r="J156" s="224">
        <f>BK156</f>
        <v>0</v>
      </c>
      <c r="K156" s="210"/>
      <c r="L156" s="215"/>
      <c r="M156" s="216"/>
      <c r="N156" s="217"/>
      <c r="O156" s="217"/>
      <c r="P156" s="218">
        <f>SUM(P157:P177)</f>
        <v>0</v>
      </c>
      <c r="Q156" s="217"/>
      <c r="R156" s="218">
        <f>SUM(R157:R177)</f>
        <v>0</v>
      </c>
      <c r="S156" s="217"/>
      <c r="T156" s="219">
        <f>SUM(T157:T177)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0" t="s">
        <v>83</v>
      </c>
      <c r="AT156" s="221" t="s">
        <v>75</v>
      </c>
      <c r="AU156" s="221" t="s">
        <v>83</v>
      </c>
      <c r="AY156" s="220" t="s">
        <v>203</v>
      </c>
      <c r="BK156" s="222">
        <f>SUM(BK157:BK177)</f>
        <v>0</v>
      </c>
    </row>
    <row r="157" s="2" customFormat="1" ht="24.15" customHeight="1">
      <c r="A157" s="35"/>
      <c r="B157" s="36"/>
      <c r="C157" s="225" t="s">
        <v>284</v>
      </c>
      <c r="D157" s="225" t="s">
        <v>205</v>
      </c>
      <c r="E157" s="226" t="s">
        <v>1631</v>
      </c>
      <c r="F157" s="227" t="s">
        <v>1632</v>
      </c>
      <c r="G157" s="228" t="s">
        <v>220</v>
      </c>
      <c r="H157" s="229">
        <v>21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362</v>
      </c>
    </row>
    <row r="158" s="2" customFormat="1" ht="24.15" customHeight="1">
      <c r="A158" s="35"/>
      <c r="B158" s="36"/>
      <c r="C158" s="225" t="s">
        <v>7</v>
      </c>
      <c r="D158" s="225" t="s">
        <v>205</v>
      </c>
      <c r="E158" s="226" t="s">
        <v>1633</v>
      </c>
      <c r="F158" s="227" t="s">
        <v>1634</v>
      </c>
      <c r="G158" s="228" t="s">
        <v>220</v>
      </c>
      <c r="H158" s="229">
        <v>3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221</v>
      </c>
    </row>
    <row r="159" s="2" customFormat="1" ht="24.15" customHeight="1">
      <c r="A159" s="35"/>
      <c r="B159" s="36"/>
      <c r="C159" s="225" t="s">
        <v>291</v>
      </c>
      <c r="D159" s="225" t="s">
        <v>205</v>
      </c>
      <c r="E159" s="226" t="s">
        <v>1635</v>
      </c>
      <c r="F159" s="227" t="s">
        <v>1636</v>
      </c>
      <c r="G159" s="228" t="s">
        <v>220</v>
      </c>
      <c r="H159" s="229">
        <v>6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225</v>
      </c>
    </row>
    <row r="160" s="2" customFormat="1" ht="24.15" customHeight="1">
      <c r="A160" s="35"/>
      <c r="B160" s="36"/>
      <c r="C160" s="225" t="s">
        <v>295</v>
      </c>
      <c r="D160" s="225" t="s">
        <v>205</v>
      </c>
      <c r="E160" s="226" t="s">
        <v>1290</v>
      </c>
      <c r="F160" s="227" t="s">
        <v>1291</v>
      </c>
      <c r="G160" s="228" t="s">
        <v>220</v>
      </c>
      <c r="H160" s="229">
        <v>7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384</v>
      </c>
    </row>
    <row r="161" s="2" customFormat="1" ht="24.15" customHeight="1">
      <c r="A161" s="35"/>
      <c r="B161" s="36"/>
      <c r="C161" s="225" t="s">
        <v>299</v>
      </c>
      <c r="D161" s="225" t="s">
        <v>205</v>
      </c>
      <c r="E161" s="226" t="s">
        <v>1292</v>
      </c>
      <c r="F161" s="227" t="s">
        <v>1293</v>
      </c>
      <c r="G161" s="228" t="s">
        <v>220</v>
      </c>
      <c r="H161" s="229">
        <v>2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85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392</v>
      </c>
    </row>
    <row r="162" s="2" customFormat="1" ht="24.15" customHeight="1">
      <c r="A162" s="35"/>
      <c r="B162" s="36"/>
      <c r="C162" s="225" t="s">
        <v>303</v>
      </c>
      <c r="D162" s="225" t="s">
        <v>205</v>
      </c>
      <c r="E162" s="226" t="s">
        <v>1294</v>
      </c>
      <c r="F162" s="227" t="s">
        <v>1295</v>
      </c>
      <c r="G162" s="228" t="s">
        <v>220</v>
      </c>
      <c r="H162" s="229">
        <v>2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85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229</v>
      </c>
    </row>
    <row r="163" s="2" customFormat="1" ht="24.15" customHeight="1">
      <c r="A163" s="35"/>
      <c r="B163" s="36"/>
      <c r="C163" s="225" t="s">
        <v>307</v>
      </c>
      <c r="D163" s="225" t="s">
        <v>205</v>
      </c>
      <c r="E163" s="226" t="s">
        <v>1296</v>
      </c>
      <c r="F163" s="227" t="s">
        <v>1297</v>
      </c>
      <c r="G163" s="228" t="s">
        <v>220</v>
      </c>
      <c r="H163" s="229">
        <v>5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233</v>
      </c>
    </row>
    <row r="164" s="2" customFormat="1" ht="24.15" customHeight="1">
      <c r="A164" s="35"/>
      <c r="B164" s="36"/>
      <c r="C164" s="225" t="s">
        <v>311</v>
      </c>
      <c r="D164" s="225" t="s">
        <v>205</v>
      </c>
      <c r="E164" s="226" t="s">
        <v>1298</v>
      </c>
      <c r="F164" s="227" t="s">
        <v>1299</v>
      </c>
      <c r="G164" s="228" t="s">
        <v>220</v>
      </c>
      <c r="H164" s="229">
        <v>4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85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237</v>
      </c>
    </row>
    <row r="165" s="2" customFormat="1" ht="24.15" customHeight="1">
      <c r="A165" s="35"/>
      <c r="B165" s="36"/>
      <c r="C165" s="225" t="s">
        <v>316</v>
      </c>
      <c r="D165" s="225" t="s">
        <v>205</v>
      </c>
      <c r="E165" s="226" t="s">
        <v>1637</v>
      </c>
      <c r="F165" s="227" t="s">
        <v>1638</v>
      </c>
      <c r="G165" s="228" t="s">
        <v>220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242</v>
      </c>
    </row>
    <row r="166" s="2" customFormat="1" ht="24.15" customHeight="1">
      <c r="A166" s="35"/>
      <c r="B166" s="36"/>
      <c r="C166" s="225" t="s">
        <v>320</v>
      </c>
      <c r="D166" s="225" t="s">
        <v>205</v>
      </c>
      <c r="E166" s="226" t="s">
        <v>1300</v>
      </c>
      <c r="F166" s="227" t="s">
        <v>1301</v>
      </c>
      <c r="G166" s="228" t="s">
        <v>220</v>
      </c>
      <c r="H166" s="229">
        <v>91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246</v>
      </c>
    </row>
    <row r="167" s="2" customFormat="1" ht="24.15" customHeight="1">
      <c r="A167" s="35"/>
      <c r="B167" s="36"/>
      <c r="C167" s="225" t="s">
        <v>210</v>
      </c>
      <c r="D167" s="225" t="s">
        <v>205</v>
      </c>
      <c r="E167" s="226" t="s">
        <v>1639</v>
      </c>
      <c r="F167" s="227" t="s">
        <v>1640</v>
      </c>
      <c r="G167" s="228" t="s">
        <v>220</v>
      </c>
      <c r="H167" s="229">
        <v>41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85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250</v>
      </c>
    </row>
    <row r="168" s="2" customFormat="1" ht="24.15" customHeight="1">
      <c r="A168" s="35"/>
      <c r="B168" s="36"/>
      <c r="C168" s="225" t="s">
        <v>327</v>
      </c>
      <c r="D168" s="225" t="s">
        <v>205</v>
      </c>
      <c r="E168" s="226" t="s">
        <v>1641</v>
      </c>
      <c r="F168" s="227" t="s">
        <v>1642</v>
      </c>
      <c r="G168" s="228" t="s">
        <v>220</v>
      </c>
      <c r="H168" s="229">
        <v>31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253</v>
      </c>
    </row>
    <row r="169" s="2" customFormat="1" ht="24.15" customHeight="1">
      <c r="A169" s="35"/>
      <c r="B169" s="36"/>
      <c r="C169" s="225" t="s">
        <v>214</v>
      </c>
      <c r="D169" s="225" t="s">
        <v>205</v>
      </c>
      <c r="E169" s="226" t="s">
        <v>444</v>
      </c>
      <c r="F169" s="227" t="s">
        <v>445</v>
      </c>
      <c r="G169" s="228" t="s">
        <v>314</v>
      </c>
      <c r="H169" s="229">
        <v>303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451</v>
      </c>
    </row>
    <row r="170" s="2" customFormat="1" ht="24.15" customHeight="1">
      <c r="A170" s="35"/>
      <c r="B170" s="36"/>
      <c r="C170" s="225" t="s">
        <v>334</v>
      </c>
      <c r="D170" s="225" t="s">
        <v>205</v>
      </c>
      <c r="E170" s="226" t="s">
        <v>448</v>
      </c>
      <c r="F170" s="227" t="s">
        <v>449</v>
      </c>
      <c r="G170" s="228" t="s">
        <v>314</v>
      </c>
      <c r="H170" s="229">
        <v>75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85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257</v>
      </c>
    </row>
    <row r="171" s="2" customFormat="1" ht="24.15" customHeight="1">
      <c r="A171" s="35"/>
      <c r="B171" s="36"/>
      <c r="C171" s="225" t="s">
        <v>338</v>
      </c>
      <c r="D171" s="225" t="s">
        <v>205</v>
      </c>
      <c r="E171" s="226" t="s">
        <v>409</v>
      </c>
      <c r="F171" s="227" t="s">
        <v>1643</v>
      </c>
      <c r="G171" s="228" t="s">
        <v>208</v>
      </c>
      <c r="H171" s="229">
        <v>15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261</v>
      </c>
    </row>
    <row r="172" s="2" customFormat="1" ht="24.15" customHeight="1">
      <c r="A172" s="35"/>
      <c r="B172" s="36"/>
      <c r="C172" s="225" t="s">
        <v>342</v>
      </c>
      <c r="D172" s="225" t="s">
        <v>205</v>
      </c>
      <c r="E172" s="226" t="s">
        <v>1644</v>
      </c>
      <c r="F172" s="227" t="s">
        <v>1645</v>
      </c>
      <c r="G172" s="228" t="s">
        <v>314</v>
      </c>
      <c r="H172" s="229">
        <v>30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473</v>
      </c>
    </row>
    <row r="173" s="2" customFormat="1" ht="24.15" customHeight="1">
      <c r="A173" s="35"/>
      <c r="B173" s="36"/>
      <c r="C173" s="225" t="s">
        <v>217</v>
      </c>
      <c r="D173" s="225" t="s">
        <v>205</v>
      </c>
      <c r="E173" s="226" t="s">
        <v>1302</v>
      </c>
      <c r="F173" s="227" t="s">
        <v>1303</v>
      </c>
      <c r="G173" s="228" t="s">
        <v>241</v>
      </c>
      <c r="H173" s="229">
        <v>73.899000000000001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85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483</v>
      </c>
    </row>
    <row r="174" s="2" customFormat="1" ht="33" customHeight="1">
      <c r="A174" s="35"/>
      <c r="B174" s="36"/>
      <c r="C174" s="225" t="s">
        <v>349</v>
      </c>
      <c r="D174" s="225" t="s">
        <v>205</v>
      </c>
      <c r="E174" s="226" t="s">
        <v>1304</v>
      </c>
      <c r="F174" s="227" t="s">
        <v>1305</v>
      </c>
      <c r="G174" s="228" t="s">
        <v>241</v>
      </c>
      <c r="H174" s="229">
        <v>738.99000000000001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266</v>
      </c>
    </row>
    <row r="175" s="2" customFormat="1" ht="24.15" customHeight="1">
      <c r="A175" s="35"/>
      <c r="B175" s="36"/>
      <c r="C175" s="225" t="s">
        <v>353</v>
      </c>
      <c r="D175" s="225" t="s">
        <v>205</v>
      </c>
      <c r="E175" s="226" t="s">
        <v>1306</v>
      </c>
      <c r="F175" s="227" t="s">
        <v>1307</v>
      </c>
      <c r="G175" s="228" t="s">
        <v>241</v>
      </c>
      <c r="H175" s="229">
        <v>73.899000000000001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85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270</v>
      </c>
    </row>
    <row r="176" s="2" customFormat="1" ht="24.15" customHeight="1">
      <c r="A176" s="35"/>
      <c r="B176" s="36"/>
      <c r="C176" s="225" t="s">
        <v>357</v>
      </c>
      <c r="D176" s="225" t="s">
        <v>205</v>
      </c>
      <c r="E176" s="226" t="s">
        <v>1308</v>
      </c>
      <c r="F176" s="227" t="s">
        <v>1309</v>
      </c>
      <c r="G176" s="228" t="s">
        <v>241</v>
      </c>
      <c r="H176" s="229">
        <v>73.899000000000001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85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274</v>
      </c>
    </row>
    <row r="177" s="2" customFormat="1" ht="16.5" customHeight="1">
      <c r="A177" s="35"/>
      <c r="B177" s="36"/>
      <c r="C177" s="225" t="s">
        <v>362</v>
      </c>
      <c r="D177" s="225" t="s">
        <v>205</v>
      </c>
      <c r="E177" s="226" t="s">
        <v>1310</v>
      </c>
      <c r="F177" s="227" t="s">
        <v>1311</v>
      </c>
      <c r="G177" s="228" t="s">
        <v>241</v>
      </c>
      <c r="H177" s="229">
        <v>738.99000000000001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520</v>
      </c>
    </row>
    <row r="178" s="12" customFormat="1" ht="25.92" customHeight="1">
      <c r="A178" s="12"/>
      <c r="B178" s="209"/>
      <c r="C178" s="210"/>
      <c r="D178" s="211" t="s">
        <v>75</v>
      </c>
      <c r="E178" s="212" t="s">
        <v>503</v>
      </c>
      <c r="F178" s="212" t="s">
        <v>504</v>
      </c>
      <c r="G178" s="210"/>
      <c r="H178" s="210"/>
      <c r="I178" s="213"/>
      <c r="J178" s="214">
        <f>BK178</f>
        <v>0</v>
      </c>
      <c r="K178" s="210"/>
      <c r="L178" s="215"/>
      <c r="M178" s="216"/>
      <c r="N178" s="217"/>
      <c r="O178" s="217"/>
      <c r="P178" s="218">
        <f>P179+P199+P227+P293+P316</f>
        <v>0</v>
      </c>
      <c r="Q178" s="217"/>
      <c r="R178" s="218">
        <f>R179+R199+R227+R293+R316</f>
        <v>0</v>
      </c>
      <c r="S178" s="217"/>
      <c r="T178" s="219">
        <f>T179+T199+T227+T293+T316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20" t="s">
        <v>85</v>
      </c>
      <c r="AT178" s="221" t="s">
        <v>75</v>
      </c>
      <c r="AU178" s="221" t="s">
        <v>76</v>
      </c>
      <c r="AY178" s="220" t="s">
        <v>203</v>
      </c>
      <c r="BK178" s="222">
        <f>BK179+BK199+BK227+BK293+BK316</f>
        <v>0</v>
      </c>
    </row>
    <row r="179" s="12" customFormat="1" ht="22.8" customHeight="1">
      <c r="A179" s="12"/>
      <c r="B179" s="209"/>
      <c r="C179" s="210"/>
      <c r="D179" s="211" t="s">
        <v>75</v>
      </c>
      <c r="E179" s="223" t="s">
        <v>525</v>
      </c>
      <c r="F179" s="223" t="s">
        <v>526</v>
      </c>
      <c r="G179" s="210"/>
      <c r="H179" s="210"/>
      <c r="I179" s="213"/>
      <c r="J179" s="224">
        <f>BK179</f>
        <v>0</v>
      </c>
      <c r="K179" s="210"/>
      <c r="L179" s="215"/>
      <c r="M179" s="216"/>
      <c r="N179" s="217"/>
      <c r="O179" s="217"/>
      <c r="P179" s="218">
        <f>SUM(P180:P198)</f>
        <v>0</v>
      </c>
      <c r="Q179" s="217"/>
      <c r="R179" s="218">
        <f>SUM(R180:R198)</f>
        <v>0</v>
      </c>
      <c r="S179" s="217"/>
      <c r="T179" s="219">
        <f>SUM(T180:T198)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0" t="s">
        <v>85</v>
      </c>
      <c r="AT179" s="221" t="s">
        <v>75</v>
      </c>
      <c r="AU179" s="221" t="s">
        <v>83</v>
      </c>
      <c r="AY179" s="220" t="s">
        <v>203</v>
      </c>
      <c r="BK179" s="222">
        <f>SUM(BK180:BK198)</f>
        <v>0</v>
      </c>
    </row>
    <row r="180" s="2" customFormat="1" ht="24.15" customHeight="1">
      <c r="A180" s="35"/>
      <c r="B180" s="36"/>
      <c r="C180" s="225" t="s">
        <v>366</v>
      </c>
      <c r="D180" s="225" t="s">
        <v>205</v>
      </c>
      <c r="E180" s="226" t="s">
        <v>1312</v>
      </c>
      <c r="F180" s="227" t="s">
        <v>1313</v>
      </c>
      <c r="G180" s="228" t="s">
        <v>213</v>
      </c>
      <c r="H180" s="229">
        <v>261.31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267</v>
      </c>
      <c r="AT180" s="237" t="s">
        <v>205</v>
      </c>
      <c r="AU180" s="237" t="s">
        <v>85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267</v>
      </c>
      <c r="BM180" s="237" t="s">
        <v>531</v>
      </c>
    </row>
    <row r="181" s="2" customFormat="1" ht="24.15" customHeight="1">
      <c r="A181" s="35"/>
      <c r="B181" s="36"/>
      <c r="C181" s="225" t="s">
        <v>221</v>
      </c>
      <c r="D181" s="225" t="s">
        <v>205</v>
      </c>
      <c r="E181" s="226" t="s">
        <v>1646</v>
      </c>
      <c r="F181" s="227" t="s">
        <v>1647</v>
      </c>
      <c r="G181" s="228" t="s">
        <v>314</v>
      </c>
      <c r="H181" s="229">
        <v>1128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267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267</v>
      </c>
      <c r="BM181" s="237" t="s">
        <v>540</v>
      </c>
    </row>
    <row r="182" s="2" customFormat="1" ht="16.5" customHeight="1">
      <c r="A182" s="35"/>
      <c r="B182" s="36"/>
      <c r="C182" s="245" t="s">
        <v>373</v>
      </c>
      <c r="D182" s="245" t="s">
        <v>541</v>
      </c>
      <c r="E182" s="246" t="s">
        <v>1648</v>
      </c>
      <c r="F182" s="247" t="s">
        <v>1649</v>
      </c>
      <c r="G182" s="248" t="s">
        <v>314</v>
      </c>
      <c r="H182" s="249">
        <v>94</v>
      </c>
      <c r="I182" s="250"/>
      <c r="J182" s="251">
        <f>ROUND(I182*H182,2)</f>
        <v>0</v>
      </c>
      <c r="K182" s="252"/>
      <c r="L182" s="253"/>
      <c r="M182" s="254" t="s">
        <v>1</v>
      </c>
      <c r="N182" s="255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214</v>
      </c>
      <c r="AT182" s="237" t="s">
        <v>541</v>
      </c>
      <c r="AU182" s="237" t="s">
        <v>85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267</v>
      </c>
      <c r="BM182" s="237" t="s">
        <v>549</v>
      </c>
    </row>
    <row r="183" s="2" customFormat="1" ht="16.5" customHeight="1">
      <c r="A183" s="35"/>
      <c r="B183" s="36"/>
      <c r="C183" s="245" t="s">
        <v>225</v>
      </c>
      <c r="D183" s="245" t="s">
        <v>541</v>
      </c>
      <c r="E183" s="246" t="s">
        <v>1650</v>
      </c>
      <c r="F183" s="247" t="s">
        <v>1651</v>
      </c>
      <c r="G183" s="248" t="s">
        <v>314</v>
      </c>
      <c r="H183" s="249">
        <v>300</v>
      </c>
      <c r="I183" s="250"/>
      <c r="J183" s="251">
        <f>ROUND(I183*H183,2)</f>
        <v>0</v>
      </c>
      <c r="K183" s="252"/>
      <c r="L183" s="253"/>
      <c r="M183" s="254" t="s">
        <v>1</v>
      </c>
      <c r="N183" s="255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214</v>
      </c>
      <c r="AT183" s="237" t="s">
        <v>541</v>
      </c>
      <c r="AU183" s="237" t="s">
        <v>85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267</v>
      </c>
      <c r="BM183" s="237" t="s">
        <v>560</v>
      </c>
    </row>
    <row r="184" s="2" customFormat="1" ht="16.5" customHeight="1">
      <c r="A184" s="35"/>
      <c r="B184" s="36"/>
      <c r="C184" s="245" t="s">
        <v>380</v>
      </c>
      <c r="D184" s="245" t="s">
        <v>541</v>
      </c>
      <c r="E184" s="246" t="s">
        <v>1652</v>
      </c>
      <c r="F184" s="247" t="s">
        <v>1653</v>
      </c>
      <c r="G184" s="248" t="s">
        <v>314</v>
      </c>
      <c r="H184" s="249">
        <v>64</v>
      </c>
      <c r="I184" s="250"/>
      <c r="J184" s="251">
        <f>ROUND(I184*H184,2)</f>
        <v>0</v>
      </c>
      <c r="K184" s="252"/>
      <c r="L184" s="253"/>
      <c r="M184" s="254" t="s">
        <v>1</v>
      </c>
      <c r="N184" s="255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214</v>
      </c>
      <c r="AT184" s="237" t="s">
        <v>541</v>
      </c>
      <c r="AU184" s="237" t="s">
        <v>85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267</v>
      </c>
      <c r="BM184" s="237" t="s">
        <v>568</v>
      </c>
    </row>
    <row r="185" s="2" customFormat="1" ht="16.5" customHeight="1">
      <c r="A185" s="35"/>
      <c r="B185" s="36"/>
      <c r="C185" s="245" t="s">
        <v>384</v>
      </c>
      <c r="D185" s="245" t="s">
        <v>541</v>
      </c>
      <c r="E185" s="246" t="s">
        <v>1654</v>
      </c>
      <c r="F185" s="247" t="s">
        <v>1655</v>
      </c>
      <c r="G185" s="248" t="s">
        <v>314</v>
      </c>
      <c r="H185" s="249">
        <v>102</v>
      </c>
      <c r="I185" s="250"/>
      <c r="J185" s="251">
        <f>ROUND(I185*H185,2)</f>
        <v>0</v>
      </c>
      <c r="K185" s="252"/>
      <c r="L185" s="253"/>
      <c r="M185" s="254" t="s">
        <v>1</v>
      </c>
      <c r="N185" s="255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214</v>
      </c>
      <c r="AT185" s="237" t="s">
        <v>541</v>
      </c>
      <c r="AU185" s="237" t="s">
        <v>85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267</v>
      </c>
      <c r="BM185" s="237" t="s">
        <v>576</v>
      </c>
    </row>
    <row r="186" s="2" customFormat="1" ht="16.5" customHeight="1">
      <c r="A186" s="35"/>
      <c r="B186" s="36"/>
      <c r="C186" s="245" t="s">
        <v>388</v>
      </c>
      <c r="D186" s="245" t="s">
        <v>541</v>
      </c>
      <c r="E186" s="246" t="s">
        <v>1656</v>
      </c>
      <c r="F186" s="247" t="s">
        <v>1657</v>
      </c>
      <c r="G186" s="248" t="s">
        <v>314</v>
      </c>
      <c r="H186" s="249">
        <v>135</v>
      </c>
      <c r="I186" s="250"/>
      <c r="J186" s="251">
        <f>ROUND(I186*H186,2)</f>
        <v>0</v>
      </c>
      <c r="K186" s="252"/>
      <c r="L186" s="253"/>
      <c r="M186" s="254" t="s">
        <v>1</v>
      </c>
      <c r="N186" s="255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214</v>
      </c>
      <c r="AT186" s="237" t="s">
        <v>541</v>
      </c>
      <c r="AU186" s="237" t="s">
        <v>85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267</v>
      </c>
      <c r="BM186" s="237" t="s">
        <v>279</v>
      </c>
    </row>
    <row r="187" s="2" customFormat="1" ht="16.5" customHeight="1">
      <c r="A187" s="35"/>
      <c r="B187" s="36"/>
      <c r="C187" s="245" t="s">
        <v>392</v>
      </c>
      <c r="D187" s="245" t="s">
        <v>541</v>
      </c>
      <c r="E187" s="246" t="s">
        <v>1658</v>
      </c>
      <c r="F187" s="247" t="s">
        <v>1659</v>
      </c>
      <c r="G187" s="248" t="s">
        <v>314</v>
      </c>
      <c r="H187" s="249">
        <v>116</v>
      </c>
      <c r="I187" s="250"/>
      <c r="J187" s="251">
        <f>ROUND(I187*H187,2)</f>
        <v>0</v>
      </c>
      <c r="K187" s="252"/>
      <c r="L187" s="253"/>
      <c r="M187" s="254" t="s">
        <v>1</v>
      </c>
      <c r="N187" s="255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214</v>
      </c>
      <c r="AT187" s="237" t="s">
        <v>541</v>
      </c>
      <c r="AU187" s="237" t="s">
        <v>85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267</v>
      </c>
      <c r="BM187" s="237" t="s">
        <v>283</v>
      </c>
    </row>
    <row r="188" s="2" customFormat="1" ht="16.5" customHeight="1">
      <c r="A188" s="35"/>
      <c r="B188" s="36"/>
      <c r="C188" s="245" t="s">
        <v>396</v>
      </c>
      <c r="D188" s="245" t="s">
        <v>541</v>
      </c>
      <c r="E188" s="246" t="s">
        <v>1660</v>
      </c>
      <c r="F188" s="247" t="s">
        <v>1661</v>
      </c>
      <c r="G188" s="248" t="s">
        <v>314</v>
      </c>
      <c r="H188" s="249">
        <v>9</v>
      </c>
      <c r="I188" s="250"/>
      <c r="J188" s="251">
        <f>ROUND(I188*H188,2)</f>
        <v>0</v>
      </c>
      <c r="K188" s="252"/>
      <c r="L188" s="253"/>
      <c r="M188" s="254" t="s">
        <v>1</v>
      </c>
      <c r="N188" s="255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214</v>
      </c>
      <c r="AT188" s="237" t="s">
        <v>541</v>
      </c>
      <c r="AU188" s="237" t="s">
        <v>85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267</v>
      </c>
      <c r="BM188" s="237" t="s">
        <v>287</v>
      </c>
    </row>
    <row r="189" s="2" customFormat="1" ht="16.5" customHeight="1">
      <c r="A189" s="35"/>
      <c r="B189" s="36"/>
      <c r="C189" s="245" t="s">
        <v>229</v>
      </c>
      <c r="D189" s="245" t="s">
        <v>541</v>
      </c>
      <c r="E189" s="246" t="s">
        <v>1662</v>
      </c>
      <c r="F189" s="247" t="s">
        <v>1663</v>
      </c>
      <c r="G189" s="248" t="s">
        <v>314</v>
      </c>
      <c r="H189" s="249">
        <v>130</v>
      </c>
      <c r="I189" s="250"/>
      <c r="J189" s="251">
        <f>ROUND(I189*H189,2)</f>
        <v>0</v>
      </c>
      <c r="K189" s="252"/>
      <c r="L189" s="253"/>
      <c r="M189" s="254" t="s">
        <v>1</v>
      </c>
      <c r="N189" s="255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214</v>
      </c>
      <c r="AT189" s="237" t="s">
        <v>541</v>
      </c>
      <c r="AU189" s="237" t="s">
        <v>85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267</v>
      </c>
      <c r="BM189" s="237" t="s">
        <v>290</v>
      </c>
    </row>
    <row r="190" s="2" customFormat="1" ht="16.5" customHeight="1">
      <c r="A190" s="35"/>
      <c r="B190" s="36"/>
      <c r="C190" s="245" t="s">
        <v>405</v>
      </c>
      <c r="D190" s="245" t="s">
        <v>541</v>
      </c>
      <c r="E190" s="246" t="s">
        <v>1664</v>
      </c>
      <c r="F190" s="247" t="s">
        <v>1665</v>
      </c>
      <c r="G190" s="248" t="s">
        <v>314</v>
      </c>
      <c r="H190" s="249">
        <v>98</v>
      </c>
      <c r="I190" s="250"/>
      <c r="J190" s="251">
        <f>ROUND(I190*H190,2)</f>
        <v>0</v>
      </c>
      <c r="K190" s="252"/>
      <c r="L190" s="253"/>
      <c r="M190" s="254" t="s">
        <v>1</v>
      </c>
      <c r="N190" s="255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214</v>
      </c>
      <c r="AT190" s="237" t="s">
        <v>541</v>
      </c>
      <c r="AU190" s="237" t="s">
        <v>85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267</v>
      </c>
      <c r="BM190" s="237" t="s">
        <v>294</v>
      </c>
    </row>
    <row r="191" s="2" customFormat="1" ht="16.5" customHeight="1">
      <c r="A191" s="35"/>
      <c r="B191" s="36"/>
      <c r="C191" s="245" t="s">
        <v>233</v>
      </c>
      <c r="D191" s="245" t="s">
        <v>541</v>
      </c>
      <c r="E191" s="246" t="s">
        <v>1666</v>
      </c>
      <c r="F191" s="247" t="s">
        <v>1667</v>
      </c>
      <c r="G191" s="248" t="s">
        <v>314</v>
      </c>
      <c r="H191" s="249">
        <v>16</v>
      </c>
      <c r="I191" s="250"/>
      <c r="J191" s="251">
        <f>ROUND(I191*H191,2)</f>
        <v>0</v>
      </c>
      <c r="K191" s="252"/>
      <c r="L191" s="253"/>
      <c r="M191" s="254" t="s">
        <v>1</v>
      </c>
      <c r="N191" s="255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214</v>
      </c>
      <c r="AT191" s="237" t="s">
        <v>541</v>
      </c>
      <c r="AU191" s="237" t="s">
        <v>85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267</v>
      </c>
      <c r="BM191" s="237" t="s">
        <v>298</v>
      </c>
    </row>
    <row r="192" s="2" customFormat="1" ht="16.5" customHeight="1">
      <c r="A192" s="35"/>
      <c r="B192" s="36"/>
      <c r="C192" s="245" t="s">
        <v>412</v>
      </c>
      <c r="D192" s="245" t="s">
        <v>541</v>
      </c>
      <c r="E192" s="246" t="s">
        <v>1668</v>
      </c>
      <c r="F192" s="247" t="s">
        <v>1669</v>
      </c>
      <c r="G192" s="248" t="s">
        <v>314</v>
      </c>
      <c r="H192" s="249">
        <v>20</v>
      </c>
      <c r="I192" s="250"/>
      <c r="J192" s="251">
        <f>ROUND(I192*H192,2)</f>
        <v>0</v>
      </c>
      <c r="K192" s="252"/>
      <c r="L192" s="253"/>
      <c r="M192" s="254" t="s">
        <v>1</v>
      </c>
      <c r="N192" s="255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214</v>
      </c>
      <c r="AT192" s="237" t="s">
        <v>541</v>
      </c>
      <c r="AU192" s="237" t="s">
        <v>85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267</v>
      </c>
      <c r="BM192" s="237" t="s">
        <v>302</v>
      </c>
    </row>
    <row r="193" s="2" customFormat="1" ht="16.5" customHeight="1">
      <c r="A193" s="35"/>
      <c r="B193" s="36"/>
      <c r="C193" s="245" t="s">
        <v>237</v>
      </c>
      <c r="D193" s="245" t="s">
        <v>541</v>
      </c>
      <c r="E193" s="246" t="s">
        <v>1670</v>
      </c>
      <c r="F193" s="247" t="s">
        <v>1671</v>
      </c>
      <c r="G193" s="248" t="s">
        <v>314</v>
      </c>
      <c r="H193" s="249">
        <v>21</v>
      </c>
      <c r="I193" s="250"/>
      <c r="J193" s="251">
        <f>ROUND(I193*H193,2)</f>
        <v>0</v>
      </c>
      <c r="K193" s="252"/>
      <c r="L193" s="253"/>
      <c r="M193" s="254" t="s">
        <v>1</v>
      </c>
      <c r="N193" s="255" t="s">
        <v>41</v>
      </c>
      <c r="O193" s="88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214</v>
      </c>
      <c r="AT193" s="237" t="s">
        <v>541</v>
      </c>
      <c r="AU193" s="237" t="s">
        <v>85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267</v>
      </c>
      <c r="BM193" s="237" t="s">
        <v>306</v>
      </c>
    </row>
    <row r="194" s="2" customFormat="1" ht="16.5" customHeight="1">
      <c r="A194" s="35"/>
      <c r="B194" s="36"/>
      <c r="C194" s="245" t="s">
        <v>419</v>
      </c>
      <c r="D194" s="245" t="s">
        <v>541</v>
      </c>
      <c r="E194" s="246" t="s">
        <v>1672</v>
      </c>
      <c r="F194" s="247" t="s">
        <v>1673</v>
      </c>
      <c r="G194" s="248" t="s">
        <v>314</v>
      </c>
      <c r="H194" s="249">
        <v>6</v>
      </c>
      <c r="I194" s="250"/>
      <c r="J194" s="251">
        <f>ROUND(I194*H194,2)</f>
        <v>0</v>
      </c>
      <c r="K194" s="252"/>
      <c r="L194" s="253"/>
      <c r="M194" s="254" t="s">
        <v>1</v>
      </c>
      <c r="N194" s="255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214</v>
      </c>
      <c r="AT194" s="237" t="s">
        <v>541</v>
      </c>
      <c r="AU194" s="237" t="s">
        <v>85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267</v>
      </c>
      <c r="BM194" s="237" t="s">
        <v>654</v>
      </c>
    </row>
    <row r="195" s="2" customFormat="1" ht="16.5" customHeight="1">
      <c r="A195" s="35"/>
      <c r="B195" s="36"/>
      <c r="C195" s="245" t="s">
        <v>242</v>
      </c>
      <c r="D195" s="245" t="s">
        <v>541</v>
      </c>
      <c r="E195" s="246" t="s">
        <v>1674</v>
      </c>
      <c r="F195" s="247" t="s">
        <v>1675</v>
      </c>
      <c r="G195" s="248" t="s">
        <v>314</v>
      </c>
      <c r="H195" s="249">
        <v>4</v>
      </c>
      <c r="I195" s="250"/>
      <c r="J195" s="251">
        <f>ROUND(I195*H195,2)</f>
        <v>0</v>
      </c>
      <c r="K195" s="252"/>
      <c r="L195" s="253"/>
      <c r="M195" s="254" t="s">
        <v>1</v>
      </c>
      <c r="N195" s="255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214</v>
      </c>
      <c r="AT195" s="237" t="s">
        <v>541</v>
      </c>
      <c r="AU195" s="237" t="s">
        <v>85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267</v>
      </c>
      <c r="BM195" s="237" t="s">
        <v>663</v>
      </c>
    </row>
    <row r="196" s="2" customFormat="1" ht="16.5" customHeight="1">
      <c r="A196" s="35"/>
      <c r="B196" s="36"/>
      <c r="C196" s="245" t="s">
        <v>426</v>
      </c>
      <c r="D196" s="245" t="s">
        <v>541</v>
      </c>
      <c r="E196" s="246" t="s">
        <v>1676</v>
      </c>
      <c r="F196" s="247" t="s">
        <v>1677</v>
      </c>
      <c r="G196" s="248" t="s">
        <v>314</v>
      </c>
      <c r="H196" s="249">
        <v>2</v>
      </c>
      <c r="I196" s="250"/>
      <c r="J196" s="251">
        <f>ROUND(I196*H196,2)</f>
        <v>0</v>
      </c>
      <c r="K196" s="252"/>
      <c r="L196" s="253"/>
      <c r="M196" s="254" t="s">
        <v>1</v>
      </c>
      <c r="N196" s="255" t="s">
        <v>41</v>
      </c>
      <c r="O196" s="88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37" t="s">
        <v>214</v>
      </c>
      <c r="AT196" s="237" t="s">
        <v>541</v>
      </c>
      <c r="AU196" s="237" t="s">
        <v>85</v>
      </c>
      <c r="AY196" s="14" t="s">
        <v>203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4" t="s">
        <v>83</v>
      </c>
      <c r="BK196" s="238">
        <f>ROUND(I196*H196,2)</f>
        <v>0</v>
      </c>
      <c r="BL196" s="14" t="s">
        <v>267</v>
      </c>
      <c r="BM196" s="237" t="s">
        <v>671</v>
      </c>
    </row>
    <row r="197" s="2" customFormat="1" ht="16.5" customHeight="1">
      <c r="A197" s="35"/>
      <c r="B197" s="36"/>
      <c r="C197" s="245" t="s">
        <v>246</v>
      </c>
      <c r="D197" s="245" t="s">
        <v>541</v>
      </c>
      <c r="E197" s="246" t="s">
        <v>1678</v>
      </c>
      <c r="F197" s="247" t="s">
        <v>1679</v>
      </c>
      <c r="G197" s="248" t="s">
        <v>314</v>
      </c>
      <c r="H197" s="249">
        <v>3</v>
      </c>
      <c r="I197" s="250"/>
      <c r="J197" s="251">
        <f>ROUND(I197*H197,2)</f>
        <v>0</v>
      </c>
      <c r="K197" s="252"/>
      <c r="L197" s="253"/>
      <c r="M197" s="254" t="s">
        <v>1</v>
      </c>
      <c r="N197" s="255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214</v>
      </c>
      <c r="AT197" s="237" t="s">
        <v>541</v>
      </c>
      <c r="AU197" s="237" t="s">
        <v>85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267</v>
      </c>
      <c r="BM197" s="237" t="s">
        <v>679</v>
      </c>
    </row>
    <row r="198" s="2" customFormat="1" ht="24.15" customHeight="1">
      <c r="A198" s="35"/>
      <c r="B198" s="36"/>
      <c r="C198" s="225" t="s">
        <v>433</v>
      </c>
      <c r="D198" s="225" t="s">
        <v>205</v>
      </c>
      <c r="E198" s="226" t="s">
        <v>1336</v>
      </c>
      <c r="F198" s="227" t="s">
        <v>1337</v>
      </c>
      <c r="G198" s="228" t="s">
        <v>523</v>
      </c>
      <c r="H198" s="244"/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267</v>
      </c>
      <c r="AT198" s="237" t="s">
        <v>205</v>
      </c>
      <c r="AU198" s="237" t="s">
        <v>85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267</v>
      </c>
      <c r="BM198" s="237" t="s">
        <v>310</v>
      </c>
    </row>
    <row r="199" s="12" customFormat="1" ht="22.8" customHeight="1">
      <c r="A199" s="12"/>
      <c r="B199" s="209"/>
      <c r="C199" s="210"/>
      <c r="D199" s="211" t="s">
        <v>75</v>
      </c>
      <c r="E199" s="223" t="s">
        <v>1680</v>
      </c>
      <c r="F199" s="223" t="s">
        <v>1681</v>
      </c>
      <c r="G199" s="210"/>
      <c r="H199" s="210"/>
      <c r="I199" s="213"/>
      <c r="J199" s="224">
        <f>BK199</f>
        <v>0</v>
      </c>
      <c r="K199" s="210"/>
      <c r="L199" s="215"/>
      <c r="M199" s="216"/>
      <c r="N199" s="217"/>
      <c r="O199" s="217"/>
      <c r="P199" s="218">
        <f>SUM(P200:P226)</f>
        <v>0</v>
      </c>
      <c r="Q199" s="217"/>
      <c r="R199" s="218">
        <f>SUM(R200:R226)</f>
        <v>0</v>
      </c>
      <c r="S199" s="217"/>
      <c r="T199" s="219">
        <f>SUM(T200:T226)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20" t="s">
        <v>85</v>
      </c>
      <c r="AT199" s="221" t="s">
        <v>75</v>
      </c>
      <c r="AU199" s="221" t="s">
        <v>83</v>
      </c>
      <c r="AY199" s="220" t="s">
        <v>203</v>
      </c>
      <c r="BK199" s="222">
        <f>SUM(BK200:BK226)</f>
        <v>0</v>
      </c>
    </row>
    <row r="200" s="2" customFormat="1" ht="16.5" customHeight="1">
      <c r="A200" s="35"/>
      <c r="B200" s="36"/>
      <c r="C200" s="225" t="s">
        <v>250</v>
      </c>
      <c r="D200" s="225" t="s">
        <v>205</v>
      </c>
      <c r="E200" s="226" t="s">
        <v>1682</v>
      </c>
      <c r="F200" s="227" t="s">
        <v>1683</v>
      </c>
      <c r="G200" s="228" t="s">
        <v>314</v>
      </c>
      <c r="H200" s="229">
        <v>416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267</v>
      </c>
      <c r="AT200" s="237" t="s">
        <v>205</v>
      </c>
      <c r="AU200" s="237" t="s">
        <v>85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267</v>
      </c>
      <c r="BM200" s="237" t="s">
        <v>315</v>
      </c>
    </row>
    <row r="201" s="2" customFormat="1" ht="16.5" customHeight="1">
      <c r="A201" s="35"/>
      <c r="B201" s="36"/>
      <c r="C201" s="225" t="s">
        <v>440</v>
      </c>
      <c r="D201" s="225" t="s">
        <v>205</v>
      </c>
      <c r="E201" s="226" t="s">
        <v>1684</v>
      </c>
      <c r="F201" s="227" t="s">
        <v>1685</v>
      </c>
      <c r="G201" s="228" t="s">
        <v>220</v>
      </c>
      <c r="H201" s="229">
        <v>5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267</v>
      </c>
      <c r="AT201" s="237" t="s">
        <v>205</v>
      </c>
      <c r="AU201" s="237" t="s">
        <v>85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267</v>
      </c>
      <c r="BM201" s="237" t="s">
        <v>703</v>
      </c>
    </row>
    <row r="202" s="2" customFormat="1" ht="21.75" customHeight="1">
      <c r="A202" s="35"/>
      <c r="B202" s="36"/>
      <c r="C202" s="225" t="s">
        <v>253</v>
      </c>
      <c r="D202" s="225" t="s">
        <v>205</v>
      </c>
      <c r="E202" s="226" t="s">
        <v>1686</v>
      </c>
      <c r="F202" s="227" t="s">
        <v>1687</v>
      </c>
      <c r="G202" s="228" t="s">
        <v>314</v>
      </c>
      <c r="H202" s="229">
        <v>28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267</v>
      </c>
      <c r="AT202" s="237" t="s">
        <v>205</v>
      </c>
      <c r="AU202" s="237" t="s">
        <v>85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267</v>
      </c>
      <c r="BM202" s="237" t="s">
        <v>712</v>
      </c>
    </row>
    <row r="203" s="2" customFormat="1" ht="21.75" customHeight="1">
      <c r="A203" s="35"/>
      <c r="B203" s="36"/>
      <c r="C203" s="225" t="s">
        <v>447</v>
      </c>
      <c r="D203" s="225" t="s">
        <v>205</v>
      </c>
      <c r="E203" s="226" t="s">
        <v>1688</v>
      </c>
      <c r="F203" s="227" t="s">
        <v>1689</v>
      </c>
      <c r="G203" s="228" t="s">
        <v>314</v>
      </c>
      <c r="H203" s="229">
        <v>6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267</v>
      </c>
      <c r="AT203" s="237" t="s">
        <v>205</v>
      </c>
      <c r="AU203" s="237" t="s">
        <v>85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267</v>
      </c>
      <c r="BM203" s="237" t="s">
        <v>724</v>
      </c>
    </row>
    <row r="204" s="2" customFormat="1" ht="21.75" customHeight="1">
      <c r="A204" s="35"/>
      <c r="B204" s="36"/>
      <c r="C204" s="225" t="s">
        <v>451</v>
      </c>
      <c r="D204" s="225" t="s">
        <v>205</v>
      </c>
      <c r="E204" s="226" t="s">
        <v>1690</v>
      </c>
      <c r="F204" s="227" t="s">
        <v>1691</v>
      </c>
      <c r="G204" s="228" t="s">
        <v>314</v>
      </c>
      <c r="H204" s="229">
        <v>46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267</v>
      </c>
      <c r="AT204" s="237" t="s">
        <v>205</v>
      </c>
      <c r="AU204" s="237" t="s">
        <v>85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267</v>
      </c>
      <c r="BM204" s="237" t="s">
        <v>731</v>
      </c>
    </row>
    <row r="205" s="2" customFormat="1" ht="21.75" customHeight="1">
      <c r="A205" s="35"/>
      <c r="B205" s="36"/>
      <c r="C205" s="225" t="s">
        <v>455</v>
      </c>
      <c r="D205" s="225" t="s">
        <v>205</v>
      </c>
      <c r="E205" s="226" t="s">
        <v>1692</v>
      </c>
      <c r="F205" s="227" t="s">
        <v>1693</v>
      </c>
      <c r="G205" s="228" t="s">
        <v>314</v>
      </c>
      <c r="H205" s="229">
        <v>216</v>
      </c>
      <c r="I205" s="230"/>
      <c r="J205" s="231">
        <f>ROUND(I205*H205,2)</f>
        <v>0</v>
      </c>
      <c r="K205" s="232"/>
      <c r="L205" s="41"/>
      <c r="M205" s="233" t="s">
        <v>1</v>
      </c>
      <c r="N205" s="234" t="s">
        <v>41</v>
      </c>
      <c r="O205" s="88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267</v>
      </c>
      <c r="AT205" s="237" t="s">
        <v>205</v>
      </c>
      <c r="AU205" s="237" t="s">
        <v>85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267</v>
      </c>
      <c r="BM205" s="237" t="s">
        <v>739</v>
      </c>
    </row>
    <row r="206" s="2" customFormat="1" ht="21.75" customHeight="1">
      <c r="A206" s="35"/>
      <c r="B206" s="36"/>
      <c r="C206" s="225" t="s">
        <v>257</v>
      </c>
      <c r="D206" s="225" t="s">
        <v>205</v>
      </c>
      <c r="E206" s="226" t="s">
        <v>1694</v>
      </c>
      <c r="F206" s="227" t="s">
        <v>1695</v>
      </c>
      <c r="G206" s="228" t="s">
        <v>314</v>
      </c>
      <c r="H206" s="229">
        <v>18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</v>
      </c>
      <c r="R206" s="235">
        <f>Q206*H206</f>
        <v>0</v>
      </c>
      <c r="S206" s="235">
        <v>0</v>
      </c>
      <c r="T206" s="23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267</v>
      </c>
      <c r="AT206" s="237" t="s">
        <v>205</v>
      </c>
      <c r="AU206" s="237" t="s">
        <v>85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267</v>
      </c>
      <c r="BM206" s="237" t="s">
        <v>747</v>
      </c>
    </row>
    <row r="207" s="2" customFormat="1" ht="21.75" customHeight="1">
      <c r="A207" s="35"/>
      <c r="B207" s="36"/>
      <c r="C207" s="225" t="s">
        <v>462</v>
      </c>
      <c r="D207" s="225" t="s">
        <v>205</v>
      </c>
      <c r="E207" s="226" t="s">
        <v>1696</v>
      </c>
      <c r="F207" s="227" t="s">
        <v>1697</v>
      </c>
      <c r="G207" s="228" t="s">
        <v>314</v>
      </c>
      <c r="H207" s="229">
        <v>19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267</v>
      </c>
      <c r="AT207" s="237" t="s">
        <v>205</v>
      </c>
      <c r="AU207" s="237" t="s">
        <v>85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267</v>
      </c>
      <c r="BM207" s="237" t="s">
        <v>755</v>
      </c>
    </row>
    <row r="208" s="2" customFormat="1" ht="21.75" customHeight="1">
      <c r="A208" s="35"/>
      <c r="B208" s="36"/>
      <c r="C208" s="225" t="s">
        <v>261</v>
      </c>
      <c r="D208" s="225" t="s">
        <v>205</v>
      </c>
      <c r="E208" s="226" t="s">
        <v>1698</v>
      </c>
      <c r="F208" s="227" t="s">
        <v>1699</v>
      </c>
      <c r="G208" s="228" t="s">
        <v>314</v>
      </c>
      <c r="H208" s="229">
        <v>14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267</v>
      </c>
      <c r="AT208" s="237" t="s">
        <v>205</v>
      </c>
      <c r="AU208" s="237" t="s">
        <v>85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267</v>
      </c>
      <c r="BM208" s="237" t="s">
        <v>763</v>
      </c>
    </row>
    <row r="209" s="2" customFormat="1" ht="21.75" customHeight="1">
      <c r="A209" s="35"/>
      <c r="B209" s="36"/>
      <c r="C209" s="225" t="s">
        <v>469</v>
      </c>
      <c r="D209" s="225" t="s">
        <v>205</v>
      </c>
      <c r="E209" s="226" t="s">
        <v>1700</v>
      </c>
      <c r="F209" s="227" t="s">
        <v>1701</v>
      </c>
      <c r="G209" s="228" t="s">
        <v>314</v>
      </c>
      <c r="H209" s="229">
        <v>60</v>
      </c>
      <c r="I209" s="230"/>
      <c r="J209" s="231">
        <f>ROUND(I209*H209,2)</f>
        <v>0</v>
      </c>
      <c r="K209" s="232"/>
      <c r="L209" s="41"/>
      <c r="M209" s="233" t="s">
        <v>1</v>
      </c>
      <c r="N209" s="234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267</v>
      </c>
      <c r="AT209" s="237" t="s">
        <v>205</v>
      </c>
      <c r="AU209" s="237" t="s">
        <v>85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267</v>
      </c>
      <c r="BM209" s="237" t="s">
        <v>772</v>
      </c>
    </row>
    <row r="210" s="2" customFormat="1" ht="21.75" customHeight="1">
      <c r="A210" s="35"/>
      <c r="B210" s="36"/>
      <c r="C210" s="225" t="s">
        <v>473</v>
      </c>
      <c r="D210" s="225" t="s">
        <v>205</v>
      </c>
      <c r="E210" s="226" t="s">
        <v>1702</v>
      </c>
      <c r="F210" s="227" t="s">
        <v>1703</v>
      </c>
      <c r="G210" s="228" t="s">
        <v>314</v>
      </c>
      <c r="H210" s="229">
        <v>9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267</v>
      </c>
      <c r="AT210" s="237" t="s">
        <v>205</v>
      </c>
      <c r="AU210" s="237" t="s">
        <v>85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267</v>
      </c>
      <c r="BM210" s="237" t="s">
        <v>780</v>
      </c>
    </row>
    <row r="211" s="2" customFormat="1" ht="21.75" customHeight="1">
      <c r="A211" s="35"/>
      <c r="B211" s="36"/>
      <c r="C211" s="225" t="s">
        <v>479</v>
      </c>
      <c r="D211" s="225" t="s">
        <v>205</v>
      </c>
      <c r="E211" s="226" t="s">
        <v>1704</v>
      </c>
      <c r="F211" s="227" t="s">
        <v>1705</v>
      </c>
      <c r="G211" s="228" t="s">
        <v>220</v>
      </c>
      <c r="H211" s="229">
        <v>3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267</v>
      </c>
      <c r="AT211" s="237" t="s">
        <v>205</v>
      </c>
      <c r="AU211" s="237" t="s">
        <v>85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267</v>
      </c>
      <c r="BM211" s="237" t="s">
        <v>788</v>
      </c>
    </row>
    <row r="212" s="2" customFormat="1" ht="16.5" customHeight="1">
      <c r="A212" s="35"/>
      <c r="B212" s="36"/>
      <c r="C212" s="225" t="s">
        <v>483</v>
      </c>
      <c r="D212" s="225" t="s">
        <v>205</v>
      </c>
      <c r="E212" s="226" t="s">
        <v>1706</v>
      </c>
      <c r="F212" s="227" t="s">
        <v>1707</v>
      </c>
      <c r="G212" s="228" t="s">
        <v>220</v>
      </c>
      <c r="H212" s="229">
        <v>4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267</v>
      </c>
      <c r="AT212" s="237" t="s">
        <v>205</v>
      </c>
      <c r="AU212" s="237" t="s">
        <v>85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267</v>
      </c>
      <c r="BM212" s="237" t="s">
        <v>796</v>
      </c>
    </row>
    <row r="213" s="2" customFormat="1" ht="16.5" customHeight="1">
      <c r="A213" s="35"/>
      <c r="B213" s="36"/>
      <c r="C213" s="225" t="s">
        <v>487</v>
      </c>
      <c r="D213" s="225" t="s">
        <v>205</v>
      </c>
      <c r="E213" s="226" t="s">
        <v>1708</v>
      </c>
      <c r="F213" s="227" t="s">
        <v>1709</v>
      </c>
      <c r="G213" s="228" t="s">
        <v>220</v>
      </c>
      <c r="H213" s="229">
        <v>1</v>
      </c>
      <c r="I213" s="230"/>
      <c r="J213" s="231">
        <f>ROUND(I213*H213,2)</f>
        <v>0</v>
      </c>
      <c r="K213" s="232"/>
      <c r="L213" s="41"/>
      <c r="M213" s="233" t="s">
        <v>1</v>
      </c>
      <c r="N213" s="234" t="s">
        <v>41</v>
      </c>
      <c r="O213" s="88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267</v>
      </c>
      <c r="AT213" s="237" t="s">
        <v>205</v>
      </c>
      <c r="AU213" s="237" t="s">
        <v>85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267</v>
      </c>
      <c r="BM213" s="237" t="s">
        <v>804</v>
      </c>
    </row>
    <row r="214" s="2" customFormat="1" ht="21.75" customHeight="1">
      <c r="A214" s="35"/>
      <c r="B214" s="36"/>
      <c r="C214" s="225" t="s">
        <v>266</v>
      </c>
      <c r="D214" s="225" t="s">
        <v>205</v>
      </c>
      <c r="E214" s="226" t="s">
        <v>1710</v>
      </c>
      <c r="F214" s="227" t="s">
        <v>1711</v>
      </c>
      <c r="G214" s="228" t="s">
        <v>220</v>
      </c>
      <c r="H214" s="229">
        <v>1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267</v>
      </c>
      <c r="AT214" s="237" t="s">
        <v>205</v>
      </c>
      <c r="AU214" s="237" t="s">
        <v>85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267</v>
      </c>
      <c r="BM214" s="237" t="s">
        <v>812</v>
      </c>
    </row>
    <row r="215" s="2" customFormat="1" ht="16.5" customHeight="1">
      <c r="A215" s="35"/>
      <c r="B215" s="36"/>
      <c r="C215" s="225" t="s">
        <v>494</v>
      </c>
      <c r="D215" s="225" t="s">
        <v>205</v>
      </c>
      <c r="E215" s="226" t="s">
        <v>1712</v>
      </c>
      <c r="F215" s="227" t="s">
        <v>1713</v>
      </c>
      <c r="G215" s="228" t="s">
        <v>220</v>
      </c>
      <c r="H215" s="229">
        <v>1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267</v>
      </c>
      <c r="AT215" s="237" t="s">
        <v>205</v>
      </c>
      <c r="AU215" s="237" t="s">
        <v>85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267</v>
      </c>
      <c r="BM215" s="237" t="s">
        <v>820</v>
      </c>
    </row>
    <row r="216" s="2" customFormat="1" ht="16.5" customHeight="1">
      <c r="A216" s="35"/>
      <c r="B216" s="36"/>
      <c r="C216" s="225" t="s">
        <v>270</v>
      </c>
      <c r="D216" s="225" t="s">
        <v>205</v>
      </c>
      <c r="E216" s="226" t="s">
        <v>1714</v>
      </c>
      <c r="F216" s="227" t="s">
        <v>1715</v>
      </c>
      <c r="G216" s="228" t="s">
        <v>220</v>
      </c>
      <c r="H216" s="229">
        <v>4</v>
      </c>
      <c r="I216" s="230"/>
      <c r="J216" s="231">
        <f>ROUND(I216*H216,2)</f>
        <v>0</v>
      </c>
      <c r="K216" s="232"/>
      <c r="L216" s="41"/>
      <c r="M216" s="233" t="s">
        <v>1</v>
      </c>
      <c r="N216" s="234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267</v>
      </c>
      <c r="AT216" s="237" t="s">
        <v>205</v>
      </c>
      <c r="AU216" s="237" t="s">
        <v>85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267</v>
      </c>
      <c r="BM216" s="237" t="s">
        <v>828</v>
      </c>
    </row>
    <row r="217" s="2" customFormat="1" ht="24.15" customHeight="1">
      <c r="A217" s="35"/>
      <c r="B217" s="36"/>
      <c r="C217" s="225" t="s">
        <v>507</v>
      </c>
      <c r="D217" s="225" t="s">
        <v>205</v>
      </c>
      <c r="E217" s="226" t="s">
        <v>1716</v>
      </c>
      <c r="F217" s="227" t="s">
        <v>1717</v>
      </c>
      <c r="G217" s="228" t="s">
        <v>220</v>
      </c>
      <c r="H217" s="229">
        <v>8</v>
      </c>
      <c r="I217" s="230"/>
      <c r="J217" s="231">
        <f>ROUND(I217*H217,2)</f>
        <v>0</v>
      </c>
      <c r="K217" s="232"/>
      <c r="L217" s="41"/>
      <c r="M217" s="233" t="s">
        <v>1</v>
      </c>
      <c r="N217" s="234" t="s">
        <v>41</v>
      </c>
      <c r="O217" s="88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37" t="s">
        <v>267</v>
      </c>
      <c r="AT217" s="237" t="s">
        <v>205</v>
      </c>
      <c r="AU217" s="237" t="s">
        <v>85</v>
      </c>
      <c r="AY217" s="14" t="s">
        <v>203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4" t="s">
        <v>83</v>
      </c>
      <c r="BK217" s="238">
        <f>ROUND(I217*H217,2)</f>
        <v>0</v>
      </c>
      <c r="BL217" s="14" t="s">
        <v>267</v>
      </c>
      <c r="BM217" s="237" t="s">
        <v>836</v>
      </c>
    </row>
    <row r="218" s="2" customFormat="1" ht="21.75" customHeight="1">
      <c r="A218" s="35"/>
      <c r="B218" s="36"/>
      <c r="C218" s="225" t="s">
        <v>274</v>
      </c>
      <c r="D218" s="225" t="s">
        <v>205</v>
      </c>
      <c r="E218" s="226" t="s">
        <v>1718</v>
      </c>
      <c r="F218" s="227" t="s">
        <v>1719</v>
      </c>
      <c r="G218" s="228" t="s">
        <v>220</v>
      </c>
      <c r="H218" s="229">
        <v>5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267</v>
      </c>
      <c r="AT218" s="237" t="s">
        <v>205</v>
      </c>
      <c r="AU218" s="237" t="s">
        <v>85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267</v>
      </c>
      <c r="BM218" s="237" t="s">
        <v>844</v>
      </c>
    </row>
    <row r="219" s="2" customFormat="1" ht="21.75" customHeight="1">
      <c r="A219" s="35"/>
      <c r="B219" s="36"/>
      <c r="C219" s="225" t="s">
        <v>515</v>
      </c>
      <c r="D219" s="225" t="s">
        <v>205</v>
      </c>
      <c r="E219" s="226" t="s">
        <v>1720</v>
      </c>
      <c r="F219" s="227" t="s">
        <v>1721</v>
      </c>
      <c r="G219" s="228" t="s">
        <v>220</v>
      </c>
      <c r="H219" s="229">
        <v>4</v>
      </c>
      <c r="I219" s="230"/>
      <c r="J219" s="231">
        <f>ROUND(I219*H219,2)</f>
        <v>0</v>
      </c>
      <c r="K219" s="232"/>
      <c r="L219" s="41"/>
      <c r="M219" s="233" t="s">
        <v>1</v>
      </c>
      <c r="N219" s="234" t="s">
        <v>41</v>
      </c>
      <c r="O219" s="88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267</v>
      </c>
      <c r="AT219" s="237" t="s">
        <v>205</v>
      </c>
      <c r="AU219" s="237" t="s">
        <v>85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267</v>
      </c>
      <c r="BM219" s="237" t="s">
        <v>853</v>
      </c>
    </row>
    <row r="220" s="2" customFormat="1" ht="21.75" customHeight="1">
      <c r="A220" s="35"/>
      <c r="B220" s="36"/>
      <c r="C220" s="225" t="s">
        <v>520</v>
      </c>
      <c r="D220" s="225" t="s">
        <v>205</v>
      </c>
      <c r="E220" s="226" t="s">
        <v>1722</v>
      </c>
      <c r="F220" s="227" t="s">
        <v>1723</v>
      </c>
      <c r="G220" s="228" t="s">
        <v>220</v>
      </c>
      <c r="H220" s="229">
        <v>1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267</v>
      </c>
      <c r="AT220" s="237" t="s">
        <v>205</v>
      </c>
      <c r="AU220" s="237" t="s">
        <v>85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267</v>
      </c>
      <c r="BM220" s="237" t="s">
        <v>862</v>
      </c>
    </row>
    <row r="221" s="2" customFormat="1" ht="21.75" customHeight="1">
      <c r="A221" s="35"/>
      <c r="B221" s="36"/>
      <c r="C221" s="225" t="s">
        <v>527</v>
      </c>
      <c r="D221" s="225" t="s">
        <v>205</v>
      </c>
      <c r="E221" s="226" t="s">
        <v>1724</v>
      </c>
      <c r="F221" s="227" t="s">
        <v>1725</v>
      </c>
      <c r="G221" s="228" t="s">
        <v>220</v>
      </c>
      <c r="H221" s="229">
        <v>3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267</v>
      </c>
      <c r="AT221" s="237" t="s">
        <v>205</v>
      </c>
      <c r="AU221" s="237" t="s">
        <v>85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267</v>
      </c>
      <c r="BM221" s="237" t="s">
        <v>870</v>
      </c>
    </row>
    <row r="222" s="2" customFormat="1" ht="21.75" customHeight="1">
      <c r="A222" s="35"/>
      <c r="B222" s="36"/>
      <c r="C222" s="225" t="s">
        <v>531</v>
      </c>
      <c r="D222" s="225" t="s">
        <v>205</v>
      </c>
      <c r="E222" s="226" t="s">
        <v>1726</v>
      </c>
      <c r="F222" s="227" t="s">
        <v>1727</v>
      </c>
      <c r="G222" s="228" t="s">
        <v>314</v>
      </c>
      <c r="H222" s="229">
        <v>416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267</v>
      </c>
      <c r="AT222" s="237" t="s">
        <v>205</v>
      </c>
      <c r="AU222" s="237" t="s">
        <v>85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267</v>
      </c>
      <c r="BM222" s="237" t="s">
        <v>878</v>
      </c>
    </row>
    <row r="223" s="2" customFormat="1" ht="24.15" customHeight="1">
      <c r="A223" s="35"/>
      <c r="B223" s="36"/>
      <c r="C223" s="225" t="s">
        <v>535</v>
      </c>
      <c r="D223" s="225" t="s">
        <v>205</v>
      </c>
      <c r="E223" s="226" t="s">
        <v>1728</v>
      </c>
      <c r="F223" s="227" t="s">
        <v>1729</v>
      </c>
      <c r="G223" s="228" t="s">
        <v>241</v>
      </c>
      <c r="H223" s="229">
        <v>0.069000000000000006</v>
      </c>
      <c r="I223" s="230"/>
      <c r="J223" s="231">
        <f>ROUND(I223*H223,2)</f>
        <v>0</v>
      </c>
      <c r="K223" s="232"/>
      <c r="L223" s="41"/>
      <c r="M223" s="233" t="s">
        <v>1</v>
      </c>
      <c r="N223" s="234" t="s">
        <v>41</v>
      </c>
      <c r="O223" s="88"/>
      <c r="P223" s="235">
        <f>O223*H223</f>
        <v>0</v>
      </c>
      <c r="Q223" s="235">
        <v>0</v>
      </c>
      <c r="R223" s="235">
        <f>Q223*H223</f>
        <v>0</v>
      </c>
      <c r="S223" s="235">
        <v>0</v>
      </c>
      <c r="T223" s="236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37" t="s">
        <v>267</v>
      </c>
      <c r="AT223" s="237" t="s">
        <v>205</v>
      </c>
      <c r="AU223" s="237" t="s">
        <v>85</v>
      </c>
      <c r="AY223" s="14" t="s">
        <v>203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4" t="s">
        <v>83</v>
      </c>
      <c r="BK223" s="238">
        <f>ROUND(I223*H223,2)</f>
        <v>0</v>
      </c>
      <c r="BL223" s="14" t="s">
        <v>267</v>
      </c>
      <c r="BM223" s="237" t="s">
        <v>890</v>
      </c>
    </row>
    <row r="224" s="2" customFormat="1" ht="16.5" customHeight="1">
      <c r="A224" s="35"/>
      <c r="B224" s="36"/>
      <c r="C224" s="225" t="s">
        <v>540</v>
      </c>
      <c r="D224" s="225" t="s">
        <v>205</v>
      </c>
      <c r="E224" s="226" t="s">
        <v>1730</v>
      </c>
      <c r="F224" s="227" t="s">
        <v>1731</v>
      </c>
      <c r="G224" s="228" t="s">
        <v>314</v>
      </c>
      <c r="H224" s="229">
        <v>50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267</v>
      </c>
      <c r="AT224" s="237" t="s">
        <v>205</v>
      </c>
      <c r="AU224" s="237" t="s">
        <v>85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267</v>
      </c>
      <c r="BM224" s="237" t="s">
        <v>319</v>
      </c>
    </row>
    <row r="225" s="2" customFormat="1" ht="24.15" customHeight="1">
      <c r="A225" s="35"/>
      <c r="B225" s="36"/>
      <c r="C225" s="225" t="s">
        <v>545</v>
      </c>
      <c r="D225" s="225" t="s">
        <v>205</v>
      </c>
      <c r="E225" s="226" t="s">
        <v>1732</v>
      </c>
      <c r="F225" s="227" t="s">
        <v>1733</v>
      </c>
      <c r="G225" s="228" t="s">
        <v>1363</v>
      </c>
      <c r="H225" s="229">
        <v>5</v>
      </c>
      <c r="I225" s="230"/>
      <c r="J225" s="231">
        <f>ROUND(I225*H225,2)</f>
        <v>0</v>
      </c>
      <c r="K225" s="232"/>
      <c r="L225" s="41"/>
      <c r="M225" s="233" t="s">
        <v>1</v>
      </c>
      <c r="N225" s="234" t="s">
        <v>41</v>
      </c>
      <c r="O225" s="88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267</v>
      </c>
      <c r="AT225" s="237" t="s">
        <v>205</v>
      </c>
      <c r="AU225" s="237" t="s">
        <v>85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267</v>
      </c>
      <c r="BM225" s="237" t="s">
        <v>323</v>
      </c>
    </row>
    <row r="226" s="2" customFormat="1" ht="24.15" customHeight="1">
      <c r="A226" s="35"/>
      <c r="B226" s="36"/>
      <c r="C226" s="225" t="s">
        <v>549</v>
      </c>
      <c r="D226" s="225" t="s">
        <v>205</v>
      </c>
      <c r="E226" s="226" t="s">
        <v>1734</v>
      </c>
      <c r="F226" s="227" t="s">
        <v>1735</v>
      </c>
      <c r="G226" s="228" t="s">
        <v>523</v>
      </c>
      <c r="H226" s="244"/>
      <c r="I226" s="230"/>
      <c r="J226" s="231">
        <f>ROUND(I226*H226,2)</f>
        <v>0</v>
      </c>
      <c r="K226" s="232"/>
      <c r="L226" s="41"/>
      <c r="M226" s="233" t="s">
        <v>1</v>
      </c>
      <c r="N226" s="234" t="s">
        <v>41</v>
      </c>
      <c r="O226" s="88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37" t="s">
        <v>267</v>
      </c>
      <c r="AT226" s="237" t="s">
        <v>205</v>
      </c>
      <c r="AU226" s="237" t="s">
        <v>85</v>
      </c>
      <c r="AY226" s="14" t="s">
        <v>203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4" t="s">
        <v>83</v>
      </c>
      <c r="BK226" s="238">
        <f>ROUND(I226*H226,2)</f>
        <v>0</v>
      </c>
      <c r="BL226" s="14" t="s">
        <v>267</v>
      </c>
      <c r="BM226" s="237" t="s">
        <v>913</v>
      </c>
    </row>
    <row r="227" s="12" customFormat="1" ht="22.8" customHeight="1">
      <c r="A227" s="12"/>
      <c r="B227" s="209"/>
      <c r="C227" s="210"/>
      <c r="D227" s="211" t="s">
        <v>75</v>
      </c>
      <c r="E227" s="223" t="s">
        <v>1736</v>
      </c>
      <c r="F227" s="223" t="s">
        <v>1737</v>
      </c>
      <c r="G227" s="210"/>
      <c r="H227" s="210"/>
      <c r="I227" s="213"/>
      <c r="J227" s="224">
        <f>BK227</f>
        <v>0</v>
      </c>
      <c r="K227" s="210"/>
      <c r="L227" s="215"/>
      <c r="M227" s="216"/>
      <c r="N227" s="217"/>
      <c r="O227" s="217"/>
      <c r="P227" s="218">
        <f>SUM(P228:P292)</f>
        <v>0</v>
      </c>
      <c r="Q227" s="217"/>
      <c r="R227" s="218">
        <f>SUM(R228:R292)</f>
        <v>0</v>
      </c>
      <c r="S227" s="217"/>
      <c r="T227" s="219">
        <f>SUM(T228:T292)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0" t="s">
        <v>85</v>
      </c>
      <c r="AT227" s="221" t="s">
        <v>75</v>
      </c>
      <c r="AU227" s="221" t="s">
        <v>83</v>
      </c>
      <c r="AY227" s="220" t="s">
        <v>203</v>
      </c>
      <c r="BK227" s="222">
        <f>SUM(BK228:BK292)</f>
        <v>0</v>
      </c>
    </row>
    <row r="228" s="2" customFormat="1" ht="24.15" customHeight="1">
      <c r="A228" s="35"/>
      <c r="B228" s="36"/>
      <c r="C228" s="225" t="s">
        <v>555</v>
      </c>
      <c r="D228" s="225" t="s">
        <v>205</v>
      </c>
      <c r="E228" s="226" t="s">
        <v>1738</v>
      </c>
      <c r="F228" s="227" t="s">
        <v>1739</v>
      </c>
      <c r="G228" s="228" t="s">
        <v>314</v>
      </c>
      <c r="H228" s="229">
        <v>38</v>
      </c>
      <c r="I228" s="230"/>
      <c r="J228" s="231">
        <f>ROUND(I228*H228,2)</f>
        <v>0</v>
      </c>
      <c r="K228" s="232"/>
      <c r="L228" s="41"/>
      <c r="M228" s="233" t="s">
        <v>1</v>
      </c>
      <c r="N228" s="234" t="s">
        <v>41</v>
      </c>
      <c r="O228" s="88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267</v>
      </c>
      <c r="AT228" s="237" t="s">
        <v>205</v>
      </c>
      <c r="AU228" s="237" t="s">
        <v>85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267</v>
      </c>
      <c r="BM228" s="237" t="s">
        <v>921</v>
      </c>
    </row>
    <row r="229" s="2" customFormat="1" ht="24.15" customHeight="1">
      <c r="A229" s="35"/>
      <c r="B229" s="36"/>
      <c r="C229" s="225" t="s">
        <v>560</v>
      </c>
      <c r="D229" s="225" t="s">
        <v>205</v>
      </c>
      <c r="E229" s="226" t="s">
        <v>1740</v>
      </c>
      <c r="F229" s="227" t="s">
        <v>1741</v>
      </c>
      <c r="G229" s="228" t="s">
        <v>314</v>
      </c>
      <c r="H229" s="229">
        <v>9</v>
      </c>
      <c r="I229" s="230"/>
      <c r="J229" s="231">
        <f>ROUND(I229*H229,2)</f>
        <v>0</v>
      </c>
      <c r="K229" s="232"/>
      <c r="L229" s="41"/>
      <c r="M229" s="233" t="s">
        <v>1</v>
      </c>
      <c r="N229" s="234" t="s">
        <v>41</v>
      </c>
      <c r="O229" s="88"/>
      <c r="P229" s="235">
        <f>O229*H229</f>
        <v>0</v>
      </c>
      <c r="Q229" s="235">
        <v>0</v>
      </c>
      <c r="R229" s="235">
        <f>Q229*H229</f>
        <v>0</v>
      </c>
      <c r="S229" s="235">
        <v>0</v>
      </c>
      <c r="T229" s="236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37" t="s">
        <v>267</v>
      </c>
      <c r="AT229" s="237" t="s">
        <v>205</v>
      </c>
      <c r="AU229" s="237" t="s">
        <v>85</v>
      </c>
      <c r="AY229" s="14" t="s">
        <v>203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4" t="s">
        <v>83</v>
      </c>
      <c r="BK229" s="238">
        <f>ROUND(I229*H229,2)</f>
        <v>0</v>
      </c>
      <c r="BL229" s="14" t="s">
        <v>267</v>
      </c>
      <c r="BM229" s="237" t="s">
        <v>929</v>
      </c>
    </row>
    <row r="230" s="2" customFormat="1" ht="24.15" customHeight="1">
      <c r="A230" s="35"/>
      <c r="B230" s="36"/>
      <c r="C230" s="225" t="s">
        <v>564</v>
      </c>
      <c r="D230" s="225" t="s">
        <v>205</v>
      </c>
      <c r="E230" s="226" t="s">
        <v>1742</v>
      </c>
      <c r="F230" s="227" t="s">
        <v>1743</v>
      </c>
      <c r="G230" s="228" t="s">
        <v>314</v>
      </c>
      <c r="H230" s="229">
        <v>37</v>
      </c>
      <c r="I230" s="230"/>
      <c r="J230" s="231">
        <f>ROUND(I230*H230,2)</f>
        <v>0</v>
      </c>
      <c r="K230" s="232"/>
      <c r="L230" s="41"/>
      <c r="M230" s="233" t="s">
        <v>1</v>
      </c>
      <c r="N230" s="234" t="s">
        <v>41</v>
      </c>
      <c r="O230" s="88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267</v>
      </c>
      <c r="AT230" s="237" t="s">
        <v>205</v>
      </c>
      <c r="AU230" s="237" t="s">
        <v>85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267</v>
      </c>
      <c r="BM230" s="237" t="s">
        <v>937</v>
      </c>
    </row>
    <row r="231" s="2" customFormat="1" ht="24.15" customHeight="1">
      <c r="A231" s="35"/>
      <c r="B231" s="36"/>
      <c r="C231" s="225" t="s">
        <v>568</v>
      </c>
      <c r="D231" s="225" t="s">
        <v>205</v>
      </c>
      <c r="E231" s="226" t="s">
        <v>1744</v>
      </c>
      <c r="F231" s="227" t="s">
        <v>1745</v>
      </c>
      <c r="G231" s="228" t="s">
        <v>314</v>
      </c>
      <c r="H231" s="229">
        <v>58</v>
      </c>
      <c r="I231" s="230"/>
      <c r="J231" s="231">
        <f>ROUND(I231*H231,2)</f>
        <v>0</v>
      </c>
      <c r="K231" s="232"/>
      <c r="L231" s="41"/>
      <c r="M231" s="233" t="s">
        <v>1</v>
      </c>
      <c r="N231" s="234" t="s">
        <v>41</v>
      </c>
      <c r="O231" s="88"/>
      <c r="P231" s="235">
        <f>O231*H231</f>
        <v>0</v>
      </c>
      <c r="Q231" s="235">
        <v>0</v>
      </c>
      <c r="R231" s="235">
        <f>Q231*H231</f>
        <v>0</v>
      </c>
      <c r="S231" s="235">
        <v>0</v>
      </c>
      <c r="T231" s="236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37" t="s">
        <v>267</v>
      </c>
      <c r="AT231" s="237" t="s">
        <v>205</v>
      </c>
      <c r="AU231" s="237" t="s">
        <v>85</v>
      </c>
      <c r="AY231" s="14" t="s">
        <v>203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4" t="s">
        <v>83</v>
      </c>
      <c r="BK231" s="238">
        <f>ROUND(I231*H231,2)</f>
        <v>0</v>
      </c>
      <c r="BL231" s="14" t="s">
        <v>267</v>
      </c>
      <c r="BM231" s="237" t="s">
        <v>326</v>
      </c>
    </row>
    <row r="232" s="2" customFormat="1" ht="24.15" customHeight="1">
      <c r="A232" s="35"/>
      <c r="B232" s="36"/>
      <c r="C232" s="225" t="s">
        <v>572</v>
      </c>
      <c r="D232" s="225" t="s">
        <v>205</v>
      </c>
      <c r="E232" s="226" t="s">
        <v>1746</v>
      </c>
      <c r="F232" s="227" t="s">
        <v>1747</v>
      </c>
      <c r="G232" s="228" t="s">
        <v>314</v>
      </c>
      <c r="H232" s="229">
        <v>1301</v>
      </c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267</v>
      </c>
      <c r="AT232" s="237" t="s">
        <v>205</v>
      </c>
      <c r="AU232" s="237" t="s">
        <v>85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267</v>
      </c>
      <c r="BM232" s="237" t="s">
        <v>952</v>
      </c>
    </row>
    <row r="233" s="2" customFormat="1" ht="24.15" customHeight="1">
      <c r="A233" s="35"/>
      <c r="B233" s="36"/>
      <c r="C233" s="225" t="s">
        <v>576</v>
      </c>
      <c r="D233" s="225" t="s">
        <v>205</v>
      </c>
      <c r="E233" s="226" t="s">
        <v>1748</v>
      </c>
      <c r="F233" s="227" t="s">
        <v>1749</v>
      </c>
      <c r="G233" s="228" t="s">
        <v>314</v>
      </c>
      <c r="H233" s="229">
        <v>282</v>
      </c>
      <c r="I233" s="230"/>
      <c r="J233" s="231">
        <f>ROUND(I233*H233,2)</f>
        <v>0</v>
      </c>
      <c r="K233" s="232"/>
      <c r="L233" s="41"/>
      <c r="M233" s="233" t="s">
        <v>1</v>
      </c>
      <c r="N233" s="234" t="s">
        <v>41</v>
      </c>
      <c r="O233" s="88"/>
      <c r="P233" s="235">
        <f>O233*H233</f>
        <v>0</v>
      </c>
      <c r="Q233" s="235">
        <v>0</v>
      </c>
      <c r="R233" s="235">
        <f>Q233*H233</f>
        <v>0</v>
      </c>
      <c r="S233" s="235">
        <v>0</v>
      </c>
      <c r="T233" s="236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37" t="s">
        <v>267</v>
      </c>
      <c r="AT233" s="237" t="s">
        <v>205</v>
      </c>
      <c r="AU233" s="237" t="s">
        <v>85</v>
      </c>
      <c r="AY233" s="14" t="s">
        <v>203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4" t="s">
        <v>83</v>
      </c>
      <c r="BK233" s="238">
        <f>ROUND(I233*H233,2)</f>
        <v>0</v>
      </c>
      <c r="BL233" s="14" t="s">
        <v>267</v>
      </c>
      <c r="BM233" s="237" t="s">
        <v>960</v>
      </c>
    </row>
    <row r="234" s="2" customFormat="1" ht="24.15" customHeight="1">
      <c r="A234" s="35"/>
      <c r="B234" s="36"/>
      <c r="C234" s="225" t="s">
        <v>580</v>
      </c>
      <c r="D234" s="225" t="s">
        <v>205</v>
      </c>
      <c r="E234" s="226" t="s">
        <v>1750</v>
      </c>
      <c r="F234" s="227" t="s">
        <v>1751</v>
      </c>
      <c r="G234" s="228" t="s">
        <v>314</v>
      </c>
      <c r="H234" s="229">
        <v>226</v>
      </c>
      <c r="I234" s="230"/>
      <c r="J234" s="231">
        <f>ROUND(I234*H234,2)</f>
        <v>0</v>
      </c>
      <c r="K234" s="232"/>
      <c r="L234" s="41"/>
      <c r="M234" s="233" t="s">
        <v>1</v>
      </c>
      <c r="N234" s="234" t="s">
        <v>41</v>
      </c>
      <c r="O234" s="88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267</v>
      </c>
      <c r="AT234" s="237" t="s">
        <v>205</v>
      </c>
      <c r="AU234" s="237" t="s">
        <v>85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267</v>
      </c>
      <c r="BM234" s="237" t="s">
        <v>330</v>
      </c>
    </row>
    <row r="235" s="2" customFormat="1" ht="24.15" customHeight="1">
      <c r="A235" s="35"/>
      <c r="B235" s="36"/>
      <c r="C235" s="225" t="s">
        <v>279</v>
      </c>
      <c r="D235" s="225" t="s">
        <v>205</v>
      </c>
      <c r="E235" s="226" t="s">
        <v>1752</v>
      </c>
      <c r="F235" s="227" t="s">
        <v>1753</v>
      </c>
      <c r="G235" s="228" t="s">
        <v>314</v>
      </c>
      <c r="H235" s="229">
        <v>320</v>
      </c>
      <c r="I235" s="230"/>
      <c r="J235" s="231">
        <f>ROUND(I235*H235,2)</f>
        <v>0</v>
      </c>
      <c r="K235" s="232"/>
      <c r="L235" s="41"/>
      <c r="M235" s="233" t="s">
        <v>1</v>
      </c>
      <c r="N235" s="234" t="s">
        <v>41</v>
      </c>
      <c r="O235" s="88"/>
      <c r="P235" s="235">
        <f>O235*H235</f>
        <v>0</v>
      </c>
      <c r="Q235" s="235">
        <v>0</v>
      </c>
      <c r="R235" s="235">
        <f>Q235*H235</f>
        <v>0</v>
      </c>
      <c r="S235" s="235">
        <v>0</v>
      </c>
      <c r="T235" s="236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37" t="s">
        <v>267</v>
      </c>
      <c r="AT235" s="237" t="s">
        <v>205</v>
      </c>
      <c r="AU235" s="237" t="s">
        <v>85</v>
      </c>
      <c r="AY235" s="14" t="s">
        <v>203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4" t="s">
        <v>83</v>
      </c>
      <c r="BK235" s="238">
        <f>ROUND(I235*H235,2)</f>
        <v>0</v>
      </c>
      <c r="BL235" s="14" t="s">
        <v>267</v>
      </c>
      <c r="BM235" s="237" t="s">
        <v>333</v>
      </c>
    </row>
    <row r="236" s="2" customFormat="1" ht="24.15" customHeight="1">
      <c r="A236" s="35"/>
      <c r="B236" s="36"/>
      <c r="C236" s="225" t="s">
        <v>590</v>
      </c>
      <c r="D236" s="225" t="s">
        <v>205</v>
      </c>
      <c r="E236" s="226" t="s">
        <v>1754</v>
      </c>
      <c r="F236" s="227" t="s">
        <v>1755</v>
      </c>
      <c r="G236" s="228" t="s">
        <v>314</v>
      </c>
      <c r="H236" s="229">
        <v>221</v>
      </c>
      <c r="I236" s="230"/>
      <c r="J236" s="231">
        <f>ROUND(I236*H236,2)</f>
        <v>0</v>
      </c>
      <c r="K236" s="232"/>
      <c r="L236" s="41"/>
      <c r="M236" s="233" t="s">
        <v>1</v>
      </c>
      <c r="N236" s="234" t="s">
        <v>41</v>
      </c>
      <c r="O236" s="88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37" t="s">
        <v>267</v>
      </c>
      <c r="AT236" s="237" t="s">
        <v>205</v>
      </c>
      <c r="AU236" s="237" t="s">
        <v>85</v>
      </c>
      <c r="AY236" s="14" t="s">
        <v>203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4" t="s">
        <v>83</v>
      </c>
      <c r="BK236" s="238">
        <f>ROUND(I236*H236,2)</f>
        <v>0</v>
      </c>
      <c r="BL236" s="14" t="s">
        <v>267</v>
      </c>
      <c r="BM236" s="237" t="s">
        <v>982</v>
      </c>
    </row>
    <row r="237" s="2" customFormat="1" ht="24.15" customHeight="1">
      <c r="A237" s="35"/>
      <c r="B237" s="36"/>
      <c r="C237" s="225" t="s">
        <v>283</v>
      </c>
      <c r="D237" s="225" t="s">
        <v>205</v>
      </c>
      <c r="E237" s="226" t="s">
        <v>1756</v>
      </c>
      <c r="F237" s="227" t="s">
        <v>1757</v>
      </c>
      <c r="G237" s="228" t="s">
        <v>314</v>
      </c>
      <c r="H237" s="229">
        <v>74</v>
      </c>
      <c r="I237" s="230"/>
      <c r="J237" s="231">
        <f>ROUND(I237*H237,2)</f>
        <v>0</v>
      </c>
      <c r="K237" s="232"/>
      <c r="L237" s="41"/>
      <c r="M237" s="233" t="s">
        <v>1</v>
      </c>
      <c r="N237" s="234" t="s">
        <v>41</v>
      </c>
      <c r="O237" s="88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37" t="s">
        <v>267</v>
      </c>
      <c r="AT237" s="237" t="s">
        <v>205</v>
      </c>
      <c r="AU237" s="237" t="s">
        <v>85</v>
      </c>
      <c r="AY237" s="14" t="s">
        <v>203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4" t="s">
        <v>83</v>
      </c>
      <c r="BK237" s="238">
        <f>ROUND(I237*H237,2)</f>
        <v>0</v>
      </c>
      <c r="BL237" s="14" t="s">
        <v>267</v>
      </c>
      <c r="BM237" s="237" t="s">
        <v>337</v>
      </c>
    </row>
    <row r="238" s="2" customFormat="1" ht="24.15" customHeight="1">
      <c r="A238" s="35"/>
      <c r="B238" s="36"/>
      <c r="C238" s="225" t="s">
        <v>599</v>
      </c>
      <c r="D238" s="225" t="s">
        <v>205</v>
      </c>
      <c r="E238" s="226" t="s">
        <v>1758</v>
      </c>
      <c r="F238" s="227" t="s">
        <v>1759</v>
      </c>
      <c r="G238" s="228" t="s">
        <v>314</v>
      </c>
      <c r="H238" s="229">
        <v>27</v>
      </c>
      <c r="I238" s="230"/>
      <c r="J238" s="231">
        <f>ROUND(I238*H238,2)</f>
        <v>0</v>
      </c>
      <c r="K238" s="232"/>
      <c r="L238" s="41"/>
      <c r="M238" s="233" t="s">
        <v>1</v>
      </c>
      <c r="N238" s="234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267</v>
      </c>
      <c r="AT238" s="237" t="s">
        <v>205</v>
      </c>
      <c r="AU238" s="237" t="s">
        <v>85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267</v>
      </c>
      <c r="BM238" s="237" t="s">
        <v>341</v>
      </c>
    </row>
    <row r="239" s="2" customFormat="1" ht="24.15" customHeight="1">
      <c r="A239" s="35"/>
      <c r="B239" s="36"/>
      <c r="C239" s="225" t="s">
        <v>287</v>
      </c>
      <c r="D239" s="225" t="s">
        <v>205</v>
      </c>
      <c r="E239" s="226" t="s">
        <v>1760</v>
      </c>
      <c r="F239" s="227" t="s">
        <v>1761</v>
      </c>
      <c r="G239" s="228" t="s">
        <v>314</v>
      </c>
      <c r="H239" s="229">
        <v>7</v>
      </c>
      <c r="I239" s="230"/>
      <c r="J239" s="231">
        <f>ROUND(I239*H239,2)</f>
        <v>0</v>
      </c>
      <c r="K239" s="232"/>
      <c r="L239" s="41"/>
      <c r="M239" s="233" t="s">
        <v>1</v>
      </c>
      <c r="N239" s="234" t="s">
        <v>41</v>
      </c>
      <c r="O239" s="88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37" t="s">
        <v>267</v>
      </c>
      <c r="AT239" s="237" t="s">
        <v>205</v>
      </c>
      <c r="AU239" s="237" t="s">
        <v>85</v>
      </c>
      <c r="AY239" s="14" t="s">
        <v>203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4" t="s">
        <v>83</v>
      </c>
      <c r="BK239" s="238">
        <f>ROUND(I239*H239,2)</f>
        <v>0</v>
      </c>
      <c r="BL239" s="14" t="s">
        <v>267</v>
      </c>
      <c r="BM239" s="237" t="s">
        <v>345</v>
      </c>
    </row>
    <row r="240" s="2" customFormat="1" ht="24.15" customHeight="1">
      <c r="A240" s="35"/>
      <c r="B240" s="36"/>
      <c r="C240" s="225" t="s">
        <v>608</v>
      </c>
      <c r="D240" s="225" t="s">
        <v>205</v>
      </c>
      <c r="E240" s="226" t="s">
        <v>1762</v>
      </c>
      <c r="F240" s="227" t="s">
        <v>1763</v>
      </c>
      <c r="G240" s="228" t="s">
        <v>314</v>
      </c>
      <c r="H240" s="229">
        <v>2</v>
      </c>
      <c r="I240" s="230"/>
      <c r="J240" s="231">
        <f>ROUND(I240*H240,2)</f>
        <v>0</v>
      </c>
      <c r="K240" s="232"/>
      <c r="L240" s="41"/>
      <c r="M240" s="233" t="s">
        <v>1</v>
      </c>
      <c r="N240" s="234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267</v>
      </c>
      <c r="AT240" s="237" t="s">
        <v>205</v>
      </c>
      <c r="AU240" s="237" t="s">
        <v>85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267</v>
      </c>
      <c r="BM240" s="237" t="s">
        <v>348</v>
      </c>
    </row>
    <row r="241" s="2" customFormat="1" ht="24.15" customHeight="1">
      <c r="A241" s="35"/>
      <c r="B241" s="36"/>
      <c r="C241" s="225" t="s">
        <v>290</v>
      </c>
      <c r="D241" s="225" t="s">
        <v>205</v>
      </c>
      <c r="E241" s="226" t="s">
        <v>1764</v>
      </c>
      <c r="F241" s="227" t="s">
        <v>1765</v>
      </c>
      <c r="G241" s="228" t="s">
        <v>220</v>
      </c>
      <c r="H241" s="229">
        <v>17</v>
      </c>
      <c r="I241" s="230"/>
      <c r="J241" s="231">
        <f>ROUND(I241*H241,2)</f>
        <v>0</v>
      </c>
      <c r="K241" s="232"/>
      <c r="L241" s="41"/>
      <c r="M241" s="233" t="s">
        <v>1</v>
      </c>
      <c r="N241" s="234" t="s">
        <v>41</v>
      </c>
      <c r="O241" s="88"/>
      <c r="P241" s="235">
        <f>O241*H241</f>
        <v>0</v>
      </c>
      <c r="Q241" s="235">
        <v>0</v>
      </c>
      <c r="R241" s="235">
        <f>Q241*H241</f>
        <v>0</v>
      </c>
      <c r="S241" s="235">
        <v>0</v>
      </c>
      <c r="T241" s="236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37" t="s">
        <v>267</v>
      </c>
      <c r="AT241" s="237" t="s">
        <v>205</v>
      </c>
      <c r="AU241" s="237" t="s">
        <v>85</v>
      </c>
      <c r="AY241" s="14" t="s">
        <v>203</v>
      </c>
      <c r="BE241" s="238">
        <f>IF(N241="základní",J241,0)</f>
        <v>0</v>
      </c>
      <c r="BF241" s="238">
        <f>IF(N241="snížená",J241,0)</f>
        <v>0</v>
      </c>
      <c r="BG241" s="238">
        <f>IF(N241="zákl. přenesená",J241,0)</f>
        <v>0</v>
      </c>
      <c r="BH241" s="238">
        <f>IF(N241="sníž. přenesená",J241,0)</f>
        <v>0</v>
      </c>
      <c r="BI241" s="238">
        <f>IF(N241="nulová",J241,0)</f>
        <v>0</v>
      </c>
      <c r="BJ241" s="14" t="s">
        <v>83</v>
      </c>
      <c r="BK241" s="238">
        <f>ROUND(I241*H241,2)</f>
        <v>0</v>
      </c>
      <c r="BL241" s="14" t="s">
        <v>267</v>
      </c>
      <c r="BM241" s="237" t="s">
        <v>352</v>
      </c>
    </row>
    <row r="242" s="2" customFormat="1" ht="24.15" customHeight="1">
      <c r="A242" s="35"/>
      <c r="B242" s="36"/>
      <c r="C242" s="225" t="s">
        <v>617</v>
      </c>
      <c r="D242" s="225" t="s">
        <v>205</v>
      </c>
      <c r="E242" s="226" t="s">
        <v>1766</v>
      </c>
      <c r="F242" s="227" t="s">
        <v>1767</v>
      </c>
      <c r="G242" s="228" t="s">
        <v>220</v>
      </c>
      <c r="H242" s="229">
        <v>2</v>
      </c>
      <c r="I242" s="230"/>
      <c r="J242" s="231">
        <f>ROUND(I242*H242,2)</f>
        <v>0</v>
      </c>
      <c r="K242" s="232"/>
      <c r="L242" s="41"/>
      <c r="M242" s="233" t="s">
        <v>1</v>
      </c>
      <c r="N242" s="234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267</v>
      </c>
      <c r="AT242" s="237" t="s">
        <v>205</v>
      </c>
      <c r="AU242" s="237" t="s">
        <v>85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267</v>
      </c>
      <c r="BM242" s="237" t="s">
        <v>356</v>
      </c>
    </row>
    <row r="243" s="2" customFormat="1" ht="24.15" customHeight="1">
      <c r="A243" s="35"/>
      <c r="B243" s="36"/>
      <c r="C243" s="225" t="s">
        <v>294</v>
      </c>
      <c r="D243" s="225" t="s">
        <v>205</v>
      </c>
      <c r="E243" s="226" t="s">
        <v>1768</v>
      </c>
      <c r="F243" s="227" t="s">
        <v>1769</v>
      </c>
      <c r="G243" s="228" t="s">
        <v>220</v>
      </c>
      <c r="H243" s="229">
        <v>4</v>
      </c>
      <c r="I243" s="230"/>
      <c r="J243" s="231">
        <f>ROUND(I243*H243,2)</f>
        <v>0</v>
      </c>
      <c r="K243" s="232"/>
      <c r="L243" s="41"/>
      <c r="M243" s="233" t="s">
        <v>1</v>
      </c>
      <c r="N243" s="234" t="s">
        <v>41</v>
      </c>
      <c r="O243" s="88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37" t="s">
        <v>267</v>
      </c>
      <c r="AT243" s="237" t="s">
        <v>205</v>
      </c>
      <c r="AU243" s="237" t="s">
        <v>85</v>
      </c>
      <c r="AY243" s="14" t="s">
        <v>203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4" t="s">
        <v>83</v>
      </c>
      <c r="BK243" s="238">
        <f>ROUND(I243*H243,2)</f>
        <v>0</v>
      </c>
      <c r="BL243" s="14" t="s">
        <v>267</v>
      </c>
      <c r="BM243" s="237" t="s">
        <v>1039</v>
      </c>
    </row>
    <row r="244" s="2" customFormat="1" ht="24.15" customHeight="1">
      <c r="A244" s="35"/>
      <c r="B244" s="36"/>
      <c r="C244" s="225" t="s">
        <v>626</v>
      </c>
      <c r="D244" s="225" t="s">
        <v>205</v>
      </c>
      <c r="E244" s="226" t="s">
        <v>1770</v>
      </c>
      <c r="F244" s="227" t="s">
        <v>1771</v>
      </c>
      <c r="G244" s="228" t="s">
        <v>220</v>
      </c>
      <c r="H244" s="229">
        <v>2</v>
      </c>
      <c r="I244" s="230"/>
      <c r="J244" s="231">
        <f>ROUND(I244*H244,2)</f>
        <v>0</v>
      </c>
      <c r="K244" s="232"/>
      <c r="L244" s="41"/>
      <c r="M244" s="233" t="s">
        <v>1</v>
      </c>
      <c r="N244" s="234" t="s">
        <v>41</v>
      </c>
      <c r="O244" s="88"/>
      <c r="P244" s="235">
        <f>O244*H244</f>
        <v>0</v>
      </c>
      <c r="Q244" s="235">
        <v>0</v>
      </c>
      <c r="R244" s="235">
        <f>Q244*H244</f>
        <v>0</v>
      </c>
      <c r="S244" s="235">
        <v>0</v>
      </c>
      <c r="T244" s="236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37" t="s">
        <v>267</v>
      </c>
      <c r="AT244" s="237" t="s">
        <v>205</v>
      </c>
      <c r="AU244" s="237" t="s">
        <v>85</v>
      </c>
      <c r="AY244" s="14" t="s">
        <v>203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4" t="s">
        <v>83</v>
      </c>
      <c r="BK244" s="238">
        <f>ROUND(I244*H244,2)</f>
        <v>0</v>
      </c>
      <c r="BL244" s="14" t="s">
        <v>267</v>
      </c>
      <c r="BM244" s="237" t="s">
        <v>360</v>
      </c>
    </row>
    <row r="245" s="2" customFormat="1" ht="24.15" customHeight="1">
      <c r="A245" s="35"/>
      <c r="B245" s="36"/>
      <c r="C245" s="225" t="s">
        <v>298</v>
      </c>
      <c r="D245" s="225" t="s">
        <v>205</v>
      </c>
      <c r="E245" s="226" t="s">
        <v>1772</v>
      </c>
      <c r="F245" s="227" t="s">
        <v>1773</v>
      </c>
      <c r="G245" s="228" t="s">
        <v>220</v>
      </c>
      <c r="H245" s="229">
        <v>62</v>
      </c>
      <c r="I245" s="230"/>
      <c r="J245" s="231">
        <f>ROUND(I245*H245,2)</f>
        <v>0</v>
      </c>
      <c r="K245" s="232"/>
      <c r="L245" s="41"/>
      <c r="M245" s="233" t="s">
        <v>1</v>
      </c>
      <c r="N245" s="234" t="s">
        <v>41</v>
      </c>
      <c r="O245" s="88"/>
      <c r="P245" s="235">
        <f>O245*H245</f>
        <v>0</v>
      </c>
      <c r="Q245" s="235">
        <v>0</v>
      </c>
      <c r="R245" s="235">
        <f>Q245*H245</f>
        <v>0</v>
      </c>
      <c r="S245" s="235">
        <v>0</v>
      </c>
      <c r="T245" s="236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37" t="s">
        <v>267</v>
      </c>
      <c r="AT245" s="237" t="s">
        <v>205</v>
      </c>
      <c r="AU245" s="237" t="s">
        <v>85</v>
      </c>
      <c r="AY245" s="14" t="s">
        <v>203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4" t="s">
        <v>83</v>
      </c>
      <c r="BK245" s="238">
        <f>ROUND(I245*H245,2)</f>
        <v>0</v>
      </c>
      <c r="BL245" s="14" t="s">
        <v>267</v>
      </c>
      <c r="BM245" s="237" t="s">
        <v>1055</v>
      </c>
    </row>
    <row r="246" s="2" customFormat="1" ht="24.15" customHeight="1">
      <c r="A246" s="35"/>
      <c r="B246" s="36"/>
      <c r="C246" s="225" t="s">
        <v>635</v>
      </c>
      <c r="D246" s="225" t="s">
        <v>205</v>
      </c>
      <c r="E246" s="226" t="s">
        <v>1390</v>
      </c>
      <c r="F246" s="227" t="s">
        <v>1774</v>
      </c>
      <c r="G246" s="228" t="s">
        <v>1346</v>
      </c>
      <c r="H246" s="229">
        <v>100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267</v>
      </c>
      <c r="AT246" s="237" t="s">
        <v>205</v>
      </c>
      <c r="AU246" s="237" t="s">
        <v>85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267</v>
      </c>
      <c r="BM246" s="237" t="s">
        <v>1065</v>
      </c>
    </row>
    <row r="247" s="2" customFormat="1" ht="21.75" customHeight="1">
      <c r="A247" s="35"/>
      <c r="B247" s="36"/>
      <c r="C247" s="225" t="s">
        <v>302</v>
      </c>
      <c r="D247" s="225" t="s">
        <v>205</v>
      </c>
      <c r="E247" s="226" t="s">
        <v>1775</v>
      </c>
      <c r="F247" s="227" t="s">
        <v>1776</v>
      </c>
      <c r="G247" s="228" t="s">
        <v>220</v>
      </c>
      <c r="H247" s="229">
        <v>62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267</v>
      </c>
      <c r="AT247" s="237" t="s">
        <v>205</v>
      </c>
      <c r="AU247" s="237" t="s">
        <v>85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267</v>
      </c>
      <c r="BM247" s="237" t="s">
        <v>1073</v>
      </c>
    </row>
    <row r="248" s="2" customFormat="1" ht="24.15" customHeight="1">
      <c r="A248" s="35"/>
      <c r="B248" s="36"/>
      <c r="C248" s="225" t="s">
        <v>643</v>
      </c>
      <c r="D248" s="225" t="s">
        <v>205</v>
      </c>
      <c r="E248" s="226" t="s">
        <v>1777</v>
      </c>
      <c r="F248" s="227" t="s">
        <v>1778</v>
      </c>
      <c r="G248" s="228" t="s">
        <v>721</v>
      </c>
      <c r="H248" s="229">
        <v>12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267</v>
      </c>
      <c r="AT248" s="237" t="s">
        <v>205</v>
      </c>
      <c r="AU248" s="237" t="s">
        <v>85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267</v>
      </c>
      <c r="BM248" s="237" t="s">
        <v>1083</v>
      </c>
    </row>
    <row r="249" s="2" customFormat="1" ht="24.15" customHeight="1">
      <c r="A249" s="35"/>
      <c r="B249" s="36"/>
      <c r="C249" s="225" t="s">
        <v>306</v>
      </c>
      <c r="D249" s="225" t="s">
        <v>205</v>
      </c>
      <c r="E249" s="226" t="s">
        <v>1400</v>
      </c>
      <c r="F249" s="227" t="s">
        <v>1401</v>
      </c>
      <c r="G249" s="228" t="s">
        <v>220</v>
      </c>
      <c r="H249" s="229">
        <v>52</v>
      </c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267</v>
      </c>
      <c r="AT249" s="237" t="s">
        <v>205</v>
      </c>
      <c r="AU249" s="237" t="s">
        <v>85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267</v>
      </c>
      <c r="BM249" s="237" t="s">
        <v>1093</v>
      </c>
    </row>
    <row r="250" s="2" customFormat="1" ht="24.15" customHeight="1">
      <c r="A250" s="35"/>
      <c r="B250" s="36"/>
      <c r="C250" s="225" t="s">
        <v>650</v>
      </c>
      <c r="D250" s="225" t="s">
        <v>205</v>
      </c>
      <c r="E250" s="226" t="s">
        <v>1779</v>
      </c>
      <c r="F250" s="227" t="s">
        <v>1780</v>
      </c>
      <c r="G250" s="228" t="s">
        <v>220</v>
      </c>
      <c r="H250" s="229">
        <v>2</v>
      </c>
      <c r="I250" s="230"/>
      <c r="J250" s="231">
        <f>ROUND(I250*H250,2)</f>
        <v>0</v>
      </c>
      <c r="K250" s="232"/>
      <c r="L250" s="41"/>
      <c r="M250" s="233" t="s">
        <v>1</v>
      </c>
      <c r="N250" s="234" t="s">
        <v>41</v>
      </c>
      <c r="O250" s="88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37" t="s">
        <v>267</v>
      </c>
      <c r="AT250" s="237" t="s">
        <v>205</v>
      </c>
      <c r="AU250" s="237" t="s">
        <v>85</v>
      </c>
      <c r="AY250" s="14" t="s">
        <v>203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4" t="s">
        <v>83</v>
      </c>
      <c r="BK250" s="238">
        <f>ROUND(I250*H250,2)</f>
        <v>0</v>
      </c>
      <c r="BL250" s="14" t="s">
        <v>267</v>
      </c>
      <c r="BM250" s="237" t="s">
        <v>1102</v>
      </c>
    </row>
    <row r="251" s="2" customFormat="1" ht="21.75" customHeight="1">
      <c r="A251" s="35"/>
      <c r="B251" s="36"/>
      <c r="C251" s="225" t="s">
        <v>654</v>
      </c>
      <c r="D251" s="225" t="s">
        <v>205</v>
      </c>
      <c r="E251" s="226" t="s">
        <v>1781</v>
      </c>
      <c r="F251" s="227" t="s">
        <v>1782</v>
      </c>
      <c r="G251" s="228" t="s">
        <v>220</v>
      </c>
      <c r="H251" s="229">
        <v>1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267</v>
      </c>
      <c r="AT251" s="237" t="s">
        <v>205</v>
      </c>
      <c r="AU251" s="237" t="s">
        <v>85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267</v>
      </c>
      <c r="BM251" s="237" t="s">
        <v>1111</v>
      </c>
    </row>
    <row r="252" s="2" customFormat="1" ht="21.75" customHeight="1">
      <c r="A252" s="35"/>
      <c r="B252" s="36"/>
      <c r="C252" s="225" t="s">
        <v>658</v>
      </c>
      <c r="D252" s="225" t="s">
        <v>205</v>
      </c>
      <c r="E252" s="226" t="s">
        <v>1783</v>
      </c>
      <c r="F252" s="227" t="s">
        <v>1784</v>
      </c>
      <c r="G252" s="228" t="s">
        <v>220</v>
      </c>
      <c r="H252" s="229">
        <v>1</v>
      </c>
      <c r="I252" s="230"/>
      <c r="J252" s="231">
        <f>ROUND(I252*H252,2)</f>
        <v>0</v>
      </c>
      <c r="K252" s="232"/>
      <c r="L252" s="41"/>
      <c r="M252" s="233" t="s">
        <v>1</v>
      </c>
      <c r="N252" s="234" t="s">
        <v>41</v>
      </c>
      <c r="O252" s="88"/>
      <c r="P252" s="235">
        <f>O252*H252</f>
        <v>0</v>
      </c>
      <c r="Q252" s="235">
        <v>0</v>
      </c>
      <c r="R252" s="235">
        <f>Q252*H252</f>
        <v>0</v>
      </c>
      <c r="S252" s="235">
        <v>0</v>
      </c>
      <c r="T252" s="236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37" t="s">
        <v>267</v>
      </c>
      <c r="AT252" s="237" t="s">
        <v>205</v>
      </c>
      <c r="AU252" s="237" t="s">
        <v>85</v>
      </c>
      <c r="AY252" s="14" t="s">
        <v>203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4" t="s">
        <v>83</v>
      </c>
      <c r="BK252" s="238">
        <f>ROUND(I252*H252,2)</f>
        <v>0</v>
      </c>
      <c r="BL252" s="14" t="s">
        <v>267</v>
      </c>
      <c r="BM252" s="237" t="s">
        <v>1122</v>
      </c>
    </row>
    <row r="253" s="2" customFormat="1" ht="21.75" customHeight="1">
      <c r="A253" s="35"/>
      <c r="B253" s="36"/>
      <c r="C253" s="225" t="s">
        <v>663</v>
      </c>
      <c r="D253" s="225" t="s">
        <v>205</v>
      </c>
      <c r="E253" s="226" t="s">
        <v>1785</v>
      </c>
      <c r="F253" s="227" t="s">
        <v>1786</v>
      </c>
      <c r="G253" s="228" t="s">
        <v>220</v>
      </c>
      <c r="H253" s="229">
        <v>2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267</v>
      </c>
      <c r="AT253" s="237" t="s">
        <v>205</v>
      </c>
      <c r="AU253" s="237" t="s">
        <v>85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267</v>
      </c>
      <c r="BM253" s="237" t="s">
        <v>1131</v>
      </c>
    </row>
    <row r="254" s="2" customFormat="1" ht="21.75" customHeight="1">
      <c r="A254" s="35"/>
      <c r="B254" s="36"/>
      <c r="C254" s="225" t="s">
        <v>667</v>
      </c>
      <c r="D254" s="225" t="s">
        <v>205</v>
      </c>
      <c r="E254" s="226" t="s">
        <v>1787</v>
      </c>
      <c r="F254" s="227" t="s">
        <v>1788</v>
      </c>
      <c r="G254" s="228" t="s">
        <v>220</v>
      </c>
      <c r="H254" s="229">
        <v>2</v>
      </c>
      <c r="I254" s="230"/>
      <c r="J254" s="231">
        <f>ROUND(I254*H254,2)</f>
        <v>0</v>
      </c>
      <c r="K254" s="232"/>
      <c r="L254" s="41"/>
      <c r="M254" s="233" t="s">
        <v>1</v>
      </c>
      <c r="N254" s="234" t="s">
        <v>41</v>
      </c>
      <c r="O254" s="88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37" t="s">
        <v>267</v>
      </c>
      <c r="AT254" s="237" t="s">
        <v>205</v>
      </c>
      <c r="AU254" s="237" t="s">
        <v>85</v>
      </c>
      <c r="AY254" s="14" t="s">
        <v>203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4" t="s">
        <v>83</v>
      </c>
      <c r="BK254" s="238">
        <f>ROUND(I254*H254,2)</f>
        <v>0</v>
      </c>
      <c r="BL254" s="14" t="s">
        <v>267</v>
      </c>
      <c r="BM254" s="237" t="s">
        <v>1139</v>
      </c>
    </row>
    <row r="255" s="2" customFormat="1" ht="21.75" customHeight="1">
      <c r="A255" s="35"/>
      <c r="B255" s="36"/>
      <c r="C255" s="225" t="s">
        <v>671</v>
      </c>
      <c r="D255" s="225" t="s">
        <v>205</v>
      </c>
      <c r="E255" s="226" t="s">
        <v>1789</v>
      </c>
      <c r="F255" s="227" t="s">
        <v>1790</v>
      </c>
      <c r="G255" s="228" t="s">
        <v>220</v>
      </c>
      <c r="H255" s="229">
        <v>3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267</v>
      </c>
      <c r="AT255" s="237" t="s">
        <v>205</v>
      </c>
      <c r="AU255" s="237" t="s">
        <v>85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267</v>
      </c>
      <c r="BM255" s="237" t="s">
        <v>1149</v>
      </c>
    </row>
    <row r="256" s="2" customFormat="1" ht="21.75" customHeight="1">
      <c r="A256" s="35"/>
      <c r="B256" s="36"/>
      <c r="C256" s="225" t="s">
        <v>675</v>
      </c>
      <c r="D256" s="225" t="s">
        <v>205</v>
      </c>
      <c r="E256" s="226" t="s">
        <v>1791</v>
      </c>
      <c r="F256" s="227" t="s">
        <v>1792</v>
      </c>
      <c r="G256" s="228" t="s">
        <v>220</v>
      </c>
      <c r="H256" s="229">
        <v>4</v>
      </c>
      <c r="I256" s="230"/>
      <c r="J256" s="231">
        <f>ROUND(I256*H256,2)</f>
        <v>0</v>
      </c>
      <c r="K256" s="232"/>
      <c r="L256" s="41"/>
      <c r="M256" s="233" t="s">
        <v>1</v>
      </c>
      <c r="N256" s="234" t="s">
        <v>41</v>
      </c>
      <c r="O256" s="88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37" t="s">
        <v>267</v>
      </c>
      <c r="AT256" s="237" t="s">
        <v>205</v>
      </c>
      <c r="AU256" s="237" t="s">
        <v>85</v>
      </c>
      <c r="AY256" s="14" t="s">
        <v>203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4" t="s">
        <v>83</v>
      </c>
      <c r="BK256" s="238">
        <f>ROUND(I256*H256,2)</f>
        <v>0</v>
      </c>
      <c r="BL256" s="14" t="s">
        <v>267</v>
      </c>
      <c r="BM256" s="237" t="s">
        <v>1157</v>
      </c>
    </row>
    <row r="257" s="2" customFormat="1" ht="21.75" customHeight="1">
      <c r="A257" s="35"/>
      <c r="B257" s="36"/>
      <c r="C257" s="225" t="s">
        <v>679</v>
      </c>
      <c r="D257" s="225" t="s">
        <v>205</v>
      </c>
      <c r="E257" s="226" t="s">
        <v>1793</v>
      </c>
      <c r="F257" s="227" t="s">
        <v>1794</v>
      </c>
      <c r="G257" s="228" t="s">
        <v>220</v>
      </c>
      <c r="H257" s="229">
        <v>2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267</v>
      </c>
      <c r="AT257" s="237" t="s">
        <v>205</v>
      </c>
      <c r="AU257" s="237" t="s">
        <v>85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267</v>
      </c>
      <c r="BM257" s="237" t="s">
        <v>365</v>
      </c>
    </row>
    <row r="258" s="2" customFormat="1" ht="21.75" customHeight="1">
      <c r="A258" s="35"/>
      <c r="B258" s="36"/>
      <c r="C258" s="225" t="s">
        <v>683</v>
      </c>
      <c r="D258" s="225" t="s">
        <v>205</v>
      </c>
      <c r="E258" s="226" t="s">
        <v>1795</v>
      </c>
      <c r="F258" s="227" t="s">
        <v>1796</v>
      </c>
      <c r="G258" s="228" t="s">
        <v>220</v>
      </c>
      <c r="H258" s="229">
        <v>1</v>
      </c>
      <c r="I258" s="230"/>
      <c r="J258" s="231">
        <f>ROUND(I258*H258,2)</f>
        <v>0</v>
      </c>
      <c r="K258" s="232"/>
      <c r="L258" s="41"/>
      <c r="M258" s="233" t="s">
        <v>1</v>
      </c>
      <c r="N258" s="234" t="s">
        <v>41</v>
      </c>
      <c r="O258" s="88"/>
      <c r="P258" s="235">
        <f>O258*H258</f>
        <v>0</v>
      </c>
      <c r="Q258" s="235">
        <v>0</v>
      </c>
      <c r="R258" s="235">
        <f>Q258*H258</f>
        <v>0</v>
      </c>
      <c r="S258" s="235">
        <v>0</v>
      </c>
      <c r="T258" s="236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37" t="s">
        <v>267</v>
      </c>
      <c r="AT258" s="237" t="s">
        <v>205</v>
      </c>
      <c r="AU258" s="237" t="s">
        <v>85</v>
      </c>
      <c r="AY258" s="14" t="s">
        <v>203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4" t="s">
        <v>83</v>
      </c>
      <c r="BK258" s="238">
        <f>ROUND(I258*H258,2)</f>
        <v>0</v>
      </c>
      <c r="BL258" s="14" t="s">
        <v>267</v>
      </c>
      <c r="BM258" s="237" t="s">
        <v>1173</v>
      </c>
    </row>
    <row r="259" s="2" customFormat="1" ht="21.75" customHeight="1">
      <c r="A259" s="35"/>
      <c r="B259" s="36"/>
      <c r="C259" s="225" t="s">
        <v>310</v>
      </c>
      <c r="D259" s="225" t="s">
        <v>205</v>
      </c>
      <c r="E259" s="226" t="s">
        <v>1797</v>
      </c>
      <c r="F259" s="227" t="s">
        <v>1798</v>
      </c>
      <c r="G259" s="228" t="s">
        <v>220</v>
      </c>
      <c r="H259" s="229">
        <v>2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267</v>
      </c>
      <c r="AT259" s="237" t="s">
        <v>205</v>
      </c>
      <c r="AU259" s="237" t="s">
        <v>85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267</v>
      </c>
      <c r="BM259" s="237" t="s">
        <v>1181</v>
      </c>
    </row>
    <row r="260" s="2" customFormat="1" ht="16.5" customHeight="1">
      <c r="A260" s="35"/>
      <c r="B260" s="36"/>
      <c r="C260" s="225" t="s">
        <v>690</v>
      </c>
      <c r="D260" s="225" t="s">
        <v>205</v>
      </c>
      <c r="E260" s="226" t="s">
        <v>1799</v>
      </c>
      <c r="F260" s="227" t="s">
        <v>1800</v>
      </c>
      <c r="G260" s="228" t="s">
        <v>220</v>
      </c>
      <c r="H260" s="229">
        <v>26</v>
      </c>
      <c r="I260" s="230"/>
      <c r="J260" s="231">
        <f>ROUND(I260*H260,2)</f>
        <v>0</v>
      </c>
      <c r="K260" s="232"/>
      <c r="L260" s="41"/>
      <c r="M260" s="233" t="s">
        <v>1</v>
      </c>
      <c r="N260" s="234" t="s">
        <v>41</v>
      </c>
      <c r="O260" s="88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37" t="s">
        <v>267</v>
      </c>
      <c r="AT260" s="237" t="s">
        <v>205</v>
      </c>
      <c r="AU260" s="237" t="s">
        <v>85</v>
      </c>
      <c r="AY260" s="14" t="s">
        <v>203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4" t="s">
        <v>83</v>
      </c>
      <c r="BK260" s="238">
        <f>ROUND(I260*H260,2)</f>
        <v>0</v>
      </c>
      <c r="BL260" s="14" t="s">
        <v>267</v>
      </c>
      <c r="BM260" s="237" t="s">
        <v>1189</v>
      </c>
    </row>
    <row r="261" s="2" customFormat="1" ht="16.5" customHeight="1">
      <c r="A261" s="35"/>
      <c r="B261" s="36"/>
      <c r="C261" s="225" t="s">
        <v>315</v>
      </c>
      <c r="D261" s="225" t="s">
        <v>205</v>
      </c>
      <c r="E261" s="226" t="s">
        <v>1801</v>
      </c>
      <c r="F261" s="227" t="s">
        <v>1802</v>
      </c>
      <c r="G261" s="228" t="s">
        <v>220</v>
      </c>
      <c r="H261" s="229">
        <v>6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267</v>
      </c>
      <c r="AT261" s="237" t="s">
        <v>205</v>
      </c>
      <c r="AU261" s="237" t="s">
        <v>85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267</v>
      </c>
      <c r="BM261" s="237" t="s">
        <v>369</v>
      </c>
    </row>
    <row r="262" s="2" customFormat="1" ht="16.5" customHeight="1">
      <c r="A262" s="35"/>
      <c r="B262" s="36"/>
      <c r="C262" s="225" t="s">
        <v>698</v>
      </c>
      <c r="D262" s="225" t="s">
        <v>205</v>
      </c>
      <c r="E262" s="226" t="s">
        <v>1803</v>
      </c>
      <c r="F262" s="227" t="s">
        <v>1804</v>
      </c>
      <c r="G262" s="228" t="s">
        <v>220</v>
      </c>
      <c r="H262" s="229">
        <v>11</v>
      </c>
      <c r="I262" s="230"/>
      <c r="J262" s="231">
        <f>ROUND(I262*H262,2)</f>
        <v>0</v>
      </c>
      <c r="K262" s="232"/>
      <c r="L262" s="41"/>
      <c r="M262" s="233" t="s">
        <v>1</v>
      </c>
      <c r="N262" s="234" t="s">
        <v>41</v>
      </c>
      <c r="O262" s="88"/>
      <c r="P262" s="235">
        <f>O262*H262</f>
        <v>0</v>
      </c>
      <c r="Q262" s="235">
        <v>0</v>
      </c>
      <c r="R262" s="235">
        <f>Q262*H262</f>
        <v>0</v>
      </c>
      <c r="S262" s="235">
        <v>0</v>
      </c>
      <c r="T262" s="236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37" t="s">
        <v>267</v>
      </c>
      <c r="AT262" s="237" t="s">
        <v>205</v>
      </c>
      <c r="AU262" s="237" t="s">
        <v>85</v>
      </c>
      <c r="AY262" s="14" t="s">
        <v>203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4" t="s">
        <v>83</v>
      </c>
      <c r="BK262" s="238">
        <f>ROUND(I262*H262,2)</f>
        <v>0</v>
      </c>
      <c r="BL262" s="14" t="s">
        <v>267</v>
      </c>
      <c r="BM262" s="237" t="s">
        <v>372</v>
      </c>
    </row>
    <row r="263" s="2" customFormat="1" ht="16.5" customHeight="1">
      <c r="A263" s="35"/>
      <c r="B263" s="36"/>
      <c r="C263" s="225" t="s">
        <v>703</v>
      </c>
      <c r="D263" s="225" t="s">
        <v>205</v>
      </c>
      <c r="E263" s="226" t="s">
        <v>1805</v>
      </c>
      <c r="F263" s="227" t="s">
        <v>1806</v>
      </c>
      <c r="G263" s="228" t="s">
        <v>220</v>
      </c>
      <c r="H263" s="229">
        <v>9</v>
      </c>
      <c r="I263" s="230"/>
      <c r="J263" s="231">
        <f>ROUND(I263*H263,2)</f>
        <v>0</v>
      </c>
      <c r="K263" s="232"/>
      <c r="L263" s="41"/>
      <c r="M263" s="233" t="s">
        <v>1</v>
      </c>
      <c r="N263" s="234" t="s">
        <v>41</v>
      </c>
      <c r="O263" s="88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37" t="s">
        <v>267</v>
      </c>
      <c r="AT263" s="237" t="s">
        <v>205</v>
      </c>
      <c r="AU263" s="237" t="s">
        <v>85</v>
      </c>
      <c r="AY263" s="14" t="s">
        <v>203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4" t="s">
        <v>83</v>
      </c>
      <c r="BK263" s="238">
        <f>ROUND(I263*H263,2)</f>
        <v>0</v>
      </c>
      <c r="BL263" s="14" t="s">
        <v>267</v>
      </c>
      <c r="BM263" s="237" t="s">
        <v>376</v>
      </c>
    </row>
    <row r="264" s="2" customFormat="1" ht="16.5" customHeight="1">
      <c r="A264" s="35"/>
      <c r="B264" s="36"/>
      <c r="C264" s="225" t="s">
        <v>708</v>
      </c>
      <c r="D264" s="225" t="s">
        <v>205</v>
      </c>
      <c r="E264" s="226" t="s">
        <v>1807</v>
      </c>
      <c r="F264" s="227" t="s">
        <v>1808</v>
      </c>
      <c r="G264" s="228" t="s">
        <v>220</v>
      </c>
      <c r="H264" s="229">
        <v>2</v>
      </c>
      <c r="I264" s="230"/>
      <c r="J264" s="231">
        <f>ROUND(I264*H264,2)</f>
        <v>0</v>
      </c>
      <c r="K264" s="232"/>
      <c r="L264" s="41"/>
      <c r="M264" s="233" t="s">
        <v>1</v>
      </c>
      <c r="N264" s="234" t="s">
        <v>41</v>
      </c>
      <c r="O264" s="88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37" t="s">
        <v>267</v>
      </c>
      <c r="AT264" s="237" t="s">
        <v>205</v>
      </c>
      <c r="AU264" s="237" t="s">
        <v>85</v>
      </c>
      <c r="AY264" s="14" t="s">
        <v>203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4" t="s">
        <v>83</v>
      </c>
      <c r="BK264" s="238">
        <f>ROUND(I264*H264,2)</f>
        <v>0</v>
      </c>
      <c r="BL264" s="14" t="s">
        <v>267</v>
      </c>
      <c r="BM264" s="237" t="s">
        <v>1522</v>
      </c>
    </row>
    <row r="265" s="2" customFormat="1" ht="16.5" customHeight="1">
      <c r="A265" s="35"/>
      <c r="B265" s="36"/>
      <c r="C265" s="225" t="s">
        <v>712</v>
      </c>
      <c r="D265" s="225" t="s">
        <v>205</v>
      </c>
      <c r="E265" s="226" t="s">
        <v>1809</v>
      </c>
      <c r="F265" s="227" t="s">
        <v>1810</v>
      </c>
      <c r="G265" s="228" t="s">
        <v>220</v>
      </c>
      <c r="H265" s="229">
        <v>3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267</v>
      </c>
      <c r="AT265" s="237" t="s">
        <v>205</v>
      </c>
      <c r="AU265" s="237" t="s">
        <v>85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267</v>
      </c>
      <c r="BM265" s="237" t="s">
        <v>379</v>
      </c>
    </row>
    <row r="266" s="2" customFormat="1" ht="24.15" customHeight="1">
      <c r="A266" s="35"/>
      <c r="B266" s="36"/>
      <c r="C266" s="225" t="s">
        <v>718</v>
      </c>
      <c r="D266" s="225" t="s">
        <v>205</v>
      </c>
      <c r="E266" s="226" t="s">
        <v>1811</v>
      </c>
      <c r="F266" s="227" t="s">
        <v>1812</v>
      </c>
      <c r="G266" s="228" t="s">
        <v>1346</v>
      </c>
      <c r="H266" s="229">
        <v>14</v>
      </c>
      <c r="I266" s="230"/>
      <c r="J266" s="231">
        <f>ROUND(I266*H266,2)</f>
        <v>0</v>
      </c>
      <c r="K266" s="232"/>
      <c r="L266" s="41"/>
      <c r="M266" s="233" t="s">
        <v>1</v>
      </c>
      <c r="N266" s="234" t="s">
        <v>41</v>
      </c>
      <c r="O266" s="88"/>
      <c r="P266" s="235">
        <f>O266*H266</f>
        <v>0</v>
      </c>
      <c r="Q266" s="235">
        <v>0</v>
      </c>
      <c r="R266" s="235">
        <f>Q266*H266</f>
        <v>0</v>
      </c>
      <c r="S266" s="235">
        <v>0</v>
      </c>
      <c r="T266" s="236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37" t="s">
        <v>267</v>
      </c>
      <c r="AT266" s="237" t="s">
        <v>205</v>
      </c>
      <c r="AU266" s="237" t="s">
        <v>85</v>
      </c>
      <c r="AY266" s="14" t="s">
        <v>203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4" t="s">
        <v>83</v>
      </c>
      <c r="BK266" s="238">
        <f>ROUND(I266*H266,2)</f>
        <v>0</v>
      </c>
      <c r="BL266" s="14" t="s">
        <v>267</v>
      </c>
      <c r="BM266" s="237" t="s">
        <v>1527</v>
      </c>
    </row>
    <row r="267" s="2" customFormat="1" ht="16.5" customHeight="1">
      <c r="A267" s="35"/>
      <c r="B267" s="36"/>
      <c r="C267" s="225" t="s">
        <v>724</v>
      </c>
      <c r="D267" s="225" t="s">
        <v>205</v>
      </c>
      <c r="E267" s="226" t="s">
        <v>1813</v>
      </c>
      <c r="F267" s="227" t="s">
        <v>1814</v>
      </c>
      <c r="G267" s="228" t="s">
        <v>220</v>
      </c>
      <c r="H267" s="229">
        <v>6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267</v>
      </c>
      <c r="AT267" s="237" t="s">
        <v>205</v>
      </c>
      <c r="AU267" s="237" t="s">
        <v>85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267</v>
      </c>
      <c r="BM267" s="237" t="s">
        <v>1530</v>
      </c>
    </row>
    <row r="268" s="2" customFormat="1" ht="16.5" customHeight="1">
      <c r="A268" s="35"/>
      <c r="B268" s="36"/>
      <c r="C268" s="225" t="s">
        <v>728</v>
      </c>
      <c r="D268" s="225" t="s">
        <v>205</v>
      </c>
      <c r="E268" s="226" t="s">
        <v>1815</v>
      </c>
      <c r="F268" s="227" t="s">
        <v>1816</v>
      </c>
      <c r="G268" s="228" t="s">
        <v>220</v>
      </c>
      <c r="H268" s="229">
        <v>1</v>
      </c>
      <c r="I268" s="230"/>
      <c r="J268" s="231">
        <f>ROUND(I268*H268,2)</f>
        <v>0</v>
      </c>
      <c r="K268" s="232"/>
      <c r="L268" s="41"/>
      <c r="M268" s="233" t="s">
        <v>1</v>
      </c>
      <c r="N268" s="234" t="s">
        <v>41</v>
      </c>
      <c r="O268" s="88"/>
      <c r="P268" s="235">
        <f>O268*H268</f>
        <v>0</v>
      </c>
      <c r="Q268" s="235">
        <v>0</v>
      </c>
      <c r="R268" s="235">
        <f>Q268*H268</f>
        <v>0</v>
      </c>
      <c r="S268" s="235">
        <v>0</v>
      </c>
      <c r="T268" s="236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37" t="s">
        <v>267</v>
      </c>
      <c r="AT268" s="237" t="s">
        <v>205</v>
      </c>
      <c r="AU268" s="237" t="s">
        <v>85</v>
      </c>
      <c r="AY268" s="14" t="s">
        <v>203</v>
      </c>
      <c r="BE268" s="238">
        <f>IF(N268="základní",J268,0)</f>
        <v>0</v>
      </c>
      <c r="BF268" s="238">
        <f>IF(N268="snížená",J268,0)</f>
        <v>0</v>
      </c>
      <c r="BG268" s="238">
        <f>IF(N268="zákl. přenesená",J268,0)</f>
        <v>0</v>
      </c>
      <c r="BH268" s="238">
        <f>IF(N268="sníž. přenesená",J268,0)</f>
        <v>0</v>
      </c>
      <c r="BI268" s="238">
        <f>IF(N268="nulová",J268,0)</f>
        <v>0</v>
      </c>
      <c r="BJ268" s="14" t="s">
        <v>83</v>
      </c>
      <c r="BK268" s="238">
        <f>ROUND(I268*H268,2)</f>
        <v>0</v>
      </c>
      <c r="BL268" s="14" t="s">
        <v>267</v>
      </c>
      <c r="BM268" s="237" t="s">
        <v>1533</v>
      </c>
    </row>
    <row r="269" s="2" customFormat="1" ht="16.5" customHeight="1">
      <c r="A269" s="35"/>
      <c r="B269" s="36"/>
      <c r="C269" s="225" t="s">
        <v>731</v>
      </c>
      <c r="D269" s="225" t="s">
        <v>205</v>
      </c>
      <c r="E269" s="226" t="s">
        <v>1817</v>
      </c>
      <c r="F269" s="227" t="s">
        <v>1818</v>
      </c>
      <c r="G269" s="228" t="s">
        <v>220</v>
      </c>
      <c r="H269" s="229">
        <v>6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267</v>
      </c>
      <c r="AT269" s="237" t="s">
        <v>205</v>
      </c>
      <c r="AU269" s="237" t="s">
        <v>85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267</v>
      </c>
      <c r="BM269" s="237" t="s">
        <v>1536</v>
      </c>
    </row>
    <row r="270" s="2" customFormat="1" ht="16.5" customHeight="1">
      <c r="A270" s="35"/>
      <c r="B270" s="36"/>
      <c r="C270" s="245" t="s">
        <v>735</v>
      </c>
      <c r="D270" s="245" t="s">
        <v>541</v>
      </c>
      <c r="E270" s="246" t="s">
        <v>1819</v>
      </c>
      <c r="F270" s="247" t="s">
        <v>1820</v>
      </c>
      <c r="G270" s="248" t="s">
        <v>220</v>
      </c>
      <c r="H270" s="249">
        <v>6</v>
      </c>
      <c r="I270" s="250"/>
      <c r="J270" s="251">
        <f>ROUND(I270*H270,2)</f>
        <v>0</v>
      </c>
      <c r="K270" s="252"/>
      <c r="L270" s="253"/>
      <c r="M270" s="254" t="s">
        <v>1</v>
      </c>
      <c r="N270" s="255" t="s">
        <v>41</v>
      </c>
      <c r="O270" s="88"/>
      <c r="P270" s="235">
        <f>O270*H270</f>
        <v>0</v>
      </c>
      <c r="Q270" s="235">
        <v>0</v>
      </c>
      <c r="R270" s="235">
        <f>Q270*H270</f>
        <v>0</v>
      </c>
      <c r="S270" s="235">
        <v>0</v>
      </c>
      <c r="T270" s="236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37" t="s">
        <v>214</v>
      </c>
      <c r="AT270" s="237" t="s">
        <v>541</v>
      </c>
      <c r="AU270" s="237" t="s">
        <v>85</v>
      </c>
      <c r="AY270" s="14" t="s">
        <v>203</v>
      </c>
      <c r="BE270" s="238">
        <f>IF(N270="základní",J270,0)</f>
        <v>0</v>
      </c>
      <c r="BF270" s="238">
        <f>IF(N270="snížená",J270,0)</f>
        <v>0</v>
      </c>
      <c r="BG270" s="238">
        <f>IF(N270="zákl. přenesená",J270,0)</f>
        <v>0</v>
      </c>
      <c r="BH270" s="238">
        <f>IF(N270="sníž. přenesená",J270,0)</f>
        <v>0</v>
      </c>
      <c r="BI270" s="238">
        <f>IF(N270="nulová",J270,0)</f>
        <v>0</v>
      </c>
      <c r="BJ270" s="14" t="s">
        <v>83</v>
      </c>
      <c r="BK270" s="238">
        <f>ROUND(I270*H270,2)</f>
        <v>0</v>
      </c>
      <c r="BL270" s="14" t="s">
        <v>267</v>
      </c>
      <c r="BM270" s="237" t="s">
        <v>1539</v>
      </c>
    </row>
    <row r="271" s="2" customFormat="1" ht="16.5" customHeight="1">
      <c r="A271" s="35"/>
      <c r="B271" s="36"/>
      <c r="C271" s="225" t="s">
        <v>739</v>
      </c>
      <c r="D271" s="225" t="s">
        <v>205</v>
      </c>
      <c r="E271" s="226" t="s">
        <v>1821</v>
      </c>
      <c r="F271" s="227" t="s">
        <v>1822</v>
      </c>
      <c r="G271" s="228" t="s">
        <v>220</v>
      </c>
      <c r="H271" s="229">
        <v>1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267</v>
      </c>
      <c r="AT271" s="237" t="s">
        <v>205</v>
      </c>
      <c r="AU271" s="237" t="s">
        <v>85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267</v>
      </c>
      <c r="BM271" s="237" t="s">
        <v>1542</v>
      </c>
    </row>
    <row r="272" s="2" customFormat="1" ht="16.5" customHeight="1">
      <c r="A272" s="35"/>
      <c r="B272" s="36"/>
      <c r="C272" s="245" t="s">
        <v>743</v>
      </c>
      <c r="D272" s="245" t="s">
        <v>541</v>
      </c>
      <c r="E272" s="246" t="s">
        <v>1823</v>
      </c>
      <c r="F272" s="247" t="s">
        <v>1824</v>
      </c>
      <c r="G272" s="248" t="s">
        <v>220</v>
      </c>
      <c r="H272" s="249">
        <v>6</v>
      </c>
      <c r="I272" s="250"/>
      <c r="J272" s="251">
        <f>ROUND(I272*H272,2)</f>
        <v>0</v>
      </c>
      <c r="K272" s="252"/>
      <c r="L272" s="253"/>
      <c r="M272" s="254" t="s">
        <v>1</v>
      </c>
      <c r="N272" s="255" t="s">
        <v>41</v>
      </c>
      <c r="O272" s="88"/>
      <c r="P272" s="235">
        <f>O272*H272</f>
        <v>0</v>
      </c>
      <c r="Q272" s="235">
        <v>0</v>
      </c>
      <c r="R272" s="235">
        <f>Q272*H272</f>
        <v>0</v>
      </c>
      <c r="S272" s="235">
        <v>0</v>
      </c>
      <c r="T272" s="236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37" t="s">
        <v>214</v>
      </c>
      <c r="AT272" s="237" t="s">
        <v>541</v>
      </c>
      <c r="AU272" s="237" t="s">
        <v>85</v>
      </c>
      <c r="AY272" s="14" t="s">
        <v>203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4" t="s">
        <v>83</v>
      </c>
      <c r="BK272" s="238">
        <f>ROUND(I272*H272,2)</f>
        <v>0</v>
      </c>
      <c r="BL272" s="14" t="s">
        <v>267</v>
      </c>
      <c r="BM272" s="237" t="s">
        <v>1545</v>
      </c>
    </row>
    <row r="273" s="2" customFormat="1" ht="24.15" customHeight="1">
      <c r="A273" s="35"/>
      <c r="B273" s="36"/>
      <c r="C273" s="225" t="s">
        <v>747</v>
      </c>
      <c r="D273" s="225" t="s">
        <v>205</v>
      </c>
      <c r="E273" s="226" t="s">
        <v>1825</v>
      </c>
      <c r="F273" s="227" t="s">
        <v>1826</v>
      </c>
      <c r="G273" s="228" t="s">
        <v>314</v>
      </c>
      <c r="H273" s="229">
        <v>1301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267</v>
      </c>
      <c r="AT273" s="237" t="s">
        <v>205</v>
      </c>
      <c r="AU273" s="237" t="s">
        <v>85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267</v>
      </c>
      <c r="BM273" s="237" t="s">
        <v>1548</v>
      </c>
    </row>
    <row r="274" s="2" customFormat="1" ht="21.75" customHeight="1">
      <c r="A274" s="35"/>
      <c r="B274" s="36"/>
      <c r="C274" s="225" t="s">
        <v>751</v>
      </c>
      <c r="D274" s="225" t="s">
        <v>205</v>
      </c>
      <c r="E274" s="226" t="s">
        <v>1827</v>
      </c>
      <c r="F274" s="227" t="s">
        <v>1828</v>
      </c>
      <c r="G274" s="228" t="s">
        <v>314</v>
      </c>
      <c r="H274" s="229">
        <v>1301</v>
      </c>
      <c r="I274" s="230"/>
      <c r="J274" s="231">
        <f>ROUND(I274*H274,2)</f>
        <v>0</v>
      </c>
      <c r="K274" s="232"/>
      <c r="L274" s="41"/>
      <c r="M274" s="233" t="s">
        <v>1</v>
      </c>
      <c r="N274" s="234" t="s">
        <v>41</v>
      </c>
      <c r="O274" s="88"/>
      <c r="P274" s="235">
        <f>O274*H274</f>
        <v>0</v>
      </c>
      <c r="Q274" s="235">
        <v>0</v>
      </c>
      <c r="R274" s="235">
        <f>Q274*H274</f>
        <v>0</v>
      </c>
      <c r="S274" s="235">
        <v>0</v>
      </c>
      <c r="T274" s="236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37" t="s">
        <v>267</v>
      </c>
      <c r="AT274" s="237" t="s">
        <v>205</v>
      </c>
      <c r="AU274" s="237" t="s">
        <v>85</v>
      </c>
      <c r="AY274" s="14" t="s">
        <v>203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4" t="s">
        <v>83</v>
      </c>
      <c r="BK274" s="238">
        <f>ROUND(I274*H274,2)</f>
        <v>0</v>
      </c>
      <c r="BL274" s="14" t="s">
        <v>267</v>
      </c>
      <c r="BM274" s="237" t="s">
        <v>1551</v>
      </c>
    </row>
    <row r="275" s="2" customFormat="1" ht="21.75" customHeight="1">
      <c r="A275" s="35"/>
      <c r="B275" s="36"/>
      <c r="C275" s="245" t="s">
        <v>755</v>
      </c>
      <c r="D275" s="245" t="s">
        <v>541</v>
      </c>
      <c r="E275" s="246" t="s">
        <v>1829</v>
      </c>
      <c r="F275" s="247" t="s">
        <v>1830</v>
      </c>
      <c r="G275" s="248" t="s">
        <v>220</v>
      </c>
      <c r="H275" s="249">
        <v>66</v>
      </c>
      <c r="I275" s="250"/>
      <c r="J275" s="251">
        <f>ROUND(I275*H275,2)</f>
        <v>0</v>
      </c>
      <c r="K275" s="252"/>
      <c r="L275" s="253"/>
      <c r="M275" s="254" t="s">
        <v>1</v>
      </c>
      <c r="N275" s="255" t="s">
        <v>41</v>
      </c>
      <c r="O275" s="88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214</v>
      </c>
      <c r="AT275" s="237" t="s">
        <v>541</v>
      </c>
      <c r="AU275" s="237" t="s">
        <v>85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267</v>
      </c>
      <c r="BM275" s="237" t="s">
        <v>399</v>
      </c>
    </row>
    <row r="276" s="2" customFormat="1" ht="21.75" customHeight="1">
      <c r="A276" s="35"/>
      <c r="B276" s="36"/>
      <c r="C276" s="245" t="s">
        <v>759</v>
      </c>
      <c r="D276" s="245" t="s">
        <v>541</v>
      </c>
      <c r="E276" s="246" t="s">
        <v>1831</v>
      </c>
      <c r="F276" s="247" t="s">
        <v>1832</v>
      </c>
      <c r="G276" s="248" t="s">
        <v>220</v>
      </c>
      <c r="H276" s="249">
        <v>5</v>
      </c>
      <c r="I276" s="250"/>
      <c r="J276" s="251">
        <f>ROUND(I276*H276,2)</f>
        <v>0</v>
      </c>
      <c r="K276" s="252"/>
      <c r="L276" s="253"/>
      <c r="M276" s="254" t="s">
        <v>1</v>
      </c>
      <c r="N276" s="255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214</v>
      </c>
      <c r="AT276" s="237" t="s">
        <v>541</v>
      </c>
      <c r="AU276" s="237" t="s">
        <v>85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267</v>
      </c>
      <c r="BM276" s="237" t="s">
        <v>402</v>
      </c>
    </row>
    <row r="277" s="2" customFormat="1" ht="21.75" customHeight="1">
      <c r="A277" s="35"/>
      <c r="B277" s="36"/>
      <c r="C277" s="245" t="s">
        <v>763</v>
      </c>
      <c r="D277" s="245" t="s">
        <v>541</v>
      </c>
      <c r="E277" s="246" t="s">
        <v>1833</v>
      </c>
      <c r="F277" s="247" t="s">
        <v>1834</v>
      </c>
      <c r="G277" s="248" t="s">
        <v>220</v>
      </c>
      <c r="H277" s="249">
        <v>6</v>
      </c>
      <c r="I277" s="250"/>
      <c r="J277" s="251">
        <f>ROUND(I277*H277,2)</f>
        <v>0</v>
      </c>
      <c r="K277" s="252"/>
      <c r="L277" s="253"/>
      <c r="M277" s="254" t="s">
        <v>1</v>
      </c>
      <c r="N277" s="255" t="s">
        <v>41</v>
      </c>
      <c r="O277" s="88"/>
      <c r="P277" s="235">
        <f>O277*H277</f>
        <v>0</v>
      </c>
      <c r="Q277" s="235">
        <v>0</v>
      </c>
      <c r="R277" s="235">
        <f>Q277*H277</f>
        <v>0</v>
      </c>
      <c r="S277" s="235">
        <v>0</v>
      </c>
      <c r="T277" s="236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214</v>
      </c>
      <c r="AT277" s="237" t="s">
        <v>541</v>
      </c>
      <c r="AU277" s="237" t="s">
        <v>85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267</v>
      </c>
      <c r="BM277" s="237" t="s">
        <v>408</v>
      </c>
    </row>
    <row r="278" s="2" customFormat="1" ht="21.75" customHeight="1">
      <c r="A278" s="35"/>
      <c r="B278" s="36"/>
      <c r="C278" s="245" t="s">
        <v>767</v>
      </c>
      <c r="D278" s="245" t="s">
        <v>541</v>
      </c>
      <c r="E278" s="246" t="s">
        <v>1835</v>
      </c>
      <c r="F278" s="247" t="s">
        <v>1836</v>
      </c>
      <c r="G278" s="248" t="s">
        <v>220</v>
      </c>
      <c r="H278" s="249">
        <v>1</v>
      </c>
      <c r="I278" s="250"/>
      <c r="J278" s="251">
        <f>ROUND(I278*H278,2)</f>
        <v>0</v>
      </c>
      <c r="K278" s="252"/>
      <c r="L278" s="253"/>
      <c r="M278" s="254" t="s">
        <v>1</v>
      </c>
      <c r="N278" s="255" t="s">
        <v>41</v>
      </c>
      <c r="O278" s="88"/>
      <c r="P278" s="235">
        <f>O278*H278</f>
        <v>0</v>
      </c>
      <c r="Q278" s="235">
        <v>0</v>
      </c>
      <c r="R278" s="235">
        <f>Q278*H278</f>
        <v>0</v>
      </c>
      <c r="S278" s="235">
        <v>0</v>
      </c>
      <c r="T278" s="236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37" t="s">
        <v>214</v>
      </c>
      <c r="AT278" s="237" t="s">
        <v>541</v>
      </c>
      <c r="AU278" s="237" t="s">
        <v>85</v>
      </c>
      <c r="AY278" s="14" t="s">
        <v>203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4" t="s">
        <v>83</v>
      </c>
      <c r="BK278" s="238">
        <f>ROUND(I278*H278,2)</f>
        <v>0</v>
      </c>
      <c r="BL278" s="14" t="s">
        <v>267</v>
      </c>
      <c r="BM278" s="237" t="s">
        <v>411</v>
      </c>
    </row>
    <row r="279" s="2" customFormat="1" ht="21.75" customHeight="1">
      <c r="A279" s="35"/>
      <c r="B279" s="36"/>
      <c r="C279" s="245" t="s">
        <v>772</v>
      </c>
      <c r="D279" s="245" t="s">
        <v>541</v>
      </c>
      <c r="E279" s="246" t="s">
        <v>1837</v>
      </c>
      <c r="F279" s="247" t="s">
        <v>1838</v>
      </c>
      <c r="G279" s="248" t="s">
        <v>220</v>
      </c>
      <c r="H279" s="249">
        <v>4</v>
      </c>
      <c r="I279" s="250"/>
      <c r="J279" s="251">
        <f>ROUND(I279*H279,2)</f>
        <v>0</v>
      </c>
      <c r="K279" s="252"/>
      <c r="L279" s="253"/>
      <c r="M279" s="254" t="s">
        <v>1</v>
      </c>
      <c r="N279" s="255" t="s">
        <v>41</v>
      </c>
      <c r="O279" s="88"/>
      <c r="P279" s="235">
        <f>O279*H279</f>
        <v>0</v>
      </c>
      <c r="Q279" s="235">
        <v>0</v>
      </c>
      <c r="R279" s="235">
        <f>Q279*H279</f>
        <v>0</v>
      </c>
      <c r="S279" s="235">
        <v>0</v>
      </c>
      <c r="T279" s="236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214</v>
      </c>
      <c r="AT279" s="237" t="s">
        <v>541</v>
      </c>
      <c r="AU279" s="237" t="s">
        <v>85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267</v>
      </c>
      <c r="BM279" s="237" t="s">
        <v>415</v>
      </c>
    </row>
    <row r="280" s="2" customFormat="1" ht="21.75" customHeight="1">
      <c r="A280" s="35"/>
      <c r="B280" s="36"/>
      <c r="C280" s="245" t="s">
        <v>776</v>
      </c>
      <c r="D280" s="245" t="s">
        <v>541</v>
      </c>
      <c r="E280" s="246" t="s">
        <v>1839</v>
      </c>
      <c r="F280" s="247" t="s">
        <v>1840</v>
      </c>
      <c r="G280" s="248" t="s">
        <v>220</v>
      </c>
      <c r="H280" s="249">
        <v>4</v>
      </c>
      <c r="I280" s="250"/>
      <c r="J280" s="251">
        <f>ROUND(I280*H280,2)</f>
        <v>0</v>
      </c>
      <c r="K280" s="252"/>
      <c r="L280" s="253"/>
      <c r="M280" s="254" t="s">
        <v>1</v>
      </c>
      <c r="N280" s="255" t="s">
        <v>41</v>
      </c>
      <c r="O280" s="88"/>
      <c r="P280" s="235">
        <f>O280*H280</f>
        <v>0</v>
      </c>
      <c r="Q280" s="235">
        <v>0</v>
      </c>
      <c r="R280" s="235">
        <f>Q280*H280</f>
        <v>0</v>
      </c>
      <c r="S280" s="235">
        <v>0</v>
      </c>
      <c r="T280" s="236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37" t="s">
        <v>214</v>
      </c>
      <c r="AT280" s="237" t="s">
        <v>541</v>
      </c>
      <c r="AU280" s="237" t="s">
        <v>85</v>
      </c>
      <c r="AY280" s="14" t="s">
        <v>203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4" t="s">
        <v>83</v>
      </c>
      <c r="BK280" s="238">
        <f>ROUND(I280*H280,2)</f>
        <v>0</v>
      </c>
      <c r="BL280" s="14" t="s">
        <v>267</v>
      </c>
      <c r="BM280" s="237" t="s">
        <v>418</v>
      </c>
    </row>
    <row r="281" s="2" customFormat="1" ht="16.5" customHeight="1">
      <c r="A281" s="35"/>
      <c r="B281" s="36"/>
      <c r="C281" s="245" t="s">
        <v>780</v>
      </c>
      <c r="D281" s="245" t="s">
        <v>541</v>
      </c>
      <c r="E281" s="246" t="s">
        <v>1841</v>
      </c>
      <c r="F281" s="247" t="s">
        <v>1842</v>
      </c>
      <c r="G281" s="248" t="s">
        <v>220</v>
      </c>
      <c r="H281" s="249">
        <v>12</v>
      </c>
      <c r="I281" s="250"/>
      <c r="J281" s="251">
        <f>ROUND(I281*H281,2)</f>
        <v>0</v>
      </c>
      <c r="K281" s="252"/>
      <c r="L281" s="253"/>
      <c r="M281" s="254" t="s">
        <v>1</v>
      </c>
      <c r="N281" s="255" t="s">
        <v>41</v>
      </c>
      <c r="O281" s="88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37" t="s">
        <v>214</v>
      </c>
      <c r="AT281" s="237" t="s">
        <v>541</v>
      </c>
      <c r="AU281" s="237" t="s">
        <v>85</v>
      </c>
      <c r="AY281" s="14" t="s">
        <v>203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4" t="s">
        <v>83</v>
      </c>
      <c r="BK281" s="238">
        <f>ROUND(I281*H281,2)</f>
        <v>0</v>
      </c>
      <c r="BL281" s="14" t="s">
        <v>267</v>
      </c>
      <c r="BM281" s="237" t="s">
        <v>1566</v>
      </c>
    </row>
    <row r="282" s="2" customFormat="1" ht="16.5" customHeight="1">
      <c r="A282" s="35"/>
      <c r="B282" s="36"/>
      <c r="C282" s="245" t="s">
        <v>784</v>
      </c>
      <c r="D282" s="245" t="s">
        <v>541</v>
      </c>
      <c r="E282" s="246" t="s">
        <v>1843</v>
      </c>
      <c r="F282" s="247" t="s">
        <v>1844</v>
      </c>
      <c r="G282" s="248" t="s">
        <v>220</v>
      </c>
      <c r="H282" s="249">
        <v>56</v>
      </c>
      <c r="I282" s="250"/>
      <c r="J282" s="251">
        <f>ROUND(I282*H282,2)</f>
        <v>0</v>
      </c>
      <c r="K282" s="252"/>
      <c r="L282" s="253"/>
      <c r="M282" s="254" t="s">
        <v>1</v>
      </c>
      <c r="N282" s="255" t="s">
        <v>41</v>
      </c>
      <c r="O282" s="88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37" t="s">
        <v>214</v>
      </c>
      <c r="AT282" s="237" t="s">
        <v>541</v>
      </c>
      <c r="AU282" s="237" t="s">
        <v>85</v>
      </c>
      <c r="AY282" s="14" t="s">
        <v>203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4" t="s">
        <v>83</v>
      </c>
      <c r="BK282" s="238">
        <f>ROUND(I282*H282,2)</f>
        <v>0</v>
      </c>
      <c r="BL282" s="14" t="s">
        <v>267</v>
      </c>
      <c r="BM282" s="237" t="s">
        <v>1569</v>
      </c>
    </row>
    <row r="283" s="2" customFormat="1" ht="33" customHeight="1">
      <c r="A283" s="35"/>
      <c r="B283" s="36"/>
      <c r="C283" s="225" t="s">
        <v>788</v>
      </c>
      <c r="D283" s="225" t="s">
        <v>205</v>
      </c>
      <c r="E283" s="226" t="s">
        <v>1845</v>
      </c>
      <c r="F283" s="227" t="s">
        <v>1846</v>
      </c>
      <c r="G283" s="228" t="s">
        <v>220</v>
      </c>
      <c r="H283" s="229">
        <v>1</v>
      </c>
      <c r="I283" s="230"/>
      <c r="J283" s="231">
        <f>ROUND(I283*H283,2)</f>
        <v>0</v>
      </c>
      <c r="K283" s="232"/>
      <c r="L283" s="41"/>
      <c r="M283" s="233" t="s">
        <v>1</v>
      </c>
      <c r="N283" s="234" t="s">
        <v>41</v>
      </c>
      <c r="O283" s="88"/>
      <c r="P283" s="235">
        <f>O283*H283</f>
        <v>0</v>
      </c>
      <c r="Q283" s="235">
        <v>0</v>
      </c>
      <c r="R283" s="235">
        <f>Q283*H283</f>
        <v>0</v>
      </c>
      <c r="S283" s="235">
        <v>0</v>
      </c>
      <c r="T283" s="236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37" t="s">
        <v>267</v>
      </c>
      <c r="AT283" s="237" t="s">
        <v>205</v>
      </c>
      <c r="AU283" s="237" t="s">
        <v>85</v>
      </c>
      <c r="AY283" s="14" t="s">
        <v>203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4" t="s">
        <v>83</v>
      </c>
      <c r="BK283" s="238">
        <f>ROUND(I283*H283,2)</f>
        <v>0</v>
      </c>
      <c r="BL283" s="14" t="s">
        <v>267</v>
      </c>
      <c r="BM283" s="237" t="s">
        <v>422</v>
      </c>
    </row>
    <row r="284" s="2" customFormat="1" ht="33" customHeight="1">
      <c r="A284" s="35"/>
      <c r="B284" s="36"/>
      <c r="C284" s="225" t="s">
        <v>792</v>
      </c>
      <c r="D284" s="225" t="s">
        <v>205</v>
      </c>
      <c r="E284" s="226" t="s">
        <v>1847</v>
      </c>
      <c r="F284" s="227" t="s">
        <v>1848</v>
      </c>
      <c r="G284" s="228" t="s">
        <v>220</v>
      </c>
      <c r="H284" s="229">
        <v>1</v>
      </c>
      <c r="I284" s="230"/>
      <c r="J284" s="231">
        <f>ROUND(I284*H284,2)</f>
        <v>0</v>
      </c>
      <c r="K284" s="232"/>
      <c r="L284" s="41"/>
      <c r="M284" s="233" t="s">
        <v>1</v>
      </c>
      <c r="N284" s="234" t="s">
        <v>41</v>
      </c>
      <c r="O284" s="88"/>
      <c r="P284" s="235">
        <f>O284*H284</f>
        <v>0</v>
      </c>
      <c r="Q284" s="235">
        <v>0</v>
      </c>
      <c r="R284" s="235">
        <f>Q284*H284</f>
        <v>0</v>
      </c>
      <c r="S284" s="235">
        <v>0</v>
      </c>
      <c r="T284" s="236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37" t="s">
        <v>267</v>
      </c>
      <c r="AT284" s="237" t="s">
        <v>205</v>
      </c>
      <c r="AU284" s="237" t="s">
        <v>85</v>
      </c>
      <c r="AY284" s="14" t="s">
        <v>203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4" t="s">
        <v>83</v>
      </c>
      <c r="BK284" s="238">
        <f>ROUND(I284*H284,2)</f>
        <v>0</v>
      </c>
      <c r="BL284" s="14" t="s">
        <v>267</v>
      </c>
      <c r="BM284" s="237" t="s">
        <v>1574</v>
      </c>
    </row>
    <row r="285" s="2" customFormat="1" ht="33" customHeight="1">
      <c r="A285" s="35"/>
      <c r="B285" s="36"/>
      <c r="C285" s="225" t="s">
        <v>796</v>
      </c>
      <c r="D285" s="225" t="s">
        <v>205</v>
      </c>
      <c r="E285" s="226" t="s">
        <v>1849</v>
      </c>
      <c r="F285" s="227" t="s">
        <v>1850</v>
      </c>
      <c r="G285" s="228" t="s">
        <v>220</v>
      </c>
      <c r="H285" s="229">
        <v>1</v>
      </c>
      <c r="I285" s="230"/>
      <c r="J285" s="231">
        <f>ROUND(I285*H285,2)</f>
        <v>0</v>
      </c>
      <c r="K285" s="232"/>
      <c r="L285" s="41"/>
      <c r="M285" s="233" t="s">
        <v>1</v>
      </c>
      <c r="N285" s="234" t="s">
        <v>41</v>
      </c>
      <c r="O285" s="88"/>
      <c r="P285" s="235">
        <f>O285*H285</f>
        <v>0</v>
      </c>
      <c r="Q285" s="235">
        <v>0</v>
      </c>
      <c r="R285" s="235">
        <f>Q285*H285</f>
        <v>0</v>
      </c>
      <c r="S285" s="235">
        <v>0</v>
      </c>
      <c r="T285" s="236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37" t="s">
        <v>267</v>
      </c>
      <c r="AT285" s="237" t="s">
        <v>205</v>
      </c>
      <c r="AU285" s="237" t="s">
        <v>85</v>
      </c>
      <c r="AY285" s="14" t="s">
        <v>203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4" t="s">
        <v>83</v>
      </c>
      <c r="BK285" s="238">
        <f>ROUND(I285*H285,2)</f>
        <v>0</v>
      </c>
      <c r="BL285" s="14" t="s">
        <v>267</v>
      </c>
      <c r="BM285" s="237" t="s">
        <v>425</v>
      </c>
    </row>
    <row r="286" s="2" customFormat="1" ht="21.75" customHeight="1">
      <c r="A286" s="35"/>
      <c r="B286" s="36"/>
      <c r="C286" s="225" t="s">
        <v>800</v>
      </c>
      <c r="D286" s="225" t="s">
        <v>205</v>
      </c>
      <c r="E286" s="226" t="s">
        <v>1851</v>
      </c>
      <c r="F286" s="227" t="s">
        <v>1852</v>
      </c>
      <c r="G286" s="228" t="s">
        <v>220</v>
      </c>
      <c r="H286" s="229">
        <v>1</v>
      </c>
      <c r="I286" s="230"/>
      <c r="J286" s="231">
        <f>ROUND(I286*H286,2)</f>
        <v>0</v>
      </c>
      <c r="K286" s="232"/>
      <c r="L286" s="41"/>
      <c r="M286" s="233" t="s">
        <v>1</v>
      </c>
      <c r="N286" s="234" t="s">
        <v>41</v>
      </c>
      <c r="O286" s="88"/>
      <c r="P286" s="235">
        <f>O286*H286</f>
        <v>0</v>
      </c>
      <c r="Q286" s="235">
        <v>0</v>
      </c>
      <c r="R286" s="235">
        <f>Q286*H286</f>
        <v>0</v>
      </c>
      <c r="S286" s="235">
        <v>0</v>
      </c>
      <c r="T286" s="236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37" t="s">
        <v>267</v>
      </c>
      <c r="AT286" s="237" t="s">
        <v>205</v>
      </c>
      <c r="AU286" s="237" t="s">
        <v>85</v>
      </c>
      <c r="AY286" s="14" t="s">
        <v>203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4" t="s">
        <v>83</v>
      </c>
      <c r="BK286" s="238">
        <f>ROUND(I286*H286,2)</f>
        <v>0</v>
      </c>
      <c r="BL286" s="14" t="s">
        <v>267</v>
      </c>
      <c r="BM286" s="237" t="s">
        <v>429</v>
      </c>
    </row>
    <row r="287" s="2" customFormat="1" ht="24.15" customHeight="1">
      <c r="A287" s="35"/>
      <c r="B287" s="36"/>
      <c r="C287" s="225" t="s">
        <v>804</v>
      </c>
      <c r="D287" s="225" t="s">
        <v>205</v>
      </c>
      <c r="E287" s="226" t="s">
        <v>1853</v>
      </c>
      <c r="F287" s="227" t="s">
        <v>1854</v>
      </c>
      <c r="G287" s="228" t="s">
        <v>241</v>
      </c>
      <c r="H287" s="229">
        <v>0.53300000000000003</v>
      </c>
      <c r="I287" s="230"/>
      <c r="J287" s="231">
        <f>ROUND(I287*H287,2)</f>
        <v>0</v>
      </c>
      <c r="K287" s="232"/>
      <c r="L287" s="41"/>
      <c r="M287" s="233" t="s">
        <v>1</v>
      </c>
      <c r="N287" s="234" t="s">
        <v>41</v>
      </c>
      <c r="O287" s="88"/>
      <c r="P287" s="235">
        <f>O287*H287</f>
        <v>0</v>
      </c>
      <c r="Q287" s="235">
        <v>0</v>
      </c>
      <c r="R287" s="235">
        <f>Q287*H287</f>
        <v>0</v>
      </c>
      <c r="S287" s="235">
        <v>0</v>
      </c>
      <c r="T287" s="236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37" t="s">
        <v>267</v>
      </c>
      <c r="AT287" s="237" t="s">
        <v>205</v>
      </c>
      <c r="AU287" s="237" t="s">
        <v>85</v>
      </c>
      <c r="AY287" s="14" t="s">
        <v>203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4" t="s">
        <v>83</v>
      </c>
      <c r="BK287" s="238">
        <f>ROUND(I287*H287,2)</f>
        <v>0</v>
      </c>
      <c r="BL287" s="14" t="s">
        <v>267</v>
      </c>
      <c r="BM287" s="237" t="s">
        <v>432</v>
      </c>
    </row>
    <row r="288" s="2" customFormat="1" ht="24.15" customHeight="1">
      <c r="A288" s="35"/>
      <c r="B288" s="36"/>
      <c r="C288" s="225" t="s">
        <v>808</v>
      </c>
      <c r="D288" s="225" t="s">
        <v>205</v>
      </c>
      <c r="E288" s="226" t="s">
        <v>1855</v>
      </c>
      <c r="F288" s="227" t="s">
        <v>1856</v>
      </c>
      <c r="G288" s="228" t="s">
        <v>887</v>
      </c>
      <c r="H288" s="229">
        <v>1230</v>
      </c>
      <c r="I288" s="230"/>
      <c r="J288" s="231">
        <f>ROUND(I288*H288,2)</f>
        <v>0</v>
      </c>
      <c r="K288" s="232"/>
      <c r="L288" s="41"/>
      <c r="M288" s="233" t="s">
        <v>1</v>
      </c>
      <c r="N288" s="234" t="s">
        <v>41</v>
      </c>
      <c r="O288" s="88"/>
      <c r="P288" s="235">
        <f>O288*H288</f>
        <v>0</v>
      </c>
      <c r="Q288" s="235">
        <v>0</v>
      </c>
      <c r="R288" s="235">
        <f>Q288*H288</f>
        <v>0</v>
      </c>
      <c r="S288" s="235">
        <v>0</v>
      </c>
      <c r="T288" s="236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37" t="s">
        <v>267</v>
      </c>
      <c r="AT288" s="237" t="s">
        <v>205</v>
      </c>
      <c r="AU288" s="237" t="s">
        <v>85</v>
      </c>
      <c r="AY288" s="14" t="s">
        <v>203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4" t="s">
        <v>83</v>
      </c>
      <c r="BK288" s="238">
        <f>ROUND(I288*H288,2)</f>
        <v>0</v>
      </c>
      <c r="BL288" s="14" t="s">
        <v>267</v>
      </c>
      <c r="BM288" s="237" t="s">
        <v>436</v>
      </c>
    </row>
    <row r="289" s="2" customFormat="1" ht="24.15" customHeight="1">
      <c r="A289" s="35"/>
      <c r="B289" s="36"/>
      <c r="C289" s="245" t="s">
        <v>812</v>
      </c>
      <c r="D289" s="245" t="s">
        <v>541</v>
      </c>
      <c r="E289" s="246" t="s">
        <v>1857</v>
      </c>
      <c r="F289" s="247" t="s">
        <v>1858</v>
      </c>
      <c r="G289" s="248" t="s">
        <v>241</v>
      </c>
      <c r="H289" s="249">
        <v>0.78000000000000003</v>
      </c>
      <c r="I289" s="250"/>
      <c r="J289" s="251">
        <f>ROUND(I289*H289,2)</f>
        <v>0</v>
      </c>
      <c r="K289" s="252"/>
      <c r="L289" s="253"/>
      <c r="M289" s="254" t="s">
        <v>1</v>
      </c>
      <c r="N289" s="255" t="s">
        <v>41</v>
      </c>
      <c r="O289" s="88"/>
      <c r="P289" s="235">
        <f>O289*H289</f>
        <v>0</v>
      </c>
      <c r="Q289" s="235">
        <v>0</v>
      </c>
      <c r="R289" s="235">
        <f>Q289*H289</f>
        <v>0</v>
      </c>
      <c r="S289" s="235">
        <v>0</v>
      </c>
      <c r="T289" s="236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37" t="s">
        <v>214</v>
      </c>
      <c r="AT289" s="237" t="s">
        <v>541</v>
      </c>
      <c r="AU289" s="237" t="s">
        <v>85</v>
      </c>
      <c r="AY289" s="14" t="s">
        <v>203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4" t="s">
        <v>83</v>
      </c>
      <c r="BK289" s="238">
        <f>ROUND(I289*H289,2)</f>
        <v>0</v>
      </c>
      <c r="BL289" s="14" t="s">
        <v>267</v>
      </c>
      <c r="BM289" s="237" t="s">
        <v>439</v>
      </c>
    </row>
    <row r="290" s="2" customFormat="1" ht="21.75" customHeight="1">
      <c r="A290" s="35"/>
      <c r="B290" s="36"/>
      <c r="C290" s="245" t="s">
        <v>816</v>
      </c>
      <c r="D290" s="245" t="s">
        <v>541</v>
      </c>
      <c r="E290" s="246" t="s">
        <v>1859</v>
      </c>
      <c r="F290" s="247" t="s">
        <v>1860</v>
      </c>
      <c r="G290" s="248" t="s">
        <v>241</v>
      </c>
      <c r="H290" s="249">
        <v>0.39000000000000001</v>
      </c>
      <c r="I290" s="250"/>
      <c r="J290" s="251">
        <f>ROUND(I290*H290,2)</f>
        <v>0</v>
      </c>
      <c r="K290" s="252"/>
      <c r="L290" s="253"/>
      <c r="M290" s="254" t="s">
        <v>1</v>
      </c>
      <c r="N290" s="255" t="s">
        <v>41</v>
      </c>
      <c r="O290" s="88"/>
      <c r="P290" s="235">
        <f>O290*H290</f>
        <v>0</v>
      </c>
      <c r="Q290" s="235">
        <v>0</v>
      </c>
      <c r="R290" s="235">
        <f>Q290*H290</f>
        <v>0</v>
      </c>
      <c r="S290" s="235">
        <v>0</v>
      </c>
      <c r="T290" s="236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37" t="s">
        <v>214</v>
      </c>
      <c r="AT290" s="237" t="s">
        <v>541</v>
      </c>
      <c r="AU290" s="237" t="s">
        <v>85</v>
      </c>
      <c r="AY290" s="14" t="s">
        <v>203</v>
      </c>
      <c r="BE290" s="238">
        <f>IF(N290="základní",J290,0)</f>
        <v>0</v>
      </c>
      <c r="BF290" s="238">
        <f>IF(N290="snížená",J290,0)</f>
        <v>0</v>
      </c>
      <c r="BG290" s="238">
        <f>IF(N290="zákl. přenesená",J290,0)</f>
        <v>0</v>
      </c>
      <c r="BH290" s="238">
        <f>IF(N290="sníž. přenesená",J290,0)</f>
        <v>0</v>
      </c>
      <c r="BI290" s="238">
        <f>IF(N290="nulová",J290,0)</f>
        <v>0</v>
      </c>
      <c r="BJ290" s="14" t="s">
        <v>83</v>
      </c>
      <c r="BK290" s="238">
        <f>ROUND(I290*H290,2)</f>
        <v>0</v>
      </c>
      <c r="BL290" s="14" t="s">
        <v>267</v>
      </c>
      <c r="BM290" s="237" t="s">
        <v>443</v>
      </c>
    </row>
    <row r="291" s="2" customFormat="1" ht="24.15" customHeight="1">
      <c r="A291" s="35"/>
      <c r="B291" s="36"/>
      <c r="C291" s="245" t="s">
        <v>820</v>
      </c>
      <c r="D291" s="245" t="s">
        <v>541</v>
      </c>
      <c r="E291" s="246" t="s">
        <v>1861</v>
      </c>
      <c r="F291" s="247" t="s">
        <v>1862</v>
      </c>
      <c r="G291" s="248" t="s">
        <v>241</v>
      </c>
      <c r="H291" s="249">
        <v>0.59999999999999998</v>
      </c>
      <c r="I291" s="250"/>
      <c r="J291" s="251">
        <f>ROUND(I291*H291,2)</f>
        <v>0</v>
      </c>
      <c r="K291" s="252"/>
      <c r="L291" s="253"/>
      <c r="M291" s="254" t="s">
        <v>1</v>
      </c>
      <c r="N291" s="255" t="s">
        <v>41</v>
      </c>
      <c r="O291" s="88"/>
      <c r="P291" s="235">
        <f>O291*H291</f>
        <v>0</v>
      </c>
      <c r="Q291" s="235">
        <v>0</v>
      </c>
      <c r="R291" s="235">
        <f>Q291*H291</f>
        <v>0</v>
      </c>
      <c r="S291" s="235">
        <v>0</v>
      </c>
      <c r="T291" s="236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37" t="s">
        <v>214</v>
      </c>
      <c r="AT291" s="237" t="s">
        <v>541</v>
      </c>
      <c r="AU291" s="237" t="s">
        <v>85</v>
      </c>
      <c r="AY291" s="14" t="s">
        <v>203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4" t="s">
        <v>83</v>
      </c>
      <c r="BK291" s="238">
        <f>ROUND(I291*H291,2)</f>
        <v>0</v>
      </c>
      <c r="BL291" s="14" t="s">
        <v>267</v>
      </c>
      <c r="BM291" s="237" t="s">
        <v>446</v>
      </c>
    </row>
    <row r="292" s="2" customFormat="1" ht="24.15" customHeight="1">
      <c r="A292" s="35"/>
      <c r="B292" s="36"/>
      <c r="C292" s="225" t="s">
        <v>824</v>
      </c>
      <c r="D292" s="225" t="s">
        <v>205</v>
      </c>
      <c r="E292" s="226" t="s">
        <v>1863</v>
      </c>
      <c r="F292" s="227" t="s">
        <v>1864</v>
      </c>
      <c r="G292" s="228" t="s">
        <v>523</v>
      </c>
      <c r="H292" s="244"/>
      <c r="I292" s="230"/>
      <c r="J292" s="231">
        <f>ROUND(I292*H292,2)</f>
        <v>0</v>
      </c>
      <c r="K292" s="232"/>
      <c r="L292" s="41"/>
      <c r="M292" s="233" t="s">
        <v>1</v>
      </c>
      <c r="N292" s="234" t="s">
        <v>41</v>
      </c>
      <c r="O292" s="88"/>
      <c r="P292" s="235">
        <f>O292*H292</f>
        <v>0</v>
      </c>
      <c r="Q292" s="235">
        <v>0</v>
      </c>
      <c r="R292" s="235">
        <f>Q292*H292</f>
        <v>0</v>
      </c>
      <c r="S292" s="235">
        <v>0</v>
      </c>
      <c r="T292" s="236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37" t="s">
        <v>267</v>
      </c>
      <c r="AT292" s="237" t="s">
        <v>205</v>
      </c>
      <c r="AU292" s="237" t="s">
        <v>85</v>
      </c>
      <c r="AY292" s="14" t="s">
        <v>203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4" t="s">
        <v>83</v>
      </c>
      <c r="BK292" s="238">
        <f>ROUND(I292*H292,2)</f>
        <v>0</v>
      </c>
      <c r="BL292" s="14" t="s">
        <v>267</v>
      </c>
      <c r="BM292" s="237" t="s">
        <v>450</v>
      </c>
    </row>
    <row r="293" s="12" customFormat="1" ht="22.8" customHeight="1">
      <c r="A293" s="12"/>
      <c r="B293" s="209"/>
      <c r="C293" s="210"/>
      <c r="D293" s="211" t="s">
        <v>75</v>
      </c>
      <c r="E293" s="223" t="s">
        <v>1865</v>
      </c>
      <c r="F293" s="223" t="s">
        <v>1866</v>
      </c>
      <c r="G293" s="210"/>
      <c r="H293" s="210"/>
      <c r="I293" s="213"/>
      <c r="J293" s="224">
        <f>BK293</f>
        <v>0</v>
      </c>
      <c r="K293" s="210"/>
      <c r="L293" s="215"/>
      <c r="M293" s="216"/>
      <c r="N293" s="217"/>
      <c r="O293" s="217"/>
      <c r="P293" s="218">
        <f>SUM(P294:P315)</f>
        <v>0</v>
      </c>
      <c r="Q293" s="217"/>
      <c r="R293" s="218">
        <f>SUM(R294:R315)</f>
        <v>0</v>
      </c>
      <c r="S293" s="217"/>
      <c r="T293" s="219">
        <f>SUM(T294:T315)</f>
        <v>0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R293" s="220" t="s">
        <v>85</v>
      </c>
      <c r="AT293" s="221" t="s">
        <v>75</v>
      </c>
      <c r="AU293" s="221" t="s">
        <v>83</v>
      </c>
      <c r="AY293" s="220" t="s">
        <v>203</v>
      </c>
      <c r="BK293" s="222">
        <f>SUM(BK294:BK315)</f>
        <v>0</v>
      </c>
    </row>
    <row r="294" s="2" customFormat="1" ht="24.15" customHeight="1">
      <c r="A294" s="35"/>
      <c r="B294" s="36"/>
      <c r="C294" s="225" t="s">
        <v>828</v>
      </c>
      <c r="D294" s="225" t="s">
        <v>205</v>
      </c>
      <c r="E294" s="226" t="s">
        <v>1867</v>
      </c>
      <c r="F294" s="227" t="s">
        <v>1868</v>
      </c>
      <c r="G294" s="228" t="s">
        <v>220</v>
      </c>
      <c r="H294" s="229">
        <v>11</v>
      </c>
      <c r="I294" s="230"/>
      <c r="J294" s="231">
        <f>ROUND(I294*H294,2)</f>
        <v>0</v>
      </c>
      <c r="K294" s="232"/>
      <c r="L294" s="41"/>
      <c r="M294" s="233" t="s">
        <v>1</v>
      </c>
      <c r="N294" s="234" t="s">
        <v>41</v>
      </c>
      <c r="O294" s="88"/>
      <c r="P294" s="235">
        <f>O294*H294</f>
        <v>0</v>
      </c>
      <c r="Q294" s="235">
        <v>0</v>
      </c>
      <c r="R294" s="235">
        <f>Q294*H294</f>
        <v>0</v>
      </c>
      <c r="S294" s="235">
        <v>0</v>
      </c>
      <c r="T294" s="236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37" t="s">
        <v>267</v>
      </c>
      <c r="AT294" s="237" t="s">
        <v>205</v>
      </c>
      <c r="AU294" s="237" t="s">
        <v>85</v>
      </c>
      <c r="AY294" s="14" t="s">
        <v>203</v>
      </c>
      <c r="BE294" s="238">
        <f>IF(N294="základní",J294,0)</f>
        <v>0</v>
      </c>
      <c r="BF294" s="238">
        <f>IF(N294="snížená",J294,0)</f>
        <v>0</v>
      </c>
      <c r="BG294" s="238">
        <f>IF(N294="zákl. přenesená",J294,0)</f>
        <v>0</v>
      </c>
      <c r="BH294" s="238">
        <f>IF(N294="sníž. přenesená",J294,0)</f>
        <v>0</v>
      </c>
      <c r="BI294" s="238">
        <f>IF(N294="nulová",J294,0)</f>
        <v>0</v>
      </c>
      <c r="BJ294" s="14" t="s">
        <v>83</v>
      </c>
      <c r="BK294" s="238">
        <f>ROUND(I294*H294,2)</f>
        <v>0</v>
      </c>
      <c r="BL294" s="14" t="s">
        <v>267</v>
      </c>
      <c r="BM294" s="237" t="s">
        <v>454</v>
      </c>
    </row>
    <row r="295" s="2" customFormat="1" ht="16.5" customHeight="1">
      <c r="A295" s="35"/>
      <c r="B295" s="36"/>
      <c r="C295" s="245" t="s">
        <v>832</v>
      </c>
      <c r="D295" s="245" t="s">
        <v>541</v>
      </c>
      <c r="E295" s="246" t="s">
        <v>1869</v>
      </c>
      <c r="F295" s="247" t="s">
        <v>1870</v>
      </c>
      <c r="G295" s="248" t="s">
        <v>220</v>
      </c>
      <c r="H295" s="249">
        <v>9</v>
      </c>
      <c r="I295" s="250"/>
      <c r="J295" s="251">
        <f>ROUND(I295*H295,2)</f>
        <v>0</v>
      </c>
      <c r="K295" s="252"/>
      <c r="L295" s="253"/>
      <c r="M295" s="254" t="s">
        <v>1</v>
      </c>
      <c r="N295" s="255" t="s">
        <v>41</v>
      </c>
      <c r="O295" s="88"/>
      <c r="P295" s="235">
        <f>O295*H295</f>
        <v>0</v>
      </c>
      <c r="Q295" s="235">
        <v>0</v>
      </c>
      <c r="R295" s="235">
        <f>Q295*H295</f>
        <v>0</v>
      </c>
      <c r="S295" s="235">
        <v>0</v>
      </c>
      <c r="T295" s="236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37" t="s">
        <v>214</v>
      </c>
      <c r="AT295" s="237" t="s">
        <v>541</v>
      </c>
      <c r="AU295" s="237" t="s">
        <v>85</v>
      </c>
      <c r="AY295" s="14" t="s">
        <v>203</v>
      </c>
      <c r="BE295" s="238">
        <f>IF(N295="základní",J295,0)</f>
        <v>0</v>
      </c>
      <c r="BF295" s="238">
        <f>IF(N295="snížená",J295,0)</f>
        <v>0</v>
      </c>
      <c r="BG295" s="238">
        <f>IF(N295="zákl. přenesená",J295,0)</f>
        <v>0</v>
      </c>
      <c r="BH295" s="238">
        <f>IF(N295="sníž. přenesená",J295,0)</f>
        <v>0</v>
      </c>
      <c r="BI295" s="238">
        <f>IF(N295="nulová",J295,0)</f>
        <v>0</v>
      </c>
      <c r="BJ295" s="14" t="s">
        <v>83</v>
      </c>
      <c r="BK295" s="238">
        <f>ROUND(I295*H295,2)</f>
        <v>0</v>
      </c>
      <c r="BL295" s="14" t="s">
        <v>267</v>
      </c>
      <c r="BM295" s="237" t="s">
        <v>458</v>
      </c>
    </row>
    <row r="296" s="2" customFormat="1" ht="16.5" customHeight="1">
      <c r="A296" s="35"/>
      <c r="B296" s="36"/>
      <c r="C296" s="245" t="s">
        <v>836</v>
      </c>
      <c r="D296" s="245" t="s">
        <v>541</v>
      </c>
      <c r="E296" s="246" t="s">
        <v>1871</v>
      </c>
      <c r="F296" s="247" t="s">
        <v>1872</v>
      </c>
      <c r="G296" s="248" t="s">
        <v>220</v>
      </c>
      <c r="H296" s="249">
        <v>2</v>
      </c>
      <c r="I296" s="250"/>
      <c r="J296" s="251">
        <f>ROUND(I296*H296,2)</f>
        <v>0</v>
      </c>
      <c r="K296" s="252"/>
      <c r="L296" s="253"/>
      <c r="M296" s="254" t="s">
        <v>1</v>
      </c>
      <c r="N296" s="255" t="s">
        <v>41</v>
      </c>
      <c r="O296" s="88"/>
      <c r="P296" s="235">
        <f>O296*H296</f>
        <v>0</v>
      </c>
      <c r="Q296" s="235">
        <v>0</v>
      </c>
      <c r="R296" s="235">
        <f>Q296*H296</f>
        <v>0</v>
      </c>
      <c r="S296" s="235">
        <v>0</v>
      </c>
      <c r="T296" s="236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37" t="s">
        <v>214</v>
      </c>
      <c r="AT296" s="237" t="s">
        <v>541</v>
      </c>
      <c r="AU296" s="237" t="s">
        <v>85</v>
      </c>
      <c r="AY296" s="14" t="s">
        <v>203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4" t="s">
        <v>83</v>
      </c>
      <c r="BK296" s="238">
        <f>ROUND(I296*H296,2)</f>
        <v>0</v>
      </c>
      <c r="BL296" s="14" t="s">
        <v>267</v>
      </c>
      <c r="BM296" s="237" t="s">
        <v>461</v>
      </c>
    </row>
    <row r="297" s="2" customFormat="1" ht="16.5" customHeight="1">
      <c r="A297" s="35"/>
      <c r="B297" s="36"/>
      <c r="C297" s="225" t="s">
        <v>840</v>
      </c>
      <c r="D297" s="225" t="s">
        <v>205</v>
      </c>
      <c r="E297" s="226" t="s">
        <v>1873</v>
      </c>
      <c r="F297" s="227" t="s">
        <v>1874</v>
      </c>
      <c r="G297" s="228" t="s">
        <v>1346</v>
      </c>
      <c r="H297" s="229">
        <v>1</v>
      </c>
      <c r="I297" s="230"/>
      <c r="J297" s="231">
        <f>ROUND(I297*H297,2)</f>
        <v>0</v>
      </c>
      <c r="K297" s="232"/>
      <c r="L297" s="41"/>
      <c r="M297" s="233" t="s">
        <v>1</v>
      </c>
      <c r="N297" s="234" t="s">
        <v>41</v>
      </c>
      <c r="O297" s="88"/>
      <c r="P297" s="235">
        <f>O297*H297</f>
        <v>0</v>
      </c>
      <c r="Q297" s="235">
        <v>0</v>
      </c>
      <c r="R297" s="235">
        <f>Q297*H297</f>
        <v>0</v>
      </c>
      <c r="S297" s="235">
        <v>0</v>
      </c>
      <c r="T297" s="236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37" t="s">
        <v>267</v>
      </c>
      <c r="AT297" s="237" t="s">
        <v>205</v>
      </c>
      <c r="AU297" s="237" t="s">
        <v>85</v>
      </c>
      <c r="AY297" s="14" t="s">
        <v>203</v>
      </c>
      <c r="BE297" s="238">
        <f>IF(N297="základní",J297,0)</f>
        <v>0</v>
      </c>
      <c r="BF297" s="238">
        <f>IF(N297="snížená",J297,0)</f>
        <v>0</v>
      </c>
      <c r="BG297" s="238">
        <f>IF(N297="zákl. přenesená",J297,0)</f>
        <v>0</v>
      </c>
      <c r="BH297" s="238">
        <f>IF(N297="sníž. přenesená",J297,0)</f>
        <v>0</v>
      </c>
      <c r="BI297" s="238">
        <f>IF(N297="nulová",J297,0)</f>
        <v>0</v>
      </c>
      <c r="BJ297" s="14" t="s">
        <v>83</v>
      </c>
      <c r="BK297" s="238">
        <f>ROUND(I297*H297,2)</f>
        <v>0</v>
      </c>
      <c r="BL297" s="14" t="s">
        <v>267</v>
      </c>
      <c r="BM297" s="237" t="s">
        <v>465</v>
      </c>
    </row>
    <row r="298" s="2" customFormat="1" ht="24.15" customHeight="1">
      <c r="A298" s="35"/>
      <c r="B298" s="36"/>
      <c r="C298" s="225" t="s">
        <v>844</v>
      </c>
      <c r="D298" s="225" t="s">
        <v>205</v>
      </c>
      <c r="E298" s="226" t="s">
        <v>1875</v>
      </c>
      <c r="F298" s="227" t="s">
        <v>1876</v>
      </c>
      <c r="G298" s="228" t="s">
        <v>220</v>
      </c>
      <c r="H298" s="229">
        <v>1</v>
      </c>
      <c r="I298" s="230"/>
      <c r="J298" s="231">
        <f>ROUND(I298*H298,2)</f>
        <v>0</v>
      </c>
      <c r="K298" s="232"/>
      <c r="L298" s="41"/>
      <c r="M298" s="233" t="s">
        <v>1</v>
      </c>
      <c r="N298" s="234" t="s">
        <v>41</v>
      </c>
      <c r="O298" s="88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37" t="s">
        <v>267</v>
      </c>
      <c r="AT298" s="237" t="s">
        <v>205</v>
      </c>
      <c r="AU298" s="237" t="s">
        <v>85</v>
      </c>
      <c r="AY298" s="14" t="s">
        <v>203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4" t="s">
        <v>83</v>
      </c>
      <c r="BK298" s="238">
        <f>ROUND(I298*H298,2)</f>
        <v>0</v>
      </c>
      <c r="BL298" s="14" t="s">
        <v>267</v>
      </c>
      <c r="BM298" s="237" t="s">
        <v>468</v>
      </c>
    </row>
    <row r="299" s="2" customFormat="1" ht="21.75" customHeight="1">
      <c r="A299" s="35"/>
      <c r="B299" s="36"/>
      <c r="C299" s="245" t="s">
        <v>848</v>
      </c>
      <c r="D299" s="245" t="s">
        <v>541</v>
      </c>
      <c r="E299" s="246" t="s">
        <v>1877</v>
      </c>
      <c r="F299" s="247" t="s">
        <v>1878</v>
      </c>
      <c r="G299" s="248" t="s">
        <v>220</v>
      </c>
      <c r="H299" s="249">
        <v>1</v>
      </c>
      <c r="I299" s="250"/>
      <c r="J299" s="251">
        <f>ROUND(I299*H299,2)</f>
        <v>0</v>
      </c>
      <c r="K299" s="252"/>
      <c r="L299" s="253"/>
      <c r="M299" s="254" t="s">
        <v>1</v>
      </c>
      <c r="N299" s="255" t="s">
        <v>41</v>
      </c>
      <c r="O299" s="88"/>
      <c r="P299" s="235">
        <f>O299*H299</f>
        <v>0</v>
      </c>
      <c r="Q299" s="235">
        <v>0</v>
      </c>
      <c r="R299" s="235">
        <f>Q299*H299</f>
        <v>0</v>
      </c>
      <c r="S299" s="235">
        <v>0</v>
      </c>
      <c r="T299" s="236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37" t="s">
        <v>214</v>
      </c>
      <c r="AT299" s="237" t="s">
        <v>541</v>
      </c>
      <c r="AU299" s="237" t="s">
        <v>85</v>
      </c>
      <c r="AY299" s="14" t="s">
        <v>203</v>
      </c>
      <c r="BE299" s="238">
        <f>IF(N299="základní",J299,0)</f>
        <v>0</v>
      </c>
      <c r="BF299" s="238">
        <f>IF(N299="snížená",J299,0)</f>
        <v>0</v>
      </c>
      <c r="BG299" s="238">
        <f>IF(N299="zákl. přenesená",J299,0)</f>
        <v>0</v>
      </c>
      <c r="BH299" s="238">
        <f>IF(N299="sníž. přenesená",J299,0)</f>
        <v>0</v>
      </c>
      <c r="BI299" s="238">
        <f>IF(N299="nulová",J299,0)</f>
        <v>0</v>
      </c>
      <c r="BJ299" s="14" t="s">
        <v>83</v>
      </c>
      <c r="BK299" s="238">
        <f>ROUND(I299*H299,2)</f>
        <v>0</v>
      </c>
      <c r="BL299" s="14" t="s">
        <v>267</v>
      </c>
      <c r="BM299" s="237" t="s">
        <v>472</v>
      </c>
    </row>
    <row r="300" s="2" customFormat="1" ht="16.5" customHeight="1">
      <c r="A300" s="35"/>
      <c r="B300" s="36"/>
      <c r="C300" s="225" t="s">
        <v>853</v>
      </c>
      <c r="D300" s="225" t="s">
        <v>205</v>
      </c>
      <c r="E300" s="226" t="s">
        <v>1879</v>
      </c>
      <c r="F300" s="227" t="s">
        <v>1880</v>
      </c>
      <c r="G300" s="228" t="s">
        <v>1346</v>
      </c>
      <c r="H300" s="229">
        <v>3</v>
      </c>
      <c r="I300" s="230"/>
      <c r="J300" s="231">
        <f>ROUND(I300*H300,2)</f>
        <v>0</v>
      </c>
      <c r="K300" s="232"/>
      <c r="L300" s="41"/>
      <c r="M300" s="233" t="s">
        <v>1</v>
      </c>
      <c r="N300" s="234" t="s">
        <v>41</v>
      </c>
      <c r="O300" s="88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37" t="s">
        <v>267</v>
      </c>
      <c r="AT300" s="237" t="s">
        <v>205</v>
      </c>
      <c r="AU300" s="237" t="s">
        <v>85</v>
      </c>
      <c r="AY300" s="14" t="s">
        <v>203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4" t="s">
        <v>83</v>
      </c>
      <c r="BK300" s="238">
        <f>ROUND(I300*H300,2)</f>
        <v>0</v>
      </c>
      <c r="BL300" s="14" t="s">
        <v>267</v>
      </c>
      <c r="BM300" s="237" t="s">
        <v>476</v>
      </c>
    </row>
    <row r="301" s="2" customFormat="1" ht="21.75" customHeight="1">
      <c r="A301" s="35"/>
      <c r="B301" s="36"/>
      <c r="C301" s="225" t="s">
        <v>858</v>
      </c>
      <c r="D301" s="225" t="s">
        <v>205</v>
      </c>
      <c r="E301" s="226" t="s">
        <v>1881</v>
      </c>
      <c r="F301" s="227" t="s">
        <v>1882</v>
      </c>
      <c r="G301" s="228" t="s">
        <v>1346</v>
      </c>
      <c r="H301" s="229">
        <v>3</v>
      </c>
      <c r="I301" s="230"/>
      <c r="J301" s="231">
        <f>ROUND(I301*H301,2)</f>
        <v>0</v>
      </c>
      <c r="K301" s="232"/>
      <c r="L301" s="41"/>
      <c r="M301" s="233" t="s">
        <v>1</v>
      </c>
      <c r="N301" s="234" t="s">
        <v>41</v>
      </c>
      <c r="O301" s="88"/>
      <c r="P301" s="235">
        <f>O301*H301</f>
        <v>0</v>
      </c>
      <c r="Q301" s="235">
        <v>0</v>
      </c>
      <c r="R301" s="235">
        <f>Q301*H301</f>
        <v>0</v>
      </c>
      <c r="S301" s="235">
        <v>0</v>
      </c>
      <c r="T301" s="236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37" t="s">
        <v>267</v>
      </c>
      <c r="AT301" s="237" t="s">
        <v>205</v>
      </c>
      <c r="AU301" s="237" t="s">
        <v>85</v>
      </c>
      <c r="AY301" s="14" t="s">
        <v>203</v>
      </c>
      <c r="BE301" s="238">
        <f>IF(N301="základní",J301,0)</f>
        <v>0</v>
      </c>
      <c r="BF301" s="238">
        <f>IF(N301="snížená",J301,0)</f>
        <v>0</v>
      </c>
      <c r="BG301" s="238">
        <f>IF(N301="zákl. přenesená",J301,0)</f>
        <v>0</v>
      </c>
      <c r="BH301" s="238">
        <f>IF(N301="sníž. přenesená",J301,0)</f>
        <v>0</v>
      </c>
      <c r="BI301" s="238">
        <f>IF(N301="nulová",J301,0)</f>
        <v>0</v>
      </c>
      <c r="BJ301" s="14" t="s">
        <v>83</v>
      </c>
      <c r="BK301" s="238">
        <f>ROUND(I301*H301,2)</f>
        <v>0</v>
      </c>
      <c r="BL301" s="14" t="s">
        <v>267</v>
      </c>
      <c r="BM301" s="237" t="s">
        <v>1883</v>
      </c>
    </row>
    <row r="302" s="2" customFormat="1" ht="24.15" customHeight="1">
      <c r="A302" s="35"/>
      <c r="B302" s="36"/>
      <c r="C302" s="245" t="s">
        <v>862</v>
      </c>
      <c r="D302" s="245" t="s">
        <v>541</v>
      </c>
      <c r="E302" s="246" t="s">
        <v>1884</v>
      </c>
      <c r="F302" s="247" t="s">
        <v>1885</v>
      </c>
      <c r="G302" s="248" t="s">
        <v>220</v>
      </c>
      <c r="H302" s="249">
        <v>2</v>
      </c>
      <c r="I302" s="250"/>
      <c r="J302" s="251">
        <f>ROUND(I302*H302,2)</f>
        <v>0</v>
      </c>
      <c r="K302" s="252"/>
      <c r="L302" s="253"/>
      <c r="M302" s="254" t="s">
        <v>1</v>
      </c>
      <c r="N302" s="255" t="s">
        <v>41</v>
      </c>
      <c r="O302" s="88"/>
      <c r="P302" s="235">
        <f>O302*H302</f>
        <v>0</v>
      </c>
      <c r="Q302" s="235">
        <v>0</v>
      </c>
      <c r="R302" s="235">
        <f>Q302*H302</f>
        <v>0</v>
      </c>
      <c r="S302" s="235">
        <v>0</v>
      </c>
      <c r="T302" s="236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37" t="s">
        <v>214</v>
      </c>
      <c r="AT302" s="237" t="s">
        <v>541</v>
      </c>
      <c r="AU302" s="237" t="s">
        <v>85</v>
      </c>
      <c r="AY302" s="14" t="s">
        <v>203</v>
      </c>
      <c r="BE302" s="238">
        <f>IF(N302="základní",J302,0)</f>
        <v>0</v>
      </c>
      <c r="BF302" s="238">
        <f>IF(N302="snížená",J302,0)</f>
        <v>0</v>
      </c>
      <c r="BG302" s="238">
        <f>IF(N302="zákl. přenesená",J302,0)</f>
        <v>0</v>
      </c>
      <c r="BH302" s="238">
        <f>IF(N302="sníž. přenesená",J302,0)</f>
        <v>0</v>
      </c>
      <c r="BI302" s="238">
        <f>IF(N302="nulová",J302,0)</f>
        <v>0</v>
      </c>
      <c r="BJ302" s="14" t="s">
        <v>83</v>
      </c>
      <c r="BK302" s="238">
        <f>ROUND(I302*H302,2)</f>
        <v>0</v>
      </c>
      <c r="BL302" s="14" t="s">
        <v>267</v>
      </c>
      <c r="BM302" s="237" t="s">
        <v>1886</v>
      </c>
    </row>
    <row r="303" s="2" customFormat="1" ht="24.15" customHeight="1">
      <c r="A303" s="35"/>
      <c r="B303" s="36"/>
      <c r="C303" s="245" t="s">
        <v>866</v>
      </c>
      <c r="D303" s="245" t="s">
        <v>541</v>
      </c>
      <c r="E303" s="246" t="s">
        <v>1887</v>
      </c>
      <c r="F303" s="247" t="s">
        <v>1888</v>
      </c>
      <c r="G303" s="248" t="s">
        <v>220</v>
      </c>
      <c r="H303" s="249">
        <v>1</v>
      </c>
      <c r="I303" s="250"/>
      <c r="J303" s="251">
        <f>ROUND(I303*H303,2)</f>
        <v>0</v>
      </c>
      <c r="K303" s="252"/>
      <c r="L303" s="253"/>
      <c r="M303" s="254" t="s">
        <v>1</v>
      </c>
      <c r="N303" s="255" t="s">
        <v>41</v>
      </c>
      <c r="O303" s="88"/>
      <c r="P303" s="235">
        <f>O303*H303</f>
        <v>0</v>
      </c>
      <c r="Q303" s="235">
        <v>0</v>
      </c>
      <c r="R303" s="235">
        <f>Q303*H303</f>
        <v>0</v>
      </c>
      <c r="S303" s="235">
        <v>0</v>
      </c>
      <c r="T303" s="236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37" t="s">
        <v>214</v>
      </c>
      <c r="AT303" s="237" t="s">
        <v>541</v>
      </c>
      <c r="AU303" s="237" t="s">
        <v>85</v>
      </c>
      <c r="AY303" s="14" t="s">
        <v>203</v>
      </c>
      <c r="BE303" s="238">
        <f>IF(N303="základní",J303,0)</f>
        <v>0</v>
      </c>
      <c r="BF303" s="238">
        <f>IF(N303="snížená",J303,0)</f>
        <v>0</v>
      </c>
      <c r="BG303" s="238">
        <f>IF(N303="zákl. přenesená",J303,0)</f>
        <v>0</v>
      </c>
      <c r="BH303" s="238">
        <f>IF(N303="sníž. přenesená",J303,0)</f>
        <v>0</v>
      </c>
      <c r="BI303" s="238">
        <f>IF(N303="nulová",J303,0)</f>
        <v>0</v>
      </c>
      <c r="BJ303" s="14" t="s">
        <v>83</v>
      </c>
      <c r="BK303" s="238">
        <f>ROUND(I303*H303,2)</f>
        <v>0</v>
      </c>
      <c r="BL303" s="14" t="s">
        <v>267</v>
      </c>
      <c r="BM303" s="237" t="s">
        <v>1889</v>
      </c>
    </row>
    <row r="304" s="2" customFormat="1" ht="24.15" customHeight="1">
      <c r="A304" s="35"/>
      <c r="B304" s="36"/>
      <c r="C304" s="225" t="s">
        <v>870</v>
      </c>
      <c r="D304" s="225" t="s">
        <v>205</v>
      </c>
      <c r="E304" s="226" t="s">
        <v>1890</v>
      </c>
      <c r="F304" s="227" t="s">
        <v>1891</v>
      </c>
      <c r="G304" s="228" t="s">
        <v>1346</v>
      </c>
      <c r="H304" s="229">
        <v>4</v>
      </c>
      <c r="I304" s="230"/>
      <c r="J304" s="231">
        <f>ROUND(I304*H304,2)</f>
        <v>0</v>
      </c>
      <c r="K304" s="232"/>
      <c r="L304" s="41"/>
      <c r="M304" s="233" t="s">
        <v>1</v>
      </c>
      <c r="N304" s="234" t="s">
        <v>41</v>
      </c>
      <c r="O304" s="88"/>
      <c r="P304" s="235">
        <f>O304*H304</f>
        <v>0</v>
      </c>
      <c r="Q304" s="235">
        <v>0</v>
      </c>
      <c r="R304" s="235">
        <f>Q304*H304</f>
        <v>0</v>
      </c>
      <c r="S304" s="235">
        <v>0</v>
      </c>
      <c r="T304" s="236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37" t="s">
        <v>267</v>
      </c>
      <c r="AT304" s="237" t="s">
        <v>205</v>
      </c>
      <c r="AU304" s="237" t="s">
        <v>85</v>
      </c>
      <c r="AY304" s="14" t="s">
        <v>203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4" t="s">
        <v>83</v>
      </c>
      <c r="BK304" s="238">
        <f>ROUND(I304*H304,2)</f>
        <v>0</v>
      </c>
      <c r="BL304" s="14" t="s">
        <v>267</v>
      </c>
      <c r="BM304" s="237" t="s">
        <v>1892</v>
      </c>
    </row>
    <row r="305" s="2" customFormat="1" ht="21.75" customHeight="1">
      <c r="A305" s="35"/>
      <c r="B305" s="36"/>
      <c r="C305" s="225" t="s">
        <v>874</v>
      </c>
      <c r="D305" s="225" t="s">
        <v>205</v>
      </c>
      <c r="E305" s="226" t="s">
        <v>1893</v>
      </c>
      <c r="F305" s="227" t="s">
        <v>1894</v>
      </c>
      <c r="G305" s="228" t="s">
        <v>1346</v>
      </c>
      <c r="H305" s="229">
        <v>1</v>
      </c>
      <c r="I305" s="230"/>
      <c r="J305" s="231">
        <f>ROUND(I305*H305,2)</f>
        <v>0</v>
      </c>
      <c r="K305" s="232"/>
      <c r="L305" s="41"/>
      <c r="M305" s="233" t="s">
        <v>1</v>
      </c>
      <c r="N305" s="234" t="s">
        <v>41</v>
      </c>
      <c r="O305" s="88"/>
      <c r="P305" s="235">
        <f>O305*H305</f>
        <v>0</v>
      </c>
      <c r="Q305" s="235">
        <v>0</v>
      </c>
      <c r="R305" s="235">
        <f>Q305*H305</f>
        <v>0</v>
      </c>
      <c r="S305" s="235">
        <v>0</v>
      </c>
      <c r="T305" s="236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37" t="s">
        <v>267</v>
      </c>
      <c r="AT305" s="237" t="s">
        <v>205</v>
      </c>
      <c r="AU305" s="237" t="s">
        <v>85</v>
      </c>
      <c r="AY305" s="14" t="s">
        <v>203</v>
      </c>
      <c r="BE305" s="238">
        <f>IF(N305="základní",J305,0)</f>
        <v>0</v>
      </c>
      <c r="BF305" s="238">
        <f>IF(N305="snížená",J305,0)</f>
        <v>0</v>
      </c>
      <c r="BG305" s="238">
        <f>IF(N305="zákl. přenesená",J305,0)</f>
        <v>0</v>
      </c>
      <c r="BH305" s="238">
        <f>IF(N305="sníž. přenesená",J305,0)</f>
        <v>0</v>
      </c>
      <c r="BI305" s="238">
        <f>IF(N305="nulová",J305,0)</f>
        <v>0</v>
      </c>
      <c r="BJ305" s="14" t="s">
        <v>83</v>
      </c>
      <c r="BK305" s="238">
        <f>ROUND(I305*H305,2)</f>
        <v>0</v>
      </c>
      <c r="BL305" s="14" t="s">
        <v>267</v>
      </c>
      <c r="BM305" s="237" t="s">
        <v>1895</v>
      </c>
    </row>
    <row r="306" s="2" customFormat="1" ht="21.75" customHeight="1">
      <c r="A306" s="35"/>
      <c r="B306" s="36"/>
      <c r="C306" s="225" t="s">
        <v>878</v>
      </c>
      <c r="D306" s="225" t="s">
        <v>205</v>
      </c>
      <c r="E306" s="226" t="s">
        <v>1896</v>
      </c>
      <c r="F306" s="227" t="s">
        <v>1897</v>
      </c>
      <c r="G306" s="228" t="s">
        <v>1346</v>
      </c>
      <c r="H306" s="229">
        <v>3</v>
      </c>
      <c r="I306" s="230"/>
      <c r="J306" s="231">
        <f>ROUND(I306*H306,2)</f>
        <v>0</v>
      </c>
      <c r="K306" s="232"/>
      <c r="L306" s="41"/>
      <c r="M306" s="233" t="s">
        <v>1</v>
      </c>
      <c r="N306" s="234" t="s">
        <v>41</v>
      </c>
      <c r="O306" s="88"/>
      <c r="P306" s="235">
        <f>O306*H306</f>
        <v>0</v>
      </c>
      <c r="Q306" s="235">
        <v>0</v>
      </c>
      <c r="R306" s="235">
        <f>Q306*H306</f>
        <v>0</v>
      </c>
      <c r="S306" s="235">
        <v>0</v>
      </c>
      <c r="T306" s="236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37" t="s">
        <v>267</v>
      </c>
      <c r="AT306" s="237" t="s">
        <v>205</v>
      </c>
      <c r="AU306" s="237" t="s">
        <v>85</v>
      </c>
      <c r="AY306" s="14" t="s">
        <v>203</v>
      </c>
      <c r="BE306" s="238">
        <f>IF(N306="základní",J306,0)</f>
        <v>0</v>
      </c>
      <c r="BF306" s="238">
        <f>IF(N306="snížená",J306,0)</f>
        <v>0</v>
      </c>
      <c r="BG306" s="238">
        <f>IF(N306="zákl. přenesená",J306,0)</f>
        <v>0</v>
      </c>
      <c r="BH306" s="238">
        <f>IF(N306="sníž. přenesená",J306,0)</f>
        <v>0</v>
      </c>
      <c r="BI306" s="238">
        <f>IF(N306="nulová",J306,0)</f>
        <v>0</v>
      </c>
      <c r="BJ306" s="14" t="s">
        <v>83</v>
      </c>
      <c r="BK306" s="238">
        <f>ROUND(I306*H306,2)</f>
        <v>0</v>
      </c>
      <c r="BL306" s="14" t="s">
        <v>267</v>
      </c>
      <c r="BM306" s="237" t="s">
        <v>1898</v>
      </c>
    </row>
    <row r="307" s="2" customFormat="1" ht="33" customHeight="1">
      <c r="A307" s="35"/>
      <c r="B307" s="36"/>
      <c r="C307" s="225" t="s">
        <v>884</v>
      </c>
      <c r="D307" s="225" t="s">
        <v>205</v>
      </c>
      <c r="E307" s="226" t="s">
        <v>1899</v>
      </c>
      <c r="F307" s="227" t="s">
        <v>1900</v>
      </c>
      <c r="G307" s="228" t="s">
        <v>241</v>
      </c>
      <c r="H307" s="229">
        <v>0.16300000000000001</v>
      </c>
      <c r="I307" s="230"/>
      <c r="J307" s="231">
        <f>ROUND(I307*H307,2)</f>
        <v>0</v>
      </c>
      <c r="K307" s="232"/>
      <c r="L307" s="41"/>
      <c r="M307" s="233" t="s">
        <v>1</v>
      </c>
      <c r="N307" s="234" t="s">
        <v>41</v>
      </c>
      <c r="O307" s="88"/>
      <c r="P307" s="235">
        <f>O307*H307</f>
        <v>0</v>
      </c>
      <c r="Q307" s="235">
        <v>0</v>
      </c>
      <c r="R307" s="235">
        <f>Q307*H307</f>
        <v>0</v>
      </c>
      <c r="S307" s="235">
        <v>0</v>
      </c>
      <c r="T307" s="236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37" t="s">
        <v>267</v>
      </c>
      <c r="AT307" s="237" t="s">
        <v>205</v>
      </c>
      <c r="AU307" s="237" t="s">
        <v>85</v>
      </c>
      <c r="AY307" s="14" t="s">
        <v>203</v>
      </c>
      <c r="BE307" s="238">
        <f>IF(N307="základní",J307,0)</f>
        <v>0</v>
      </c>
      <c r="BF307" s="238">
        <f>IF(N307="snížená",J307,0)</f>
        <v>0</v>
      </c>
      <c r="BG307" s="238">
        <f>IF(N307="zákl. přenesená",J307,0)</f>
        <v>0</v>
      </c>
      <c r="BH307" s="238">
        <f>IF(N307="sníž. přenesená",J307,0)</f>
        <v>0</v>
      </c>
      <c r="BI307" s="238">
        <f>IF(N307="nulová",J307,0)</f>
        <v>0</v>
      </c>
      <c r="BJ307" s="14" t="s">
        <v>83</v>
      </c>
      <c r="BK307" s="238">
        <f>ROUND(I307*H307,2)</f>
        <v>0</v>
      </c>
      <c r="BL307" s="14" t="s">
        <v>267</v>
      </c>
      <c r="BM307" s="237" t="s">
        <v>1901</v>
      </c>
    </row>
    <row r="308" s="2" customFormat="1" ht="16.5" customHeight="1">
      <c r="A308" s="35"/>
      <c r="B308" s="36"/>
      <c r="C308" s="225" t="s">
        <v>890</v>
      </c>
      <c r="D308" s="225" t="s">
        <v>205</v>
      </c>
      <c r="E308" s="226" t="s">
        <v>1902</v>
      </c>
      <c r="F308" s="227" t="s">
        <v>1903</v>
      </c>
      <c r="G308" s="228" t="s">
        <v>220</v>
      </c>
      <c r="H308" s="229">
        <v>15</v>
      </c>
      <c r="I308" s="230"/>
      <c r="J308" s="231">
        <f>ROUND(I308*H308,2)</f>
        <v>0</v>
      </c>
      <c r="K308" s="232"/>
      <c r="L308" s="41"/>
      <c r="M308" s="233" t="s">
        <v>1</v>
      </c>
      <c r="N308" s="234" t="s">
        <v>41</v>
      </c>
      <c r="O308" s="88"/>
      <c r="P308" s="235">
        <f>O308*H308</f>
        <v>0</v>
      </c>
      <c r="Q308" s="235">
        <v>0</v>
      </c>
      <c r="R308" s="235">
        <f>Q308*H308</f>
        <v>0</v>
      </c>
      <c r="S308" s="235">
        <v>0</v>
      </c>
      <c r="T308" s="236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37" t="s">
        <v>267</v>
      </c>
      <c r="AT308" s="237" t="s">
        <v>205</v>
      </c>
      <c r="AU308" s="237" t="s">
        <v>85</v>
      </c>
      <c r="AY308" s="14" t="s">
        <v>203</v>
      </c>
      <c r="BE308" s="238">
        <f>IF(N308="základní",J308,0)</f>
        <v>0</v>
      </c>
      <c r="BF308" s="238">
        <f>IF(N308="snížená",J308,0)</f>
        <v>0</v>
      </c>
      <c r="BG308" s="238">
        <f>IF(N308="zákl. přenesená",J308,0)</f>
        <v>0</v>
      </c>
      <c r="BH308" s="238">
        <f>IF(N308="sníž. přenesená",J308,0)</f>
        <v>0</v>
      </c>
      <c r="BI308" s="238">
        <f>IF(N308="nulová",J308,0)</f>
        <v>0</v>
      </c>
      <c r="BJ308" s="14" t="s">
        <v>83</v>
      </c>
      <c r="BK308" s="238">
        <f>ROUND(I308*H308,2)</f>
        <v>0</v>
      </c>
      <c r="BL308" s="14" t="s">
        <v>267</v>
      </c>
      <c r="BM308" s="237" t="s">
        <v>1904</v>
      </c>
    </row>
    <row r="309" s="2" customFormat="1" ht="21.75" customHeight="1">
      <c r="A309" s="35"/>
      <c r="B309" s="36"/>
      <c r="C309" s="225" t="s">
        <v>894</v>
      </c>
      <c r="D309" s="225" t="s">
        <v>205</v>
      </c>
      <c r="E309" s="226" t="s">
        <v>1905</v>
      </c>
      <c r="F309" s="227" t="s">
        <v>1906</v>
      </c>
      <c r="G309" s="228" t="s">
        <v>1346</v>
      </c>
      <c r="H309" s="229">
        <v>15</v>
      </c>
      <c r="I309" s="230"/>
      <c r="J309" s="231">
        <f>ROUND(I309*H309,2)</f>
        <v>0</v>
      </c>
      <c r="K309" s="232"/>
      <c r="L309" s="41"/>
      <c r="M309" s="233" t="s">
        <v>1</v>
      </c>
      <c r="N309" s="234" t="s">
        <v>41</v>
      </c>
      <c r="O309" s="88"/>
      <c r="P309" s="235">
        <f>O309*H309</f>
        <v>0</v>
      </c>
      <c r="Q309" s="235">
        <v>0</v>
      </c>
      <c r="R309" s="235">
        <f>Q309*H309</f>
        <v>0</v>
      </c>
      <c r="S309" s="235">
        <v>0</v>
      </c>
      <c r="T309" s="236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37" t="s">
        <v>267</v>
      </c>
      <c r="AT309" s="237" t="s">
        <v>205</v>
      </c>
      <c r="AU309" s="237" t="s">
        <v>85</v>
      </c>
      <c r="AY309" s="14" t="s">
        <v>203</v>
      </c>
      <c r="BE309" s="238">
        <f>IF(N309="základní",J309,0)</f>
        <v>0</v>
      </c>
      <c r="BF309" s="238">
        <f>IF(N309="snížená",J309,0)</f>
        <v>0</v>
      </c>
      <c r="BG309" s="238">
        <f>IF(N309="zákl. přenesená",J309,0)</f>
        <v>0</v>
      </c>
      <c r="BH309" s="238">
        <f>IF(N309="sníž. přenesená",J309,0)</f>
        <v>0</v>
      </c>
      <c r="BI309" s="238">
        <f>IF(N309="nulová",J309,0)</f>
        <v>0</v>
      </c>
      <c r="BJ309" s="14" t="s">
        <v>83</v>
      </c>
      <c r="BK309" s="238">
        <f>ROUND(I309*H309,2)</f>
        <v>0</v>
      </c>
      <c r="BL309" s="14" t="s">
        <v>267</v>
      </c>
      <c r="BM309" s="237" t="s">
        <v>1907</v>
      </c>
    </row>
    <row r="310" s="2" customFormat="1" ht="16.5" customHeight="1">
      <c r="A310" s="35"/>
      <c r="B310" s="36"/>
      <c r="C310" s="245" t="s">
        <v>319</v>
      </c>
      <c r="D310" s="245" t="s">
        <v>541</v>
      </c>
      <c r="E310" s="246" t="s">
        <v>1908</v>
      </c>
      <c r="F310" s="247" t="s">
        <v>1909</v>
      </c>
      <c r="G310" s="248" t="s">
        <v>220</v>
      </c>
      <c r="H310" s="249">
        <v>15</v>
      </c>
      <c r="I310" s="250"/>
      <c r="J310" s="251">
        <f>ROUND(I310*H310,2)</f>
        <v>0</v>
      </c>
      <c r="K310" s="252"/>
      <c r="L310" s="253"/>
      <c r="M310" s="254" t="s">
        <v>1</v>
      </c>
      <c r="N310" s="255" t="s">
        <v>41</v>
      </c>
      <c r="O310" s="88"/>
      <c r="P310" s="235">
        <f>O310*H310</f>
        <v>0</v>
      </c>
      <c r="Q310" s="235">
        <v>0</v>
      </c>
      <c r="R310" s="235">
        <f>Q310*H310</f>
        <v>0</v>
      </c>
      <c r="S310" s="235">
        <v>0</v>
      </c>
      <c r="T310" s="236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37" t="s">
        <v>214</v>
      </c>
      <c r="AT310" s="237" t="s">
        <v>541</v>
      </c>
      <c r="AU310" s="237" t="s">
        <v>85</v>
      </c>
      <c r="AY310" s="14" t="s">
        <v>203</v>
      </c>
      <c r="BE310" s="238">
        <f>IF(N310="základní",J310,0)</f>
        <v>0</v>
      </c>
      <c r="BF310" s="238">
        <f>IF(N310="snížená",J310,0)</f>
        <v>0</v>
      </c>
      <c r="BG310" s="238">
        <f>IF(N310="zákl. přenesená",J310,0)</f>
        <v>0</v>
      </c>
      <c r="BH310" s="238">
        <f>IF(N310="sníž. přenesená",J310,0)</f>
        <v>0</v>
      </c>
      <c r="BI310" s="238">
        <f>IF(N310="nulová",J310,0)</f>
        <v>0</v>
      </c>
      <c r="BJ310" s="14" t="s">
        <v>83</v>
      </c>
      <c r="BK310" s="238">
        <f>ROUND(I310*H310,2)</f>
        <v>0</v>
      </c>
      <c r="BL310" s="14" t="s">
        <v>267</v>
      </c>
      <c r="BM310" s="237" t="s">
        <v>1910</v>
      </c>
    </row>
    <row r="311" s="2" customFormat="1" ht="16.5" customHeight="1">
      <c r="A311" s="35"/>
      <c r="B311" s="36"/>
      <c r="C311" s="225" t="s">
        <v>902</v>
      </c>
      <c r="D311" s="225" t="s">
        <v>205</v>
      </c>
      <c r="E311" s="226" t="s">
        <v>1911</v>
      </c>
      <c r="F311" s="227" t="s">
        <v>1912</v>
      </c>
      <c r="G311" s="228" t="s">
        <v>1346</v>
      </c>
      <c r="H311" s="229">
        <v>7</v>
      </c>
      <c r="I311" s="230"/>
      <c r="J311" s="231">
        <f>ROUND(I311*H311,2)</f>
        <v>0</v>
      </c>
      <c r="K311" s="232"/>
      <c r="L311" s="41"/>
      <c r="M311" s="233" t="s">
        <v>1</v>
      </c>
      <c r="N311" s="234" t="s">
        <v>41</v>
      </c>
      <c r="O311" s="88"/>
      <c r="P311" s="235">
        <f>O311*H311</f>
        <v>0</v>
      </c>
      <c r="Q311" s="235">
        <v>0</v>
      </c>
      <c r="R311" s="235">
        <f>Q311*H311</f>
        <v>0</v>
      </c>
      <c r="S311" s="235">
        <v>0</v>
      </c>
      <c r="T311" s="236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37" t="s">
        <v>267</v>
      </c>
      <c r="AT311" s="237" t="s">
        <v>205</v>
      </c>
      <c r="AU311" s="237" t="s">
        <v>85</v>
      </c>
      <c r="AY311" s="14" t="s">
        <v>203</v>
      </c>
      <c r="BE311" s="238">
        <f>IF(N311="základní",J311,0)</f>
        <v>0</v>
      </c>
      <c r="BF311" s="238">
        <f>IF(N311="snížená",J311,0)</f>
        <v>0</v>
      </c>
      <c r="BG311" s="238">
        <f>IF(N311="zákl. přenesená",J311,0)</f>
        <v>0</v>
      </c>
      <c r="BH311" s="238">
        <f>IF(N311="sníž. přenesená",J311,0)</f>
        <v>0</v>
      </c>
      <c r="BI311" s="238">
        <f>IF(N311="nulová",J311,0)</f>
        <v>0</v>
      </c>
      <c r="BJ311" s="14" t="s">
        <v>83</v>
      </c>
      <c r="BK311" s="238">
        <f>ROUND(I311*H311,2)</f>
        <v>0</v>
      </c>
      <c r="BL311" s="14" t="s">
        <v>267</v>
      </c>
      <c r="BM311" s="237" t="s">
        <v>1913</v>
      </c>
    </row>
    <row r="312" s="2" customFormat="1" ht="24.15" customHeight="1">
      <c r="A312" s="35"/>
      <c r="B312" s="36"/>
      <c r="C312" s="225" t="s">
        <v>323</v>
      </c>
      <c r="D312" s="225" t="s">
        <v>205</v>
      </c>
      <c r="E312" s="226" t="s">
        <v>1914</v>
      </c>
      <c r="F312" s="227" t="s">
        <v>1915</v>
      </c>
      <c r="G312" s="228" t="s">
        <v>1346</v>
      </c>
      <c r="H312" s="229">
        <v>4</v>
      </c>
      <c r="I312" s="230"/>
      <c r="J312" s="231">
        <f>ROUND(I312*H312,2)</f>
        <v>0</v>
      </c>
      <c r="K312" s="232"/>
      <c r="L312" s="41"/>
      <c r="M312" s="233" t="s">
        <v>1</v>
      </c>
      <c r="N312" s="234" t="s">
        <v>41</v>
      </c>
      <c r="O312" s="88"/>
      <c r="P312" s="235">
        <f>O312*H312</f>
        <v>0</v>
      </c>
      <c r="Q312" s="235">
        <v>0</v>
      </c>
      <c r="R312" s="235">
        <f>Q312*H312</f>
        <v>0</v>
      </c>
      <c r="S312" s="235">
        <v>0</v>
      </c>
      <c r="T312" s="236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37" t="s">
        <v>267</v>
      </c>
      <c r="AT312" s="237" t="s">
        <v>205</v>
      </c>
      <c r="AU312" s="237" t="s">
        <v>85</v>
      </c>
      <c r="AY312" s="14" t="s">
        <v>203</v>
      </c>
      <c r="BE312" s="238">
        <f>IF(N312="základní",J312,0)</f>
        <v>0</v>
      </c>
      <c r="BF312" s="238">
        <f>IF(N312="snížená",J312,0)</f>
        <v>0</v>
      </c>
      <c r="BG312" s="238">
        <f>IF(N312="zákl. přenesená",J312,0)</f>
        <v>0</v>
      </c>
      <c r="BH312" s="238">
        <f>IF(N312="sníž. přenesená",J312,0)</f>
        <v>0</v>
      </c>
      <c r="BI312" s="238">
        <f>IF(N312="nulová",J312,0)</f>
        <v>0</v>
      </c>
      <c r="BJ312" s="14" t="s">
        <v>83</v>
      </c>
      <c r="BK312" s="238">
        <f>ROUND(I312*H312,2)</f>
        <v>0</v>
      </c>
      <c r="BL312" s="14" t="s">
        <v>267</v>
      </c>
      <c r="BM312" s="237" t="s">
        <v>482</v>
      </c>
    </row>
    <row r="313" s="2" customFormat="1" ht="37.8" customHeight="1">
      <c r="A313" s="35"/>
      <c r="B313" s="36"/>
      <c r="C313" s="225" t="s">
        <v>909</v>
      </c>
      <c r="D313" s="225" t="s">
        <v>205</v>
      </c>
      <c r="E313" s="226" t="s">
        <v>1916</v>
      </c>
      <c r="F313" s="227" t="s">
        <v>1917</v>
      </c>
      <c r="G313" s="228" t="s">
        <v>1346</v>
      </c>
      <c r="H313" s="229">
        <v>3</v>
      </c>
      <c r="I313" s="230"/>
      <c r="J313" s="231">
        <f>ROUND(I313*H313,2)</f>
        <v>0</v>
      </c>
      <c r="K313" s="232"/>
      <c r="L313" s="41"/>
      <c r="M313" s="233" t="s">
        <v>1</v>
      </c>
      <c r="N313" s="234" t="s">
        <v>41</v>
      </c>
      <c r="O313" s="88"/>
      <c r="P313" s="235">
        <f>O313*H313</f>
        <v>0</v>
      </c>
      <c r="Q313" s="235">
        <v>0</v>
      </c>
      <c r="R313" s="235">
        <f>Q313*H313</f>
        <v>0</v>
      </c>
      <c r="S313" s="235">
        <v>0</v>
      </c>
      <c r="T313" s="236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37" t="s">
        <v>267</v>
      </c>
      <c r="AT313" s="237" t="s">
        <v>205</v>
      </c>
      <c r="AU313" s="237" t="s">
        <v>85</v>
      </c>
      <c r="AY313" s="14" t="s">
        <v>203</v>
      </c>
      <c r="BE313" s="238">
        <f>IF(N313="základní",J313,0)</f>
        <v>0</v>
      </c>
      <c r="BF313" s="238">
        <f>IF(N313="snížená",J313,0)</f>
        <v>0</v>
      </c>
      <c r="BG313" s="238">
        <f>IF(N313="zákl. přenesená",J313,0)</f>
        <v>0</v>
      </c>
      <c r="BH313" s="238">
        <f>IF(N313="sníž. přenesená",J313,0)</f>
        <v>0</v>
      </c>
      <c r="BI313" s="238">
        <f>IF(N313="nulová",J313,0)</f>
        <v>0</v>
      </c>
      <c r="BJ313" s="14" t="s">
        <v>83</v>
      </c>
      <c r="BK313" s="238">
        <f>ROUND(I313*H313,2)</f>
        <v>0</v>
      </c>
      <c r="BL313" s="14" t="s">
        <v>267</v>
      </c>
      <c r="BM313" s="237" t="s">
        <v>486</v>
      </c>
    </row>
    <row r="314" s="2" customFormat="1" ht="16.5" customHeight="1">
      <c r="A314" s="35"/>
      <c r="B314" s="36"/>
      <c r="C314" s="225" t="s">
        <v>913</v>
      </c>
      <c r="D314" s="225" t="s">
        <v>205</v>
      </c>
      <c r="E314" s="226" t="s">
        <v>1918</v>
      </c>
      <c r="F314" s="227" t="s">
        <v>1919</v>
      </c>
      <c r="G314" s="228" t="s">
        <v>220</v>
      </c>
      <c r="H314" s="229">
        <v>31</v>
      </c>
      <c r="I314" s="230"/>
      <c r="J314" s="231">
        <f>ROUND(I314*H314,2)</f>
        <v>0</v>
      </c>
      <c r="K314" s="232"/>
      <c r="L314" s="41"/>
      <c r="M314" s="233" t="s">
        <v>1</v>
      </c>
      <c r="N314" s="234" t="s">
        <v>41</v>
      </c>
      <c r="O314" s="88"/>
      <c r="P314" s="235">
        <f>O314*H314</f>
        <v>0</v>
      </c>
      <c r="Q314" s="235">
        <v>0</v>
      </c>
      <c r="R314" s="235">
        <f>Q314*H314</f>
        <v>0</v>
      </c>
      <c r="S314" s="235">
        <v>0</v>
      </c>
      <c r="T314" s="236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37" t="s">
        <v>267</v>
      </c>
      <c r="AT314" s="237" t="s">
        <v>205</v>
      </c>
      <c r="AU314" s="237" t="s">
        <v>85</v>
      </c>
      <c r="AY314" s="14" t="s">
        <v>203</v>
      </c>
      <c r="BE314" s="238">
        <f>IF(N314="základní",J314,0)</f>
        <v>0</v>
      </c>
      <c r="BF314" s="238">
        <f>IF(N314="snížená",J314,0)</f>
        <v>0</v>
      </c>
      <c r="BG314" s="238">
        <f>IF(N314="zákl. přenesená",J314,0)</f>
        <v>0</v>
      </c>
      <c r="BH314" s="238">
        <f>IF(N314="sníž. přenesená",J314,0)</f>
        <v>0</v>
      </c>
      <c r="BI314" s="238">
        <f>IF(N314="nulová",J314,0)</f>
        <v>0</v>
      </c>
      <c r="BJ314" s="14" t="s">
        <v>83</v>
      </c>
      <c r="BK314" s="238">
        <f>ROUND(I314*H314,2)</f>
        <v>0</v>
      </c>
      <c r="BL314" s="14" t="s">
        <v>267</v>
      </c>
      <c r="BM314" s="237" t="s">
        <v>490</v>
      </c>
    </row>
    <row r="315" s="2" customFormat="1" ht="24.15" customHeight="1">
      <c r="A315" s="35"/>
      <c r="B315" s="36"/>
      <c r="C315" s="225" t="s">
        <v>917</v>
      </c>
      <c r="D315" s="225" t="s">
        <v>205</v>
      </c>
      <c r="E315" s="226" t="s">
        <v>1920</v>
      </c>
      <c r="F315" s="227" t="s">
        <v>1921</v>
      </c>
      <c r="G315" s="228" t="s">
        <v>523</v>
      </c>
      <c r="H315" s="244"/>
      <c r="I315" s="230"/>
      <c r="J315" s="231">
        <f>ROUND(I315*H315,2)</f>
        <v>0</v>
      </c>
      <c r="K315" s="232"/>
      <c r="L315" s="41"/>
      <c r="M315" s="233" t="s">
        <v>1</v>
      </c>
      <c r="N315" s="234" t="s">
        <v>41</v>
      </c>
      <c r="O315" s="88"/>
      <c r="P315" s="235">
        <f>O315*H315</f>
        <v>0</v>
      </c>
      <c r="Q315" s="235">
        <v>0</v>
      </c>
      <c r="R315" s="235">
        <f>Q315*H315</f>
        <v>0</v>
      </c>
      <c r="S315" s="235">
        <v>0</v>
      </c>
      <c r="T315" s="236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37" t="s">
        <v>267</v>
      </c>
      <c r="AT315" s="237" t="s">
        <v>205</v>
      </c>
      <c r="AU315" s="237" t="s">
        <v>85</v>
      </c>
      <c r="AY315" s="14" t="s">
        <v>203</v>
      </c>
      <c r="BE315" s="238">
        <f>IF(N315="základní",J315,0)</f>
        <v>0</v>
      </c>
      <c r="BF315" s="238">
        <f>IF(N315="snížená",J315,0)</f>
        <v>0</v>
      </c>
      <c r="BG315" s="238">
        <f>IF(N315="zákl. přenesená",J315,0)</f>
        <v>0</v>
      </c>
      <c r="BH315" s="238">
        <f>IF(N315="sníž. přenesená",J315,0)</f>
        <v>0</v>
      </c>
      <c r="BI315" s="238">
        <f>IF(N315="nulová",J315,0)</f>
        <v>0</v>
      </c>
      <c r="BJ315" s="14" t="s">
        <v>83</v>
      </c>
      <c r="BK315" s="238">
        <f>ROUND(I315*H315,2)</f>
        <v>0</v>
      </c>
      <c r="BL315" s="14" t="s">
        <v>267</v>
      </c>
      <c r="BM315" s="237" t="s">
        <v>493</v>
      </c>
    </row>
    <row r="316" s="12" customFormat="1" ht="22.8" customHeight="1">
      <c r="A316" s="12"/>
      <c r="B316" s="209"/>
      <c r="C316" s="210"/>
      <c r="D316" s="211" t="s">
        <v>75</v>
      </c>
      <c r="E316" s="223" t="s">
        <v>1922</v>
      </c>
      <c r="F316" s="223" t="s">
        <v>1923</v>
      </c>
      <c r="G316" s="210"/>
      <c r="H316" s="210"/>
      <c r="I316" s="213"/>
      <c r="J316" s="224">
        <f>BK316</f>
        <v>0</v>
      </c>
      <c r="K316" s="210"/>
      <c r="L316" s="215"/>
      <c r="M316" s="216"/>
      <c r="N316" s="217"/>
      <c r="O316" s="217"/>
      <c r="P316" s="218">
        <f>P317</f>
        <v>0</v>
      </c>
      <c r="Q316" s="217"/>
      <c r="R316" s="218">
        <f>R317</f>
        <v>0</v>
      </c>
      <c r="S316" s="217"/>
      <c r="T316" s="219">
        <f>T317</f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220" t="s">
        <v>85</v>
      </c>
      <c r="AT316" s="221" t="s">
        <v>75</v>
      </c>
      <c r="AU316" s="221" t="s">
        <v>83</v>
      </c>
      <c r="AY316" s="220" t="s">
        <v>203</v>
      </c>
      <c r="BK316" s="222">
        <f>BK317</f>
        <v>0</v>
      </c>
    </row>
    <row r="317" s="2" customFormat="1" ht="33" customHeight="1">
      <c r="A317" s="35"/>
      <c r="B317" s="36"/>
      <c r="C317" s="225" t="s">
        <v>921</v>
      </c>
      <c r="D317" s="225" t="s">
        <v>205</v>
      </c>
      <c r="E317" s="226" t="s">
        <v>1924</v>
      </c>
      <c r="F317" s="227" t="s">
        <v>1925</v>
      </c>
      <c r="G317" s="228" t="s">
        <v>1346</v>
      </c>
      <c r="H317" s="229">
        <v>1</v>
      </c>
      <c r="I317" s="230"/>
      <c r="J317" s="231">
        <f>ROUND(I317*H317,2)</f>
        <v>0</v>
      </c>
      <c r="K317" s="232"/>
      <c r="L317" s="41"/>
      <c r="M317" s="233" t="s">
        <v>1</v>
      </c>
      <c r="N317" s="234" t="s">
        <v>41</v>
      </c>
      <c r="O317" s="88"/>
      <c r="P317" s="235">
        <f>O317*H317</f>
        <v>0</v>
      </c>
      <c r="Q317" s="235">
        <v>0</v>
      </c>
      <c r="R317" s="235">
        <f>Q317*H317</f>
        <v>0</v>
      </c>
      <c r="S317" s="235">
        <v>0</v>
      </c>
      <c r="T317" s="236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37" t="s">
        <v>267</v>
      </c>
      <c r="AT317" s="237" t="s">
        <v>205</v>
      </c>
      <c r="AU317" s="237" t="s">
        <v>85</v>
      </c>
      <c r="AY317" s="14" t="s">
        <v>203</v>
      </c>
      <c r="BE317" s="238">
        <f>IF(N317="základní",J317,0)</f>
        <v>0</v>
      </c>
      <c r="BF317" s="238">
        <f>IF(N317="snížená",J317,0)</f>
        <v>0</v>
      </c>
      <c r="BG317" s="238">
        <f>IF(N317="zákl. přenesená",J317,0)</f>
        <v>0</v>
      </c>
      <c r="BH317" s="238">
        <f>IF(N317="sníž. přenesená",J317,0)</f>
        <v>0</v>
      </c>
      <c r="BI317" s="238">
        <f>IF(N317="nulová",J317,0)</f>
        <v>0</v>
      </c>
      <c r="BJ317" s="14" t="s">
        <v>83</v>
      </c>
      <c r="BK317" s="238">
        <f>ROUND(I317*H317,2)</f>
        <v>0</v>
      </c>
      <c r="BL317" s="14" t="s">
        <v>267</v>
      </c>
      <c r="BM317" s="237" t="s">
        <v>497</v>
      </c>
    </row>
    <row r="318" s="12" customFormat="1" ht="25.92" customHeight="1">
      <c r="A318" s="12"/>
      <c r="B318" s="209"/>
      <c r="C318" s="210"/>
      <c r="D318" s="211" t="s">
        <v>75</v>
      </c>
      <c r="E318" s="212" t="s">
        <v>1601</v>
      </c>
      <c r="F318" s="212" t="s">
        <v>1602</v>
      </c>
      <c r="G318" s="210"/>
      <c r="H318" s="210"/>
      <c r="I318" s="213"/>
      <c r="J318" s="214">
        <f>BK318</f>
        <v>0</v>
      </c>
      <c r="K318" s="210"/>
      <c r="L318" s="215"/>
      <c r="M318" s="216"/>
      <c r="N318" s="217"/>
      <c r="O318" s="217"/>
      <c r="P318" s="218">
        <f>SUM(P319:P320)</f>
        <v>0</v>
      </c>
      <c r="Q318" s="217"/>
      <c r="R318" s="218">
        <f>SUM(R319:R320)</f>
        <v>0</v>
      </c>
      <c r="S318" s="217"/>
      <c r="T318" s="219">
        <f>SUM(T319:T320)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20" t="s">
        <v>222</v>
      </c>
      <c r="AT318" s="221" t="s">
        <v>75</v>
      </c>
      <c r="AU318" s="221" t="s">
        <v>76</v>
      </c>
      <c r="AY318" s="220" t="s">
        <v>203</v>
      </c>
      <c r="BK318" s="222">
        <f>SUM(BK319:BK320)</f>
        <v>0</v>
      </c>
    </row>
    <row r="319" s="2" customFormat="1" ht="16.5" customHeight="1">
      <c r="A319" s="35"/>
      <c r="B319" s="36"/>
      <c r="C319" s="225" t="s">
        <v>925</v>
      </c>
      <c r="D319" s="225" t="s">
        <v>205</v>
      </c>
      <c r="E319" s="226" t="s">
        <v>80</v>
      </c>
      <c r="F319" s="227" t="s">
        <v>1603</v>
      </c>
      <c r="G319" s="228" t="s">
        <v>1363</v>
      </c>
      <c r="H319" s="229">
        <v>1</v>
      </c>
      <c r="I319" s="230"/>
      <c r="J319" s="231">
        <f>ROUND(I319*H319,2)</f>
        <v>0</v>
      </c>
      <c r="K319" s="232"/>
      <c r="L319" s="41"/>
      <c r="M319" s="233" t="s">
        <v>1</v>
      </c>
      <c r="N319" s="234" t="s">
        <v>41</v>
      </c>
      <c r="O319" s="88"/>
      <c r="P319" s="235">
        <f>O319*H319</f>
        <v>0</v>
      </c>
      <c r="Q319" s="235">
        <v>0</v>
      </c>
      <c r="R319" s="235">
        <f>Q319*H319</f>
        <v>0</v>
      </c>
      <c r="S319" s="235">
        <v>0</v>
      </c>
      <c r="T319" s="236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37" t="s">
        <v>209</v>
      </c>
      <c r="AT319" s="237" t="s">
        <v>205</v>
      </c>
      <c r="AU319" s="237" t="s">
        <v>83</v>
      </c>
      <c r="AY319" s="14" t="s">
        <v>203</v>
      </c>
      <c r="BE319" s="238">
        <f>IF(N319="základní",J319,0)</f>
        <v>0</v>
      </c>
      <c r="BF319" s="238">
        <f>IF(N319="snížená",J319,0)</f>
        <v>0</v>
      </c>
      <c r="BG319" s="238">
        <f>IF(N319="zákl. přenesená",J319,0)</f>
        <v>0</v>
      </c>
      <c r="BH319" s="238">
        <f>IF(N319="sníž. přenesená",J319,0)</f>
        <v>0</v>
      </c>
      <c r="BI319" s="238">
        <f>IF(N319="nulová",J319,0)</f>
        <v>0</v>
      </c>
      <c r="BJ319" s="14" t="s">
        <v>83</v>
      </c>
      <c r="BK319" s="238">
        <f>ROUND(I319*H319,2)</f>
        <v>0</v>
      </c>
      <c r="BL319" s="14" t="s">
        <v>209</v>
      </c>
      <c r="BM319" s="237" t="s">
        <v>1926</v>
      </c>
    </row>
    <row r="320" s="2" customFormat="1" ht="16.5" customHeight="1">
      <c r="A320" s="35"/>
      <c r="B320" s="36"/>
      <c r="C320" s="225" t="s">
        <v>929</v>
      </c>
      <c r="D320" s="225" t="s">
        <v>205</v>
      </c>
      <c r="E320" s="226" t="s">
        <v>134</v>
      </c>
      <c r="F320" s="227" t="s">
        <v>1605</v>
      </c>
      <c r="G320" s="228" t="s">
        <v>1363</v>
      </c>
      <c r="H320" s="229">
        <v>1</v>
      </c>
      <c r="I320" s="230"/>
      <c r="J320" s="231">
        <f>ROUND(I320*H320,2)</f>
        <v>0</v>
      </c>
      <c r="K320" s="232"/>
      <c r="L320" s="41"/>
      <c r="M320" s="256" t="s">
        <v>1</v>
      </c>
      <c r="N320" s="257" t="s">
        <v>41</v>
      </c>
      <c r="O320" s="258"/>
      <c r="P320" s="259">
        <f>O320*H320</f>
        <v>0</v>
      </c>
      <c r="Q320" s="259">
        <v>0</v>
      </c>
      <c r="R320" s="259">
        <f>Q320*H320</f>
        <v>0</v>
      </c>
      <c r="S320" s="259">
        <v>0</v>
      </c>
      <c r="T320" s="260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37" t="s">
        <v>209</v>
      </c>
      <c r="AT320" s="237" t="s">
        <v>205</v>
      </c>
      <c r="AU320" s="237" t="s">
        <v>83</v>
      </c>
      <c r="AY320" s="14" t="s">
        <v>203</v>
      </c>
      <c r="BE320" s="238">
        <f>IF(N320="základní",J320,0)</f>
        <v>0</v>
      </c>
      <c r="BF320" s="238">
        <f>IF(N320="snížená",J320,0)</f>
        <v>0</v>
      </c>
      <c r="BG320" s="238">
        <f>IF(N320="zákl. přenesená",J320,0)</f>
        <v>0</v>
      </c>
      <c r="BH320" s="238">
        <f>IF(N320="sníž. přenesená",J320,0)</f>
        <v>0</v>
      </c>
      <c r="BI320" s="238">
        <f>IF(N320="nulová",J320,0)</f>
        <v>0</v>
      </c>
      <c r="BJ320" s="14" t="s">
        <v>83</v>
      </c>
      <c r="BK320" s="238">
        <f>ROUND(I320*H320,2)</f>
        <v>0</v>
      </c>
      <c r="BL320" s="14" t="s">
        <v>209</v>
      </c>
      <c r="BM320" s="237" t="s">
        <v>1927</v>
      </c>
    </row>
    <row r="321" s="2" customFormat="1" ht="6.96" customHeight="1">
      <c r="A321" s="35"/>
      <c r="B321" s="63"/>
      <c r="C321" s="64"/>
      <c r="D321" s="64"/>
      <c r="E321" s="64"/>
      <c r="F321" s="64"/>
      <c r="G321" s="64"/>
      <c r="H321" s="64"/>
      <c r="I321" s="64"/>
      <c r="J321" s="64"/>
      <c r="K321" s="64"/>
      <c r="L321" s="41"/>
      <c r="M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</row>
  </sheetData>
  <sheetProtection sheet="1" autoFilter="0" formatColumns="0" formatRows="0" objects="1" scenarios="1" spinCount="100000" saltValue="rfd5/emoa7363GIS0U41wHY3E9Dwhs6cyDkrWjzTixN7SKGKG/vlcCgX3BWA2LB0iVyxFWtiXmR6lc8cf0ql/Q==" hashValue="GikDYn9E2xhiqf0YqLJ7tHyB3+B1x+XNeb7btPOgIfwmXCV+0z08i7b3m96KYCFCISplIOXpkcSHaeWSiXqWug==" algorithmName="SHA-512" password="99DC"/>
  <autoFilter ref="C131:K32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102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1928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ROUND(J122,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ROUND((SUM(BE122:BE177)),  2)</f>
        <v>0</v>
      </c>
      <c r="G35" s="35"/>
      <c r="H35" s="35"/>
      <c r="I35" s="162">
        <v>0.20999999999999999</v>
      </c>
      <c r="J35" s="161">
        <f>ROUND(((SUM(BE122:BE177))*I35),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ROUND((SUM(BF122:BF177)),  2)</f>
        <v>0</v>
      </c>
      <c r="G36" s="35"/>
      <c r="H36" s="35"/>
      <c r="I36" s="162">
        <v>0.12</v>
      </c>
      <c r="J36" s="161">
        <f>ROUND(((SUM(BF122:BF177))*I36),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ROUND((SUM(BG122:BG177)),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ROUND((SUM(BH122:BH177)),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ROUND((SUM(BI122:BI177)),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D.1.4.3 - Silnoproudá elektrotechnika a bleskosvody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J122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1929</v>
      </c>
      <c r="E99" s="189"/>
      <c r="F99" s="189"/>
      <c r="G99" s="189"/>
      <c r="H99" s="189"/>
      <c r="I99" s="189"/>
      <c r="J99" s="190">
        <f>J123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1930</v>
      </c>
      <c r="E100" s="194"/>
      <c r="F100" s="194"/>
      <c r="G100" s="194"/>
      <c r="H100" s="194"/>
      <c r="I100" s="194"/>
      <c r="J100" s="195">
        <f>J176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0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3"/>
      <c r="C102" s="64"/>
      <c r="D102" s="64"/>
      <c r="E102" s="64"/>
      <c r="F102" s="64"/>
      <c r="G102" s="64"/>
      <c r="H102" s="64"/>
      <c r="I102" s="64"/>
      <c r="J102" s="64"/>
      <c r="K102" s="64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65"/>
      <c r="C106" s="66"/>
      <c r="D106" s="66"/>
      <c r="E106" s="66"/>
      <c r="F106" s="66"/>
      <c r="G106" s="66"/>
      <c r="H106" s="66"/>
      <c r="I106" s="66"/>
      <c r="J106" s="66"/>
      <c r="K106" s="66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188</v>
      </c>
      <c r="D107" s="37"/>
      <c r="E107" s="37"/>
      <c r="F107" s="37"/>
      <c r="G107" s="37"/>
      <c r="H107" s="37"/>
      <c r="I107" s="37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16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81" t="str">
        <f>E7</f>
        <v>Objekty OU, část D a DM</v>
      </c>
      <c r="F110" s="29"/>
      <c r="G110" s="29"/>
      <c r="H110" s="29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1" customFormat="1" ht="12" customHeight="1">
      <c r="B111" s="18"/>
      <c r="C111" s="29" t="s">
        <v>158</v>
      </c>
      <c r="D111" s="19"/>
      <c r="E111" s="19"/>
      <c r="F111" s="19"/>
      <c r="G111" s="19"/>
      <c r="H111" s="19"/>
      <c r="I111" s="19"/>
      <c r="J111" s="19"/>
      <c r="K111" s="19"/>
      <c r="L111" s="17"/>
    </row>
    <row r="112" s="2" customFormat="1" ht="16.5" customHeight="1">
      <c r="A112" s="35"/>
      <c r="B112" s="36"/>
      <c r="C112" s="37"/>
      <c r="D112" s="37"/>
      <c r="E112" s="181" t="s">
        <v>159</v>
      </c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160</v>
      </c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73" t="str">
        <f>E11</f>
        <v>D.1.4.3 - Silnoproudá elektrotechnika a bleskosvody</v>
      </c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20</v>
      </c>
      <c r="D116" s="37"/>
      <c r="E116" s="37"/>
      <c r="F116" s="24" t="str">
        <f>F14</f>
        <v xml:space="preserve"> </v>
      </c>
      <c r="G116" s="37"/>
      <c r="H116" s="37"/>
      <c r="I116" s="29" t="s">
        <v>22</v>
      </c>
      <c r="J116" s="76" t="str">
        <f>IF(J14="","",J14)</f>
        <v>31. 8. 2018</v>
      </c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5.15" customHeight="1">
      <c r="A118" s="35"/>
      <c r="B118" s="36"/>
      <c r="C118" s="29" t="s">
        <v>24</v>
      </c>
      <c r="D118" s="37"/>
      <c r="E118" s="37"/>
      <c r="F118" s="24" t="str">
        <f>E17</f>
        <v>Ostravská univerzita</v>
      </c>
      <c r="G118" s="37"/>
      <c r="H118" s="37"/>
      <c r="I118" s="29" t="s">
        <v>30</v>
      </c>
      <c r="J118" s="33" t="str">
        <f>E23</f>
        <v>Marpo s.r.o.</v>
      </c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5.15" customHeight="1">
      <c r="A119" s="35"/>
      <c r="B119" s="36"/>
      <c r="C119" s="29" t="s">
        <v>28</v>
      </c>
      <c r="D119" s="37"/>
      <c r="E119" s="37"/>
      <c r="F119" s="24" t="str">
        <f>IF(E20="","",E20)</f>
        <v>Vyplň údaj</v>
      </c>
      <c r="G119" s="37"/>
      <c r="H119" s="37"/>
      <c r="I119" s="29" t="s">
        <v>33</v>
      </c>
      <c r="J119" s="33" t="str">
        <f>E26</f>
        <v xml:space="preserve"> 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0.32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11" customFormat="1" ht="29.28" customHeight="1">
      <c r="A121" s="197"/>
      <c r="B121" s="198"/>
      <c r="C121" s="199" t="s">
        <v>189</v>
      </c>
      <c r="D121" s="200" t="s">
        <v>61</v>
      </c>
      <c r="E121" s="200" t="s">
        <v>57</v>
      </c>
      <c r="F121" s="200" t="s">
        <v>58</v>
      </c>
      <c r="G121" s="200" t="s">
        <v>190</v>
      </c>
      <c r="H121" s="200" t="s">
        <v>191</v>
      </c>
      <c r="I121" s="200" t="s">
        <v>192</v>
      </c>
      <c r="J121" s="201" t="s">
        <v>165</v>
      </c>
      <c r="K121" s="202" t="s">
        <v>193</v>
      </c>
      <c r="L121" s="203"/>
      <c r="M121" s="97" t="s">
        <v>1</v>
      </c>
      <c r="N121" s="98" t="s">
        <v>40</v>
      </c>
      <c r="O121" s="98" t="s">
        <v>194</v>
      </c>
      <c r="P121" s="98" t="s">
        <v>195</v>
      </c>
      <c r="Q121" s="98" t="s">
        <v>196</v>
      </c>
      <c r="R121" s="98" t="s">
        <v>197</v>
      </c>
      <c r="S121" s="98" t="s">
        <v>198</v>
      </c>
      <c r="T121" s="99" t="s">
        <v>199</v>
      </c>
      <c r="U121" s="197"/>
      <c r="V121" s="197"/>
      <c r="W121" s="197"/>
      <c r="X121" s="197"/>
      <c r="Y121" s="197"/>
      <c r="Z121" s="197"/>
      <c r="AA121" s="197"/>
      <c r="AB121" s="197"/>
      <c r="AC121" s="197"/>
      <c r="AD121" s="197"/>
      <c r="AE121" s="197"/>
    </row>
    <row r="122" s="2" customFormat="1" ht="22.8" customHeight="1">
      <c r="A122" s="35"/>
      <c r="B122" s="36"/>
      <c r="C122" s="104" t="s">
        <v>200</v>
      </c>
      <c r="D122" s="37"/>
      <c r="E122" s="37"/>
      <c r="F122" s="37"/>
      <c r="G122" s="37"/>
      <c r="H122" s="37"/>
      <c r="I122" s="37"/>
      <c r="J122" s="204">
        <f>BK122</f>
        <v>0</v>
      </c>
      <c r="K122" s="37"/>
      <c r="L122" s="41"/>
      <c r="M122" s="100"/>
      <c r="N122" s="205"/>
      <c r="O122" s="101"/>
      <c r="P122" s="206">
        <f>P123</f>
        <v>0</v>
      </c>
      <c r="Q122" s="101"/>
      <c r="R122" s="206">
        <f>R123</f>
        <v>0</v>
      </c>
      <c r="S122" s="101"/>
      <c r="T122" s="207">
        <f>T123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T122" s="14" t="s">
        <v>75</v>
      </c>
      <c r="AU122" s="14" t="s">
        <v>167</v>
      </c>
      <c r="BK122" s="208">
        <f>BK123</f>
        <v>0</v>
      </c>
    </row>
    <row r="123" s="12" customFormat="1" ht="25.92" customHeight="1">
      <c r="A123" s="12"/>
      <c r="B123" s="209"/>
      <c r="C123" s="210"/>
      <c r="D123" s="211" t="s">
        <v>75</v>
      </c>
      <c r="E123" s="212" t="s">
        <v>1931</v>
      </c>
      <c r="F123" s="212" t="s">
        <v>1932</v>
      </c>
      <c r="G123" s="210"/>
      <c r="H123" s="210"/>
      <c r="I123" s="213"/>
      <c r="J123" s="214">
        <f>BK123</f>
        <v>0</v>
      </c>
      <c r="K123" s="210"/>
      <c r="L123" s="215"/>
      <c r="M123" s="216"/>
      <c r="N123" s="217"/>
      <c r="O123" s="217"/>
      <c r="P123" s="218">
        <f>P124+SUM(P125:P176)</f>
        <v>0</v>
      </c>
      <c r="Q123" s="217"/>
      <c r="R123" s="218">
        <f>R124+SUM(R125:R176)</f>
        <v>0</v>
      </c>
      <c r="S123" s="217"/>
      <c r="T123" s="219">
        <f>T124+SUM(T125:T176)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0" t="s">
        <v>83</v>
      </c>
      <c r="AT123" s="221" t="s">
        <v>75</v>
      </c>
      <c r="AU123" s="221" t="s">
        <v>76</v>
      </c>
      <c r="AY123" s="220" t="s">
        <v>203</v>
      </c>
      <c r="BK123" s="222">
        <f>BK124+SUM(BK125:BK176)</f>
        <v>0</v>
      </c>
    </row>
    <row r="124" s="2" customFormat="1" ht="16.5" customHeight="1">
      <c r="A124" s="35"/>
      <c r="B124" s="36"/>
      <c r="C124" s="225" t="s">
        <v>83</v>
      </c>
      <c r="D124" s="225" t="s">
        <v>205</v>
      </c>
      <c r="E124" s="226" t="s">
        <v>83</v>
      </c>
      <c r="F124" s="227" t="s">
        <v>1933</v>
      </c>
      <c r="G124" s="228" t="s">
        <v>721</v>
      </c>
      <c r="H124" s="229">
        <v>1075</v>
      </c>
      <c r="I124" s="230"/>
      <c r="J124" s="231">
        <f>ROUND(I124*H124,2)</f>
        <v>0</v>
      </c>
      <c r="K124" s="232"/>
      <c r="L124" s="41"/>
      <c r="M124" s="233" t="s">
        <v>1</v>
      </c>
      <c r="N124" s="234" t="s">
        <v>41</v>
      </c>
      <c r="O124" s="88"/>
      <c r="P124" s="235">
        <f>O124*H124</f>
        <v>0</v>
      </c>
      <c r="Q124" s="235">
        <v>0</v>
      </c>
      <c r="R124" s="235">
        <f>Q124*H124</f>
        <v>0</v>
      </c>
      <c r="S124" s="235">
        <v>0</v>
      </c>
      <c r="T124" s="236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37" t="s">
        <v>209</v>
      </c>
      <c r="AT124" s="237" t="s">
        <v>205</v>
      </c>
      <c r="AU124" s="237" t="s">
        <v>83</v>
      </c>
      <c r="AY124" s="14" t="s">
        <v>203</v>
      </c>
      <c r="BE124" s="238">
        <f>IF(N124="základní",J124,0)</f>
        <v>0</v>
      </c>
      <c r="BF124" s="238">
        <f>IF(N124="snížená",J124,0)</f>
        <v>0</v>
      </c>
      <c r="BG124" s="238">
        <f>IF(N124="zákl. přenesená",J124,0)</f>
        <v>0</v>
      </c>
      <c r="BH124" s="238">
        <f>IF(N124="sníž. přenesená",J124,0)</f>
        <v>0</v>
      </c>
      <c r="BI124" s="238">
        <f>IF(N124="nulová",J124,0)</f>
        <v>0</v>
      </c>
      <c r="BJ124" s="14" t="s">
        <v>83</v>
      </c>
      <c r="BK124" s="238">
        <f>ROUND(I124*H124,2)</f>
        <v>0</v>
      </c>
      <c r="BL124" s="14" t="s">
        <v>209</v>
      </c>
      <c r="BM124" s="237" t="s">
        <v>85</v>
      </c>
    </row>
    <row r="125" s="2" customFormat="1" ht="16.5" customHeight="1">
      <c r="A125" s="35"/>
      <c r="B125" s="36"/>
      <c r="C125" s="225" t="s">
        <v>85</v>
      </c>
      <c r="D125" s="225" t="s">
        <v>205</v>
      </c>
      <c r="E125" s="226" t="s">
        <v>85</v>
      </c>
      <c r="F125" s="227" t="s">
        <v>1934</v>
      </c>
      <c r="G125" s="228" t="s">
        <v>721</v>
      </c>
      <c r="H125" s="229">
        <v>225</v>
      </c>
      <c r="I125" s="230"/>
      <c r="J125" s="231">
        <f>ROUND(I125*H125,2)</f>
        <v>0</v>
      </c>
      <c r="K125" s="232"/>
      <c r="L125" s="41"/>
      <c r="M125" s="233" t="s">
        <v>1</v>
      </c>
      <c r="N125" s="234" t="s">
        <v>41</v>
      </c>
      <c r="O125" s="88"/>
      <c r="P125" s="235">
        <f>O125*H125</f>
        <v>0</v>
      </c>
      <c r="Q125" s="235">
        <v>0</v>
      </c>
      <c r="R125" s="235">
        <f>Q125*H125</f>
        <v>0</v>
      </c>
      <c r="S125" s="235">
        <v>0</v>
      </c>
      <c r="T125" s="236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37" t="s">
        <v>209</v>
      </c>
      <c r="AT125" s="237" t="s">
        <v>205</v>
      </c>
      <c r="AU125" s="237" t="s">
        <v>83</v>
      </c>
      <c r="AY125" s="14" t="s">
        <v>203</v>
      </c>
      <c r="BE125" s="238">
        <f>IF(N125="základní",J125,0)</f>
        <v>0</v>
      </c>
      <c r="BF125" s="238">
        <f>IF(N125="snížená",J125,0)</f>
        <v>0</v>
      </c>
      <c r="BG125" s="238">
        <f>IF(N125="zákl. přenesená",J125,0)</f>
        <v>0</v>
      </c>
      <c r="BH125" s="238">
        <f>IF(N125="sníž. přenesená",J125,0)</f>
        <v>0</v>
      </c>
      <c r="BI125" s="238">
        <f>IF(N125="nulová",J125,0)</f>
        <v>0</v>
      </c>
      <c r="BJ125" s="14" t="s">
        <v>83</v>
      </c>
      <c r="BK125" s="238">
        <f>ROUND(I125*H125,2)</f>
        <v>0</v>
      </c>
      <c r="BL125" s="14" t="s">
        <v>209</v>
      </c>
      <c r="BM125" s="237" t="s">
        <v>209</v>
      </c>
    </row>
    <row r="126" s="2" customFormat="1" ht="16.5" customHeight="1">
      <c r="A126" s="35"/>
      <c r="B126" s="36"/>
      <c r="C126" s="225" t="s">
        <v>108</v>
      </c>
      <c r="D126" s="225" t="s">
        <v>205</v>
      </c>
      <c r="E126" s="226" t="s">
        <v>108</v>
      </c>
      <c r="F126" s="227" t="s">
        <v>1935</v>
      </c>
      <c r="G126" s="228" t="s">
        <v>721</v>
      </c>
      <c r="H126" s="229">
        <v>40</v>
      </c>
      <c r="I126" s="230"/>
      <c r="J126" s="231">
        <f>ROUND(I126*H126,2)</f>
        <v>0</v>
      </c>
      <c r="K126" s="232"/>
      <c r="L126" s="41"/>
      <c r="M126" s="233" t="s">
        <v>1</v>
      </c>
      <c r="N126" s="234" t="s">
        <v>41</v>
      </c>
      <c r="O126" s="88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37" t="s">
        <v>209</v>
      </c>
      <c r="AT126" s="237" t="s">
        <v>205</v>
      </c>
      <c r="AU126" s="237" t="s">
        <v>83</v>
      </c>
      <c r="AY126" s="14" t="s">
        <v>203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4" t="s">
        <v>83</v>
      </c>
      <c r="BK126" s="238">
        <f>ROUND(I126*H126,2)</f>
        <v>0</v>
      </c>
      <c r="BL126" s="14" t="s">
        <v>209</v>
      </c>
      <c r="BM126" s="237" t="s">
        <v>226</v>
      </c>
    </row>
    <row r="127" s="2" customFormat="1" ht="16.5" customHeight="1">
      <c r="A127" s="35"/>
      <c r="B127" s="36"/>
      <c r="C127" s="225" t="s">
        <v>209</v>
      </c>
      <c r="D127" s="225" t="s">
        <v>205</v>
      </c>
      <c r="E127" s="226" t="s">
        <v>209</v>
      </c>
      <c r="F127" s="227" t="s">
        <v>1936</v>
      </c>
      <c r="G127" s="228" t="s">
        <v>721</v>
      </c>
      <c r="H127" s="229">
        <v>20</v>
      </c>
      <c r="I127" s="230"/>
      <c r="J127" s="231">
        <f>ROUND(I127*H127,2)</f>
        <v>0</v>
      </c>
      <c r="K127" s="232"/>
      <c r="L127" s="41"/>
      <c r="M127" s="233" t="s">
        <v>1</v>
      </c>
      <c r="N127" s="234" t="s">
        <v>41</v>
      </c>
      <c r="O127" s="88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37" t="s">
        <v>209</v>
      </c>
      <c r="AT127" s="237" t="s">
        <v>205</v>
      </c>
      <c r="AU127" s="237" t="s">
        <v>83</v>
      </c>
      <c r="AY127" s="14" t="s">
        <v>203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4" t="s">
        <v>83</v>
      </c>
      <c r="BK127" s="238">
        <f>ROUND(I127*H127,2)</f>
        <v>0</v>
      </c>
      <c r="BL127" s="14" t="s">
        <v>209</v>
      </c>
      <c r="BM127" s="237" t="s">
        <v>234</v>
      </c>
    </row>
    <row r="128" s="2" customFormat="1" ht="16.5" customHeight="1">
      <c r="A128" s="35"/>
      <c r="B128" s="36"/>
      <c r="C128" s="225" t="s">
        <v>222</v>
      </c>
      <c r="D128" s="225" t="s">
        <v>205</v>
      </c>
      <c r="E128" s="226" t="s">
        <v>222</v>
      </c>
      <c r="F128" s="227" t="s">
        <v>1937</v>
      </c>
      <c r="G128" s="228" t="s">
        <v>721</v>
      </c>
      <c r="H128" s="229">
        <v>6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243</v>
      </c>
    </row>
    <row r="129" s="2" customFormat="1" ht="24.15" customHeight="1">
      <c r="A129" s="35"/>
      <c r="B129" s="36"/>
      <c r="C129" s="225" t="s">
        <v>226</v>
      </c>
      <c r="D129" s="225" t="s">
        <v>205</v>
      </c>
      <c r="E129" s="226" t="s">
        <v>226</v>
      </c>
      <c r="F129" s="227" t="s">
        <v>1938</v>
      </c>
      <c r="G129" s="228" t="s">
        <v>721</v>
      </c>
      <c r="H129" s="229">
        <v>36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8</v>
      </c>
    </row>
    <row r="130" s="2" customFormat="1" ht="21.75" customHeight="1">
      <c r="A130" s="35"/>
      <c r="B130" s="36"/>
      <c r="C130" s="225" t="s">
        <v>230</v>
      </c>
      <c r="D130" s="225" t="s">
        <v>205</v>
      </c>
      <c r="E130" s="226" t="s">
        <v>230</v>
      </c>
      <c r="F130" s="227" t="s">
        <v>1939</v>
      </c>
      <c r="G130" s="228" t="s">
        <v>721</v>
      </c>
      <c r="H130" s="229">
        <v>6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258</v>
      </c>
    </row>
    <row r="131" s="2" customFormat="1" ht="16.5" customHeight="1">
      <c r="A131" s="35"/>
      <c r="B131" s="36"/>
      <c r="C131" s="225" t="s">
        <v>234</v>
      </c>
      <c r="D131" s="225" t="s">
        <v>205</v>
      </c>
      <c r="E131" s="226" t="s">
        <v>234</v>
      </c>
      <c r="F131" s="227" t="s">
        <v>1940</v>
      </c>
      <c r="G131" s="228" t="s">
        <v>721</v>
      </c>
      <c r="H131" s="229">
        <v>24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267</v>
      </c>
    </row>
    <row r="132" s="2" customFormat="1" ht="16.5" customHeight="1">
      <c r="A132" s="35"/>
      <c r="B132" s="36"/>
      <c r="C132" s="225" t="s">
        <v>238</v>
      </c>
      <c r="D132" s="225" t="s">
        <v>205</v>
      </c>
      <c r="E132" s="226" t="s">
        <v>238</v>
      </c>
      <c r="F132" s="227" t="s">
        <v>1941</v>
      </c>
      <c r="G132" s="228" t="s">
        <v>721</v>
      </c>
      <c r="H132" s="229">
        <v>6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276</v>
      </c>
    </row>
    <row r="133" s="2" customFormat="1" ht="16.5" customHeight="1">
      <c r="A133" s="35"/>
      <c r="B133" s="36"/>
      <c r="C133" s="225" t="s">
        <v>243</v>
      </c>
      <c r="D133" s="225" t="s">
        <v>205</v>
      </c>
      <c r="E133" s="226" t="s">
        <v>243</v>
      </c>
      <c r="F133" s="227" t="s">
        <v>1942</v>
      </c>
      <c r="G133" s="228" t="s">
        <v>721</v>
      </c>
      <c r="H133" s="229">
        <v>33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284</v>
      </c>
    </row>
    <row r="134" s="2" customFormat="1" ht="16.5" customHeight="1">
      <c r="A134" s="35"/>
      <c r="B134" s="36"/>
      <c r="C134" s="225" t="s">
        <v>247</v>
      </c>
      <c r="D134" s="225" t="s">
        <v>205</v>
      </c>
      <c r="E134" s="226" t="s">
        <v>247</v>
      </c>
      <c r="F134" s="227" t="s">
        <v>1943</v>
      </c>
      <c r="G134" s="228" t="s">
        <v>721</v>
      </c>
      <c r="H134" s="229">
        <v>2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291</v>
      </c>
    </row>
    <row r="135" s="2" customFormat="1" ht="16.5" customHeight="1">
      <c r="A135" s="35"/>
      <c r="B135" s="36"/>
      <c r="C135" s="225" t="s">
        <v>8</v>
      </c>
      <c r="D135" s="225" t="s">
        <v>205</v>
      </c>
      <c r="E135" s="226" t="s">
        <v>8</v>
      </c>
      <c r="F135" s="227" t="s">
        <v>1944</v>
      </c>
      <c r="G135" s="228" t="s">
        <v>721</v>
      </c>
      <c r="H135" s="229">
        <v>18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299</v>
      </c>
    </row>
    <row r="136" s="2" customFormat="1" ht="16.5" customHeight="1">
      <c r="A136" s="35"/>
      <c r="B136" s="36"/>
      <c r="C136" s="225" t="s">
        <v>254</v>
      </c>
      <c r="D136" s="225" t="s">
        <v>205</v>
      </c>
      <c r="E136" s="226" t="s">
        <v>254</v>
      </c>
      <c r="F136" s="227" t="s">
        <v>1945</v>
      </c>
      <c r="G136" s="228" t="s">
        <v>721</v>
      </c>
      <c r="H136" s="229">
        <v>11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307</v>
      </c>
    </row>
    <row r="137" s="2" customFormat="1" ht="16.5" customHeight="1">
      <c r="A137" s="35"/>
      <c r="B137" s="36"/>
      <c r="C137" s="225" t="s">
        <v>258</v>
      </c>
      <c r="D137" s="225" t="s">
        <v>205</v>
      </c>
      <c r="E137" s="226" t="s">
        <v>258</v>
      </c>
      <c r="F137" s="227" t="s">
        <v>1946</v>
      </c>
      <c r="G137" s="228" t="s">
        <v>721</v>
      </c>
      <c r="H137" s="229">
        <v>9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316</v>
      </c>
    </row>
    <row r="138" s="2" customFormat="1" ht="16.5" customHeight="1">
      <c r="A138" s="35"/>
      <c r="B138" s="36"/>
      <c r="C138" s="225" t="s">
        <v>263</v>
      </c>
      <c r="D138" s="225" t="s">
        <v>205</v>
      </c>
      <c r="E138" s="226" t="s">
        <v>263</v>
      </c>
      <c r="F138" s="227" t="s">
        <v>1947</v>
      </c>
      <c r="G138" s="228" t="s">
        <v>721</v>
      </c>
      <c r="H138" s="229">
        <v>113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210</v>
      </c>
    </row>
    <row r="139" s="2" customFormat="1" ht="16.5" customHeight="1">
      <c r="A139" s="35"/>
      <c r="B139" s="36"/>
      <c r="C139" s="225" t="s">
        <v>267</v>
      </c>
      <c r="D139" s="225" t="s">
        <v>205</v>
      </c>
      <c r="E139" s="226" t="s">
        <v>267</v>
      </c>
      <c r="F139" s="227" t="s">
        <v>1948</v>
      </c>
      <c r="G139" s="228" t="s">
        <v>721</v>
      </c>
      <c r="H139" s="229">
        <v>6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214</v>
      </c>
    </row>
    <row r="140" s="2" customFormat="1" ht="16.5" customHeight="1">
      <c r="A140" s="35"/>
      <c r="B140" s="36"/>
      <c r="C140" s="225" t="s">
        <v>271</v>
      </c>
      <c r="D140" s="225" t="s">
        <v>205</v>
      </c>
      <c r="E140" s="226" t="s">
        <v>271</v>
      </c>
      <c r="F140" s="227" t="s">
        <v>1949</v>
      </c>
      <c r="G140" s="228" t="s">
        <v>721</v>
      </c>
      <c r="H140" s="229">
        <v>22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338</v>
      </c>
    </row>
    <row r="141" s="2" customFormat="1" ht="16.5" customHeight="1">
      <c r="A141" s="35"/>
      <c r="B141" s="36"/>
      <c r="C141" s="225" t="s">
        <v>276</v>
      </c>
      <c r="D141" s="225" t="s">
        <v>205</v>
      </c>
      <c r="E141" s="226" t="s">
        <v>276</v>
      </c>
      <c r="F141" s="227" t="s">
        <v>1950</v>
      </c>
      <c r="G141" s="228" t="s">
        <v>721</v>
      </c>
      <c r="H141" s="229">
        <v>1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217</v>
      </c>
    </row>
    <row r="142" s="2" customFormat="1" ht="16.5" customHeight="1">
      <c r="A142" s="35"/>
      <c r="B142" s="36"/>
      <c r="C142" s="225" t="s">
        <v>280</v>
      </c>
      <c r="D142" s="225" t="s">
        <v>205</v>
      </c>
      <c r="E142" s="226" t="s">
        <v>280</v>
      </c>
      <c r="F142" s="227" t="s">
        <v>1951</v>
      </c>
      <c r="G142" s="228" t="s">
        <v>721</v>
      </c>
      <c r="H142" s="229">
        <v>1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353</v>
      </c>
    </row>
    <row r="143" s="2" customFormat="1" ht="16.5" customHeight="1">
      <c r="A143" s="35"/>
      <c r="B143" s="36"/>
      <c r="C143" s="225" t="s">
        <v>284</v>
      </c>
      <c r="D143" s="225" t="s">
        <v>205</v>
      </c>
      <c r="E143" s="226" t="s">
        <v>284</v>
      </c>
      <c r="F143" s="227" t="s">
        <v>1952</v>
      </c>
      <c r="G143" s="228" t="s">
        <v>721</v>
      </c>
      <c r="H143" s="229">
        <v>1542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362</v>
      </c>
    </row>
    <row r="144" s="2" customFormat="1" ht="16.5" customHeight="1">
      <c r="A144" s="35"/>
      <c r="B144" s="36"/>
      <c r="C144" s="225" t="s">
        <v>7</v>
      </c>
      <c r="D144" s="225" t="s">
        <v>205</v>
      </c>
      <c r="E144" s="226" t="s">
        <v>7</v>
      </c>
      <c r="F144" s="227" t="s">
        <v>1953</v>
      </c>
      <c r="G144" s="228" t="s">
        <v>721</v>
      </c>
      <c r="H144" s="229">
        <v>2513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221</v>
      </c>
    </row>
    <row r="145" s="2" customFormat="1" ht="16.5" customHeight="1">
      <c r="A145" s="35"/>
      <c r="B145" s="36"/>
      <c r="C145" s="225" t="s">
        <v>291</v>
      </c>
      <c r="D145" s="225" t="s">
        <v>205</v>
      </c>
      <c r="E145" s="226" t="s">
        <v>291</v>
      </c>
      <c r="F145" s="227" t="s">
        <v>1954</v>
      </c>
      <c r="G145" s="228" t="s">
        <v>314</v>
      </c>
      <c r="H145" s="229">
        <v>6720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225</v>
      </c>
    </row>
    <row r="146" s="2" customFormat="1" ht="16.5" customHeight="1">
      <c r="A146" s="35"/>
      <c r="B146" s="36"/>
      <c r="C146" s="225" t="s">
        <v>295</v>
      </c>
      <c r="D146" s="225" t="s">
        <v>205</v>
      </c>
      <c r="E146" s="226" t="s">
        <v>295</v>
      </c>
      <c r="F146" s="227" t="s">
        <v>1955</v>
      </c>
      <c r="G146" s="228" t="s">
        <v>314</v>
      </c>
      <c r="H146" s="229">
        <v>5900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384</v>
      </c>
    </row>
    <row r="147" s="2" customFormat="1" ht="16.5" customHeight="1">
      <c r="A147" s="35"/>
      <c r="B147" s="36"/>
      <c r="C147" s="225" t="s">
        <v>299</v>
      </c>
      <c r="D147" s="225" t="s">
        <v>205</v>
      </c>
      <c r="E147" s="226" t="s">
        <v>299</v>
      </c>
      <c r="F147" s="227" t="s">
        <v>1956</v>
      </c>
      <c r="G147" s="228" t="s">
        <v>314</v>
      </c>
      <c r="H147" s="229">
        <v>15680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392</v>
      </c>
    </row>
    <row r="148" s="2" customFormat="1" ht="16.5" customHeight="1">
      <c r="A148" s="35"/>
      <c r="B148" s="36"/>
      <c r="C148" s="225" t="s">
        <v>303</v>
      </c>
      <c r="D148" s="225" t="s">
        <v>205</v>
      </c>
      <c r="E148" s="226" t="s">
        <v>303</v>
      </c>
      <c r="F148" s="227" t="s">
        <v>1957</v>
      </c>
      <c r="G148" s="228" t="s">
        <v>314</v>
      </c>
      <c r="H148" s="229">
        <v>150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229</v>
      </c>
    </row>
    <row r="149" s="2" customFormat="1" ht="16.5" customHeight="1">
      <c r="A149" s="35"/>
      <c r="B149" s="36"/>
      <c r="C149" s="225" t="s">
        <v>307</v>
      </c>
      <c r="D149" s="225" t="s">
        <v>205</v>
      </c>
      <c r="E149" s="226" t="s">
        <v>307</v>
      </c>
      <c r="F149" s="227" t="s">
        <v>1958</v>
      </c>
      <c r="G149" s="228" t="s">
        <v>314</v>
      </c>
      <c r="H149" s="229">
        <v>600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233</v>
      </c>
    </row>
    <row r="150" s="2" customFormat="1" ht="16.5" customHeight="1">
      <c r="A150" s="35"/>
      <c r="B150" s="36"/>
      <c r="C150" s="225" t="s">
        <v>311</v>
      </c>
      <c r="D150" s="225" t="s">
        <v>205</v>
      </c>
      <c r="E150" s="226" t="s">
        <v>311</v>
      </c>
      <c r="F150" s="227" t="s">
        <v>1959</v>
      </c>
      <c r="G150" s="228" t="s">
        <v>314</v>
      </c>
      <c r="H150" s="229">
        <v>200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237</v>
      </c>
    </row>
    <row r="151" s="2" customFormat="1" ht="16.5" customHeight="1">
      <c r="A151" s="35"/>
      <c r="B151" s="36"/>
      <c r="C151" s="225" t="s">
        <v>316</v>
      </c>
      <c r="D151" s="225" t="s">
        <v>205</v>
      </c>
      <c r="E151" s="226" t="s">
        <v>316</v>
      </c>
      <c r="F151" s="227" t="s">
        <v>1960</v>
      </c>
      <c r="G151" s="228" t="s">
        <v>314</v>
      </c>
      <c r="H151" s="229">
        <v>1080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242</v>
      </c>
    </row>
    <row r="152" s="2" customFormat="1" ht="16.5" customHeight="1">
      <c r="A152" s="35"/>
      <c r="B152" s="36"/>
      <c r="C152" s="225" t="s">
        <v>320</v>
      </c>
      <c r="D152" s="225" t="s">
        <v>205</v>
      </c>
      <c r="E152" s="226" t="s">
        <v>320</v>
      </c>
      <c r="F152" s="227" t="s">
        <v>1961</v>
      </c>
      <c r="G152" s="228" t="s">
        <v>314</v>
      </c>
      <c r="H152" s="229">
        <v>440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246</v>
      </c>
    </row>
    <row r="153" s="2" customFormat="1" ht="16.5" customHeight="1">
      <c r="A153" s="35"/>
      <c r="B153" s="36"/>
      <c r="C153" s="225" t="s">
        <v>210</v>
      </c>
      <c r="D153" s="225" t="s">
        <v>205</v>
      </c>
      <c r="E153" s="226" t="s">
        <v>210</v>
      </c>
      <c r="F153" s="227" t="s">
        <v>1962</v>
      </c>
      <c r="G153" s="228" t="s">
        <v>314</v>
      </c>
      <c r="H153" s="229">
        <v>1000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250</v>
      </c>
    </row>
    <row r="154" s="2" customFormat="1" ht="24.15" customHeight="1">
      <c r="A154" s="35"/>
      <c r="B154" s="36"/>
      <c r="C154" s="225" t="s">
        <v>327</v>
      </c>
      <c r="D154" s="225" t="s">
        <v>205</v>
      </c>
      <c r="E154" s="226" t="s">
        <v>327</v>
      </c>
      <c r="F154" s="227" t="s">
        <v>1963</v>
      </c>
      <c r="G154" s="228" t="s">
        <v>314</v>
      </c>
      <c r="H154" s="229">
        <v>2222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253</v>
      </c>
    </row>
    <row r="155" s="2" customFormat="1" ht="16.5" customHeight="1">
      <c r="A155" s="35"/>
      <c r="B155" s="36"/>
      <c r="C155" s="225" t="s">
        <v>214</v>
      </c>
      <c r="D155" s="225" t="s">
        <v>205</v>
      </c>
      <c r="E155" s="226" t="s">
        <v>214</v>
      </c>
      <c r="F155" s="227" t="s">
        <v>1964</v>
      </c>
      <c r="G155" s="228" t="s">
        <v>721</v>
      </c>
      <c r="H155" s="229">
        <v>3045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451</v>
      </c>
    </row>
    <row r="156" s="2" customFormat="1" ht="37.8" customHeight="1">
      <c r="A156" s="35"/>
      <c r="B156" s="36"/>
      <c r="C156" s="225" t="s">
        <v>334</v>
      </c>
      <c r="D156" s="225" t="s">
        <v>205</v>
      </c>
      <c r="E156" s="226" t="s">
        <v>334</v>
      </c>
      <c r="F156" s="227" t="s">
        <v>1965</v>
      </c>
      <c r="G156" s="228" t="s">
        <v>721</v>
      </c>
      <c r="H156" s="229">
        <v>22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257</v>
      </c>
    </row>
    <row r="157" s="2" customFormat="1" ht="37.8" customHeight="1">
      <c r="A157" s="35"/>
      <c r="B157" s="36"/>
      <c r="C157" s="225" t="s">
        <v>338</v>
      </c>
      <c r="D157" s="225" t="s">
        <v>205</v>
      </c>
      <c r="E157" s="226" t="s">
        <v>338</v>
      </c>
      <c r="F157" s="227" t="s">
        <v>1966</v>
      </c>
      <c r="G157" s="228" t="s">
        <v>721</v>
      </c>
      <c r="H157" s="229">
        <v>12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261</v>
      </c>
    </row>
    <row r="158" s="2" customFormat="1" ht="37.8" customHeight="1">
      <c r="A158" s="35"/>
      <c r="B158" s="36"/>
      <c r="C158" s="225" t="s">
        <v>342</v>
      </c>
      <c r="D158" s="225" t="s">
        <v>205</v>
      </c>
      <c r="E158" s="226" t="s">
        <v>342</v>
      </c>
      <c r="F158" s="227" t="s">
        <v>1967</v>
      </c>
      <c r="G158" s="228" t="s">
        <v>721</v>
      </c>
      <c r="H158" s="229">
        <v>3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473</v>
      </c>
    </row>
    <row r="159" s="2" customFormat="1" ht="37.8" customHeight="1">
      <c r="A159" s="35"/>
      <c r="B159" s="36"/>
      <c r="C159" s="225" t="s">
        <v>217</v>
      </c>
      <c r="D159" s="225" t="s">
        <v>205</v>
      </c>
      <c r="E159" s="226" t="s">
        <v>217</v>
      </c>
      <c r="F159" s="227" t="s">
        <v>1968</v>
      </c>
      <c r="G159" s="228" t="s">
        <v>721</v>
      </c>
      <c r="H159" s="229">
        <v>587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483</v>
      </c>
    </row>
    <row r="160" s="2" customFormat="1" ht="37.8" customHeight="1">
      <c r="A160" s="35"/>
      <c r="B160" s="36"/>
      <c r="C160" s="225" t="s">
        <v>349</v>
      </c>
      <c r="D160" s="225" t="s">
        <v>205</v>
      </c>
      <c r="E160" s="226" t="s">
        <v>349</v>
      </c>
      <c r="F160" s="227" t="s">
        <v>1969</v>
      </c>
      <c r="G160" s="228" t="s">
        <v>721</v>
      </c>
      <c r="H160" s="229">
        <v>4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266</v>
      </c>
    </row>
    <row r="161" s="2" customFormat="1" ht="37.8" customHeight="1">
      <c r="A161" s="35"/>
      <c r="B161" s="36"/>
      <c r="C161" s="225" t="s">
        <v>353</v>
      </c>
      <c r="D161" s="225" t="s">
        <v>205</v>
      </c>
      <c r="E161" s="226" t="s">
        <v>353</v>
      </c>
      <c r="F161" s="227" t="s">
        <v>1970</v>
      </c>
      <c r="G161" s="228" t="s">
        <v>721</v>
      </c>
      <c r="H161" s="229">
        <v>7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270</v>
      </c>
    </row>
    <row r="162" s="2" customFormat="1" ht="37.8" customHeight="1">
      <c r="A162" s="35"/>
      <c r="B162" s="36"/>
      <c r="C162" s="225" t="s">
        <v>357</v>
      </c>
      <c r="D162" s="225" t="s">
        <v>205</v>
      </c>
      <c r="E162" s="226" t="s">
        <v>357</v>
      </c>
      <c r="F162" s="227" t="s">
        <v>1971</v>
      </c>
      <c r="G162" s="228" t="s">
        <v>721</v>
      </c>
      <c r="H162" s="229">
        <v>43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274</v>
      </c>
    </row>
    <row r="163" s="2" customFormat="1" ht="37.8" customHeight="1">
      <c r="A163" s="35"/>
      <c r="B163" s="36"/>
      <c r="C163" s="225" t="s">
        <v>362</v>
      </c>
      <c r="D163" s="225" t="s">
        <v>205</v>
      </c>
      <c r="E163" s="226" t="s">
        <v>362</v>
      </c>
      <c r="F163" s="227" t="s">
        <v>1972</v>
      </c>
      <c r="G163" s="228" t="s">
        <v>721</v>
      </c>
      <c r="H163" s="229">
        <v>28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520</v>
      </c>
    </row>
    <row r="164" s="2" customFormat="1" ht="37.8" customHeight="1">
      <c r="A164" s="35"/>
      <c r="B164" s="36"/>
      <c r="C164" s="225" t="s">
        <v>366</v>
      </c>
      <c r="D164" s="225" t="s">
        <v>205</v>
      </c>
      <c r="E164" s="226" t="s">
        <v>1973</v>
      </c>
      <c r="F164" s="227" t="s">
        <v>1974</v>
      </c>
      <c r="G164" s="228" t="s">
        <v>721</v>
      </c>
      <c r="H164" s="229">
        <v>7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1975</v>
      </c>
    </row>
    <row r="165" s="2" customFormat="1" ht="44.25" customHeight="1">
      <c r="A165" s="35"/>
      <c r="B165" s="36"/>
      <c r="C165" s="225" t="s">
        <v>221</v>
      </c>
      <c r="D165" s="225" t="s">
        <v>205</v>
      </c>
      <c r="E165" s="226" t="s">
        <v>366</v>
      </c>
      <c r="F165" s="227" t="s">
        <v>1976</v>
      </c>
      <c r="G165" s="228" t="s">
        <v>721</v>
      </c>
      <c r="H165" s="229">
        <v>27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531</v>
      </c>
    </row>
    <row r="166" s="2" customFormat="1" ht="37.8" customHeight="1">
      <c r="A166" s="35"/>
      <c r="B166" s="36"/>
      <c r="C166" s="225" t="s">
        <v>373</v>
      </c>
      <c r="D166" s="225" t="s">
        <v>205</v>
      </c>
      <c r="E166" s="226" t="s">
        <v>221</v>
      </c>
      <c r="F166" s="227" t="s">
        <v>1977</v>
      </c>
      <c r="G166" s="228" t="s">
        <v>721</v>
      </c>
      <c r="H166" s="229">
        <v>3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540</v>
      </c>
    </row>
    <row r="167" s="2" customFormat="1" ht="37.8" customHeight="1">
      <c r="A167" s="35"/>
      <c r="B167" s="36"/>
      <c r="C167" s="225" t="s">
        <v>225</v>
      </c>
      <c r="D167" s="225" t="s">
        <v>205</v>
      </c>
      <c r="E167" s="226" t="s">
        <v>373</v>
      </c>
      <c r="F167" s="227" t="s">
        <v>1978</v>
      </c>
      <c r="G167" s="228" t="s">
        <v>721</v>
      </c>
      <c r="H167" s="229">
        <v>11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549</v>
      </c>
    </row>
    <row r="168" s="2" customFormat="1" ht="44.25" customHeight="1">
      <c r="A168" s="35"/>
      <c r="B168" s="36"/>
      <c r="C168" s="225" t="s">
        <v>380</v>
      </c>
      <c r="D168" s="225" t="s">
        <v>205</v>
      </c>
      <c r="E168" s="226" t="s">
        <v>225</v>
      </c>
      <c r="F168" s="227" t="s">
        <v>1979</v>
      </c>
      <c r="G168" s="228" t="s">
        <v>721</v>
      </c>
      <c r="H168" s="229">
        <v>1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560</v>
      </c>
    </row>
    <row r="169" s="2" customFormat="1" ht="16.5" customHeight="1">
      <c r="A169" s="35"/>
      <c r="B169" s="36"/>
      <c r="C169" s="225" t="s">
        <v>384</v>
      </c>
      <c r="D169" s="225" t="s">
        <v>205</v>
      </c>
      <c r="E169" s="226" t="s">
        <v>380</v>
      </c>
      <c r="F169" s="227" t="s">
        <v>1980</v>
      </c>
      <c r="G169" s="228" t="s">
        <v>1981</v>
      </c>
      <c r="H169" s="229">
        <v>1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568</v>
      </c>
    </row>
    <row r="170" s="2" customFormat="1" ht="16.5" customHeight="1">
      <c r="A170" s="35"/>
      <c r="B170" s="36"/>
      <c r="C170" s="225" t="s">
        <v>388</v>
      </c>
      <c r="D170" s="225" t="s">
        <v>205</v>
      </c>
      <c r="E170" s="226" t="s">
        <v>384</v>
      </c>
      <c r="F170" s="227" t="s">
        <v>1982</v>
      </c>
      <c r="G170" s="228" t="s">
        <v>721</v>
      </c>
      <c r="H170" s="229">
        <v>8870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576</v>
      </c>
    </row>
    <row r="171" s="2" customFormat="1" ht="16.5" customHeight="1">
      <c r="A171" s="35"/>
      <c r="B171" s="36"/>
      <c r="C171" s="225" t="s">
        <v>392</v>
      </c>
      <c r="D171" s="225" t="s">
        <v>205</v>
      </c>
      <c r="E171" s="226" t="s">
        <v>388</v>
      </c>
      <c r="F171" s="227" t="s">
        <v>1983</v>
      </c>
      <c r="G171" s="228" t="s">
        <v>721</v>
      </c>
      <c r="H171" s="229">
        <v>1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279</v>
      </c>
    </row>
    <row r="172" s="2" customFormat="1" ht="16.5" customHeight="1">
      <c r="A172" s="35"/>
      <c r="B172" s="36"/>
      <c r="C172" s="225" t="s">
        <v>396</v>
      </c>
      <c r="D172" s="225" t="s">
        <v>205</v>
      </c>
      <c r="E172" s="226" t="s">
        <v>392</v>
      </c>
      <c r="F172" s="227" t="s">
        <v>1984</v>
      </c>
      <c r="G172" s="228" t="s">
        <v>1981</v>
      </c>
      <c r="H172" s="229">
        <v>1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283</v>
      </c>
    </row>
    <row r="173" s="2" customFormat="1" ht="16.5" customHeight="1">
      <c r="A173" s="35"/>
      <c r="B173" s="36"/>
      <c r="C173" s="225" t="s">
        <v>229</v>
      </c>
      <c r="D173" s="225" t="s">
        <v>205</v>
      </c>
      <c r="E173" s="226" t="s">
        <v>396</v>
      </c>
      <c r="F173" s="227" t="s">
        <v>1985</v>
      </c>
      <c r="G173" s="228" t="s">
        <v>1981</v>
      </c>
      <c r="H173" s="229">
        <v>1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287</v>
      </c>
    </row>
    <row r="174" s="2" customFormat="1" ht="16.5" customHeight="1">
      <c r="A174" s="35"/>
      <c r="B174" s="36"/>
      <c r="C174" s="225" t="s">
        <v>405</v>
      </c>
      <c r="D174" s="225" t="s">
        <v>205</v>
      </c>
      <c r="E174" s="226" t="s">
        <v>229</v>
      </c>
      <c r="F174" s="227" t="s">
        <v>1986</v>
      </c>
      <c r="G174" s="228" t="s">
        <v>1981</v>
      </c>
      <c r="H174" s="229">
        <v>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290</v>
      </c>
    </row>
    <row r="175" s="2" customFormat="1" ht="16.5" customHeight="1">
      <c r="A175" s="35"/>
      <c r="B175" s="36"/>
      <c r="C175" s="225" t="s">
        <v>233</v>
      </c>
      <c r="D175" s="225" t="s">
        <v>205</v>
      </c>
      <c r="E175" s="226" t="s">
        <v>405</v>
      </c>
      <c r="F175" s="227" t="s">
        <v>1987</v>
      </c>
      <c r="G175" s="228" t="s">
        <v>1981</v>
      </c>
      <c r="H175" s="229">
        <v>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294</v>
      </c>
    </row>
    <row r="176" s="12" customFormat="1" ht="22.8" customHeight="1">
      <c r="A176" s="12"/>
      <c r="B176" s="209"/>
      <c r="C176" s="210"/>
      <c r="D176" s="211" t="s">
        <v>75</v>
      </c>
      <c r="E176" s="223" t="s">
        <v>1988</v>
      </c>
      <c r="F176" s="223" t="s">
        <v>1989</v>
      </c>
      <c r="G176" s="210"/>
      <c r="H176" s="210"/>
      <c r="I176" s="213"/>
      <c r="J176" s="224">
        <f>BK176</f>
        <v>0</v>
      </c>
      <c r="K176" s="210"/>
      <c r="L176" s="215"/>
      <c r="M176" s="216"/>
      <c r="N176" s="217"/>
      <c r="O176" s="217"/>
      <c r="P176" s="218">
        <f>P177</f>
        <v>0</v>
      </c>
      <c r="Q176" s="217"/>
      <c r="R176" s="218">
        <f>R177</f>
        <v>0</v>
      </c>
      <c r="S176" s="217"/>
      <c r="T176" s="219">
        <f>T177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0" t="s">
        <v>83</v>
      </c>
      <c r="AT176" s="221" t="s">
        <v>75</v>
      </c>
      <c r="AU176" s="221" t="s">
        <v>83</v>
      </c>
      <c r="AY176" s="220" t="s">
        <v>203</v>
      </c>
      <c r="BK176" s="222">
        <f>BK177</f>
        <v>0</v>
      </c>
    </row>
    <row r="177" s="2" customFormat="1" ht="16.5" customHeight="1">
      <c r="A177" s="35"/>
      <c r="B177" s="36"/>
      <c r="C177" s="225" t="s">
        <v>412</v>
      </c>
      <c r="D177" s="225" t="s">
        <v>205</v>
      </c>
      <c r="E177" s="226" t="s">
        <v>233</v>
      </c>
      <c r="F177" s="227" t="s">
        <v>1990</v>
      </c>
      <c r="G177" s="228" t="s">
        <v>1363</v>
      </c>
      <c r="H177" s="229">
        <v>1</v>
      </c>
      <c r="I177" s="230"/>
      <c r="J177" s="231">
        <f>ROUND(I177*H177,2)</f>
        <v>0</v>
      </c>
      <c r="K177" s="232"/>
      <c r="L177" s="41"/>
      <c r="M177" s="256" t="s">
        <v>1</v>
      </c>
      <c r="N177" s="257" t="s">
        <v>41</v>
      </c>
      <c r="O177" s="258"/>
      <c r="P177" s="259">
        <f>O177*H177</f>
        <v>0</v>
      </c>
      <c r="Q177" s="259">
        <v>0</v>
      </c>
      <c r="R177" s="259">
        <f>Q177*H177</f>
        <v>0</v>
      </c>
      <c r="S177" s="259">
        <v>0</v>
      </c>
      <c r="T177" s="260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302</v>
      </c>
    </row>
    <row r="178" s="2" customFormat="1" ht="6.96" customHeight="1">
      <c r="A178" s="35"/>
      <c r="B178" s="63"/>
      <c r="C178" s="64"/>
      <c r="D178" s="64"/>
      <c r="E178" s="64"/>
      <c r="F178" s="64"/>
      <c r="G178" s="64"/>
      <c r="H178" s="64"/>
      <c r="I178" s="64"/>
      <c r="J178" s="64"/>
      <c r="K178" s="64"/>
      <c r="L178" s="41"/>
      <c r="M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</row>
  </sheetData>
  <sheetProtection sheet="1" autoFilter="0" formatColumns="0" formatRows="0" objects="1" scenarios="1" spinCount="100000" saltValue="tLuXkFY4/yegef29HOZccE4mfRK0jHSB8P3Rdj7aBIEWFCLrKxYVDBl5B2Gv2/KGpn/1Rfg1jykzjL8QEZSFpw==" hashValue="Dxu21ee8lDTTQClLSxUEqcelKG5i2Lbw/uEiHWspSooviLz2GfUDqTVSTpS6hsgFw4a/AtJ1P+cr6JmPbdGfzw==" algorithmName="SHA-512" password="99DC"/>
  <autoFilter ref="C121:K17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109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1993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ROUND(J127,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ROUND((SUM(BE127:BE181)),  2)</f>
        <v>0</v>
      </c>
      <c r="G37" s="35"/>
      <c r="H37" s="35"/>
      <c r="I37" s="162">
        <v>0.20999999999999999</v>
      </c>
      <c r="J37" s="161">
        <f>ROUND(((SUM(BE127:BE181))*I37),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ROUND((SUM(BF127:BF181)),  2)</f>
        <v>0</v>
      </c>
      <c r="G38" s="35"/>
      <c r="H38" s="35"/>
      <c r="I38" s="162">
        <v>0.12</v>
      </c>
      <c r="J38" s="161">
        <f>ROUND(((SUM(BF127:BF181))*I38),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ROUND((SUM(BG127:BG181)),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ROUND((SUM(BH127:BH181)),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ROUND((SUM(BI127:BI181)),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D.1.4.4a - Strukturovaná kabeláž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J127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1995</v>
      </c>
      <c r="E101" s="189"/>
      <c r="F101" s="189"/>
      <c r="G101" s="189"/>
      <c r="H101" s="189"/>
      <c r="I101" s="189"/>
      <c r="J101" s="190">
        <f>J128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1996</v>
      </c>
      <c r="E102" s="189"/>
      <c r="F102" s="189"/>
      <c r="G102" s="189"/>
      <c r="H102" s="189"/>
      <c r="I102" s="189"/>
      <c r="J102" s="190">
        <f>J164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1997</v>
      </c>
      <c r="E103" s="189"/>
      <c r="F103" s="189"/>
      <c r="G103" s="189"/>
      <c r="H103" s="189"/>
      <c r="I103" s="189"/>
      <c r="J103" s="190">
        <f>J179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65"/>
      <c r="C109" s="66"/>
      <c r="D109" s="66"/>
      <c r="E109" s="66"/>
      <c r="F109" s="66"/>
      <c r="G109" s="66"/>
      <c r="H109" s="66"/>
      <c r="I109" s="66"/>
      <c r="J109" s="66"/>
      <c r="K109" s="66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188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16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81" t="str">
        <f>E7</f>
        <v>Objekty OU, část D a DM</v>
      </c>
      <c r="F113" s="29"/>
      <c r="G113" s="29"/>
      <c r="H113" s="29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158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81" t="s">
        <v>159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160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1" t="s">
        <v>1991</v>
      </c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1992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3" t="str">
        <f>E13</f>
        <v>D.1.4.4a - Strukturovaná kabeláž</v>
      </c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20</v>
      </c>
      <c r="D121" s="37"/>
      <c r="E121" s="37"/>
      <c r="F121" s="24" t="str">
        <f>F16</f>
        <v xml:space="preserve"> </v>
      </c>
      <c r="G121" s="37"/>
      <c r="H121" s="37"/>
      <c r="I121" s="29" t="s">
        <v>22</v>
      </c>
      <c r="J121" s="76" t="str">
        <f>IF(J16="","",J16)</f>
        <v>31. 8. 2018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24</v>
      </c>
      <c r="D123" s="37"/>
      <c r="E123" s="37"/>
      <c r="F123" s="24" t="str">
        <f>E19</f>
        <v>Ostravská univerzita</v>
      </c>
      <c r="G123" s="37"/>
      <c r="H123" s="37"/>
      <c r="I123" s="29" t="s">
        <v>30</v>
      </c>
      <c r="J123" s="33" t="str">
        <f>E25</f>
        <v>Marpo s.r.o.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28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 xml:space="preserve"> 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197"/>
      <c r="B126" s="198"/>
      <c r="C126" s="199" t="s">
        <v>189</v>
      </c>
      <c r="D126" s="200" t="s">
        <v>61</v>
      </c>
      <c r="E126" s="200" t="s">
        <v>57</v>
      </c>
      <c r="F126" s="200" t="s">
        <v>58</v>
      </c>
      <c r="G126" s="200" t="s">
        <v>190</v>
      </c>
      <c r="H126" s="200" t="s">
        <v>191</v>
      </c>
      <c r="I126" s="200" t="s">
        <v>192</v>
      </c>
      <c r="J126" s="201" t="s">
        <v>165</v>
      </c>
      <c r="K126" s="202" t="s">
        <v>193</v>
      </c>
      <c r="L126" s="203"/>
      <c r="M126" s="97" t="s">
        <v>1</v>
      </c>
      <c r="N126" s="98" t="s">
        <v>40</v>
      </c>
      <c r="O126" s="98" t="s">
        <v>194</v>
      </c>
      <c r="P126" s="98" t="s">
        <v>195</v>
      </c>
      <c r="Q126" s="98" t="s">
        <v>196</v>
      </c>
      <c r="R126" s="98" t="s">
        <v>197</v>
      </c>
      <c r="S126" s="98" t="s">
        <v>198</v>
      </c>
      <c r="T126" s="99" t="s">
        <v>199</v>
      </c>
      <c r="U126" s="197"/>
      <c r="V126" s="197"/>
      <c r="W126" s="197"/>
      <c r="X126" s="197"/>
      <c r="Y126" s="197"/>
      <c r="Z126" s="197"/>
      <c r="AA126" s="197"/>
      <c r="AB126" s="197"/>
      <c r="AC126" s="197"/>
      <c r="AD126" s="197"/>
      <c r="AE126" s="197"/>
    </row>
    <row r="127" s="2" customFormat="1" ht="22.8" customHeight="1">
      <c r="A127" s="35"/>
      <c r="B127" s="36"/>
      <c r="C127" s="104" t="s">
        <v>200</v>
      </c>
      <c r="D127" s="37"/>
      <c r="E127" s="37"/>
      <c r="F127" s="37"/>
      <c r="G127" s="37"/>
      <c r="H127" s="37"/>
      <c r="I127" s="37"/>
      <c r="J127" s="204">
        <f>BK127</f>
        <v>0</v>
      </c>
      <c r="K127" s="37"/>
      <c r="L127" s="41"/>
      <c r="M127" s="100"/>
      <c r="N127" s="205"/>
      <c r="O127" s="101"/>
      <c r="P127" s="206">
        <f>P128+P164+P179</f>
        <v>0</v>
      </c>
      <c r="Q127" s="101"/>
      <c r="R127" s="206">
        <f>R128+R164+R179</f>
        <v>0</v>
      </c>
      <c r="S127" s="101"/>
      <c r="T127" s="207">
        <f>T128+T164+T179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75</v>
      </c>
      <c r="AU127" s="14" t="s">
        <v>167</v>
      </c>
      <c r="BK127" s="208">
        <f>BK128+BK164+BK179</f>
        <v>0</v>
      </c>
    </row>
    <row r="128" s="12" customFormat="1" ht="25.92" customHeight="1">
      <c r="A128" s="12"/>
      <c r="B128" s="209"/>
      <c r="C128" s="210"/>
      <c r="D128" s="211" t="s">
        <v>75</v>
      </c>
      <c r="E128" s="212" t="s">
        <v>1998</v>
      </c>
      <c r="F128" s="212" t="s">
        <v>1999</v>
      </c>
      <c r="G128" s="210"/>
      <c r="H128" s="210"/>
      <c r="I128" s="213"/>
      <c r="J128" s="214">
        <f>BK128</f>
        <v>0</v>
      </c>
      <c r="K128" s="210"/>
      <c r="L128" s="215"/>
      <c r="M128" s="216"/>
      <c r="N128" s="217"/>
      <c r="O128" s="217"/>
      <c r="P128" s="218">
        <f>SUM(P129:P163)</f>
        <v>0</v>
      </c>
      <c r="Q128" s="217"/>
      <c r="R128" s="218">
        <f>SUM(R129:R163)</f>
        <v>0</v>
      </c>
      <c r="S128" s="217"/>
      <c r="T128" s="219">
        <f>SUM(T129:T163)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0" t="s">
        <v>83</v>
      </c>
      <c r="AT128" s="221" t="s">
        <v>75</v>
      </c>
      <c r="AU128" s="221" t="s">
        <v>76</v>
      </c>
      <c r="AY128" s="220" t="s">
        <v>203</v>
      </c>
      <c r="BK128" s="222">
        <f>SUM(BK129:BK163)</f>
        <v>0</v>
      </c>
    </row>
    <row r="129" s="2" customFormat="1" ht="24.15" customHeight="1">
      <c r="A129" s="35"/>
      <c r="B129" s="36"/>
      <c r="C129" s="225" t="s">
        <v>83</v>
      </c>
      <c r="D129" s="225" t="s">
        <v>205</v>
      </c>
      <c r="E129" s="226" t="s">
        <v>83</v>
      </c>
      <c r="F129" s="227" t="s">
        <v>2000</v>
      </c>
      <c r="G129" s="228" t="s">
        <v>314</v>
      </c>
      <c r="H129" s="229">
        <v>41323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85</v>
      </c>
    </row>
    <row r="130" s="2" customFormat="1" ht="16.5" customHeight="1">
      <c r="A130" s="35"/>
      <c r="B130" s="36"/>
      <c r="C130" s="225" t="s">
        <v>85</v>
      </c>
      <c r="D130" s="225" t="s">
        <v>205</v>
      </c>
      <c r="E130" s="226" t="s">
        <v>85</v>
      </c>
      <c r="F130" s="227" t="s">
        <v>2001</v>
      </c>
      <c r="G130" s="228" t="s">
        <v>314</v>
      </c>
      <c r="H130" s="229">
        <v>91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209</v>
      </c>
    </row>
    <row r="131" s="2" customFormat="1" ht="16.5" customHeight="1">
      <c r="A131" s="35"/>
      <c r="B131" s="36"/>
      <c r="C131" s="225" t="s">
        <v>108</v>
      </c>
      <c r="D131" s="225" t="s">
        <v>205</v>
      </c>
      <c r="E131" s="226" t="s">
        <v>108</v>
      </c>
      <c r="F131" s="227" t="s">
        <v>2002</v>
      </c>
      <c r="G131" s="228" t="s">
        <v>314</v>
      </c>
      <c r="H131" s="229">
        <v>173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226</v>
      </c>
    </row>
    <row r="132" s="2" customFormat="1" ht="16.5" customHeight="1">
      <c r="A132" s="35"/>
      <c r="B132" s="36"/>
      <c r="C132" s="225" t="s">
        <v>209</v>
      </c>
      <c r="D132" s="225" t="s">
        <v>205</v>
      </c>
      <c r="E132" s="226" t="s">
        <v>209</v>
      </c>
      <c r="F132" s="227" t="s">
        <v>2003</v>
      </c>
      <c r="G132" s="228" t="s">
        <v>314</v>
      </c>
      <c r="H132" s="229">
        <v>170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234</v>
      </c>
    </row>
    <row r="133" s="2" customFormat="1" ht="24.15" customHeight="1">
      <c r="A133" s="35"/>
      <c r="B133" s="36"/>
      <c r="C133" s="225" t="s">
        <v>222</v>
      </c>
      <c r="D133" s="225" t="s">
        <v>205</v>
      </c>
      <c r="E133" s="226" t="s">
        <v>222</v>
      </c>
      <c r="F133" s="227" t="s">
        <v>2004</v>
      </c>
      <c r="G133" s="228" t="s">
        <v>721</v>
      </c>
      <c r="H133" s="229">
        <v>45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243</v>
      </c>
    </row>
    <row r="134" s="2" customFormat="1" ht="21.75" customHeight="1">
      <c r="A134" s="35"/>
      <c r="B134" s="36"/>
      <c r="C134" s="225" t="s">
        <v>226</v>
      </c>
      <c r="D134" s="225" t="s">
        <v>205</v>
      </c>
      <c r="E134" s="226" t="s">
        <v>226</v>
      </c>
      <c r="F134" s="227" t="s">
        <v>2005</v>
      </c>
      <c r="G134" s="228" t="s">
        <v>721</v>
      </c>
      <c r="H134" s="229">
        <v>1080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8</v>
      </c>
    </row>
    <row r="135" s="2" customFormat="1" ht="21.75" customHeight="1">
      <c r="A135" s="35"/>
      <c r="B135" s="36"/>
      <c r="C135" s="225" t="s">
        <v>230</v>
      </c>
      <c r="D135" s="225" t="s">
        <v>205</v>
      </c>
      <c r="E135" s="226" t="s">
        <v>230</v>
      </c>
      <c r="F135" s="227" t="s">
        <v>2006</v>
      </c>
      <c r="G135" s="228" t="s">
        <v>721</v>
      </c>
      <c r="H135" s="229">
        <v>83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258</v>
      </c>
    </row>
    <row r="136" s="2" customFormat="1" ht="21.75" customHeight="1">
      <c r="A136" s="35"/>
      <c r="B136" s="36"/>
      <c r="C136" s="225" t="s">
        <v>234</v>
      </c>
      <c r="D136" s="225" t="s">
        <v>205</v>
      </c>
      <c r="E136" s="226" t="s">
        <v>234</v>
      </c>
      <c r="F136" s="227" t="s">
        <v>2007</v>
      </c>
      <c r="G136" s="228" t="s">
        <v>721</v>
      </c>
      <c r="H136" s="229">
        <v>83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267</v>
      </c>
    </row>
    <row r="137" s="2" customFormat="1" ht="21.75" customHeight="1">
      <c r="A137" s="35"/>
      <c r="B137" s="36"/>
      <c r="C137" s="225" t="s">
        <v>238</v>
      </c>
      <c r="D137" s="225" t="s">
        <v>205</v>
      </c>
      <c r="E137" s="226" t="s">
        <v>238</v>
      </c>
      <c r="F137" s="227" t="s">
        <v>2008</v>
      </c>
      <c r="G137" s="228" t="s">
        <v>721</v>
      </c>
      <c r="H137" s="229">
        <v>35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276</v>
      </c>
    </row>
    <row r="138" s="2" customFormat="1" ht="21.75" customHeight="1">
      <c r="A138" s="35"/>
      <c r="B138" s="36"/>
      <c r="C138" s="225" t="s">
        <v>243</v>
      </c>
      <c r="D138" s="225" t="s">
        <v>205</v>
      </c>
      <c r="E138" s="226" t="s">
        <v>243</v>
      </c>
      <c r="F138" s="227" t="s">
        <v>2009</v>
      </c>
      <c r="G138" s="228" t="s">
        <v>721</v>
      </c>
      <c r="H138" s="229">
        <v>35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284</v>
      </c>
    </row>
    <row r="139" s="2" customFormat="1" ht="21.75" customHeight="1">
      <c r="A139" s="35"/>
      <c r="B139" s="36"/>
      <c r="C139" s="225" t="s">
        <v>247</v>
      </c>
      <c r="D139" s="225" t="s">
        <v>205</v>
      </c>
      <c r="E139" s="226" t="s">
        <v>247</v>
      </c>
      <c r="F139" s="227" t="s">
        <v>2010</v>
      </c>
      <c r="G139" s="228" t="s">
        <v>721</v>
      </c>
      <c r="H139" s="229">
        <v>208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291</v>
      </c>
    </row>
    <row r="140" s="2" customFormat="1" ht="21.75" customHeight="1">
      <c r="A140" s="35"/>
      <c r="B140" s="36"/>
      <c r="C140" s="225" t="s">
        <v>8</v>
      </c>
      <c r="D140" s="225" t="s">
        <v>205</v>
      </c>
      <c r="E140" s="226" t="s">
        <v>8</v>
      </c>
      <c r="F140" s="227" t="s">
        <v>2011</v>
      </c>
      <c r="G140" s="228" t="s">
        <v>721</v>
      </c>
      <c r="H140" s="229">
        <v>7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299</v>
      </c>
    </row>
    <row r="141" s="2" customFormat="1" ht="24.15" customHeight="1">
      <c r="A141" s="35"/>
      <c r="B141" s="36"/>
      <c r="C141" s="225" t="s">
        <v>254</v>
      </c>
      <c r="D141" s="225" t="s">
        <v>205</v>
      </c>
      <c r="E141" s="226" t="s">
        <v>254</v>
      </c>
      <c r="F141" s="227" t="s">
        <v>2012</v>
      </c>
      <c r="G141" s="228" t="s">
        <v>314</v>
      </c>
      <c r="H141" s="229">
        <v>273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307</v>
      </c>
    </row>
    <row r="142" s="2" customFormat="1" ht="24.15" customHeight="1">
      <c r="A142" s="35"/>
      <c r="B142" s="36"/>
      <c r="C142" s="225" t="s">
        <v>258</v>
      </c>
      <c r="D142" s="225" t="s">
        <v>205</v>
      </c>
      <c r="E142" s="226" t="s">
        <v>258</v>
      </c>
      <c r="F142" s="227" t="s">
        <v>2013</v>
      </c>
      <c r="G142" s="228" t="s">
        <v>721</v>
      </c>
      <c r="H142" s="229">
        <v>7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316</v>
      </c>
    </row>
    <row r="143" s="2" customFormat="1" ht="24.15" customHeight="1">
      <c r="A143" s="35"/>
      <c r="B143" s="36"/>
      <c r="C143" s="225" t="s">
        <v>263</v>
      </c>
      <c r="D143" s="225" t="s">
        <v>205</v>
      </c>
      <c r="E143" s="226" t="s">
        <v>263</v>
      </c>
      <c r="F143" s="227" t="s">
        <v>2014</v>
      </c>
      <c r="G143" s="228" t="s">
        <v>721</v>
      </c>
      <c r="H143" s="229">
        <v>14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210</v>
      </c>
    </row>
    <row r="144" s="2" customFormat="1" ht="16.5" customHeight="1">
      <c r="A144" s="35"/>
      <c r="B144" s="36"/>
      <c r="C144" s="225" t="s">
        <v>267</v>
      </c>
      <c r="D144" s="225" t="s">
        <v>205</v>
      </c>
      <c r="E144" s="226" t="s">
        <v>267</v>
      </c>
      <c r="F144" s="227" t="s">
        <v>2015</v>
      </c>
      <c r="G144" s="228" t="s">
        <v>721</v>
      </c>
      <c r="H144" s="229">
        <v>133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214</v>
      </c>
    </row>
    <row r="145" s="2" customFormat="1" ht="16.5" customHeight="1">
      <c r="A145" s="35"/>
      <c r="B145" s="36"/>
      <c r="C145" s="225" t="s">
        <v>271</v>
      </c>
      <c r="D145" s="225" t="s">
        <v>205</v>
      </c>
      <c r="E145" s="226" t="s">
        <v>271</v>
      </c>
      <c r="F145" s="227" t="s">
        <v>2016</v>
      </c>
      <c r="G145" s="228" t="s">
        <v>721</v>
      </c>
      <c r="H145" s="229">
        <v>35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338</v>
      </c>
    </row>
    <row r="146" s="2" customFormat="1" ht="16.5" customHeight="1">
      <c r="A146" s="35"/>
      <c r="B146" s="36"/>
      <c r="C146" s="225" t="s">
        <v>276</v>
      </c>
      <c r="D146" s="225" t="s">
        <v>205</v>
      </c>
      <c r="E146" s="226" t="s">
        <v>276</v>
      </c>
      <c r="F146" s="227" t="s">
        <v>2017</v>
      </c>
      <c r="G146" s="228" t="s">
        <v>721</v>
      </c>
      <c r="H146" s="229">
        <v>133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217</v>
      </c>
    </row>
    <row r="147" s="2" customFormat="1" ht="16.5" customHeight="1">
      <c r="A147" s="35"/>
      <c r="B147" s="36"/>
      <c r="C147" s="225" t="s">
        <v>280</v>
      </c>
      <c r="D147" s="225" t="s">
        <v>205</v>
      </c>
      <c r="E147" s="226" t="s">
        <v>280</v>
      </c>
      <c r="F147" s="227" t="s">
        <v>2018</v>
      </c>
      <c r="G147" s="228" t="s">
        <v>721</v>
      </c>
      <c r="H147" s="229">
        <v>133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353</v>
      </c>
    </row>
    <row r="148" s="2" customFormat="1" ht="21.75" customHeight="1">
      <c r="A148" s="35"/>
      <c r="B148" s="36"/>
      <c r="C148" s="225" t="s">
        <v>284</v>
      </c>
      <c r="D148" s="225" t="s">
        <v>205</v>
      </c>
      <c r="E148" s="226" t="s">
        <v>284</v>
      </c>
      <c r="F148" s="227" t="s">
        <v>2019</v>
      </c>
      <c r="G148" s="228" t="s">
        <v>721</v>
      </c>
      <c r="H148" s="229">
        <v>35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362</v>
      </c>
    </row>
    <row r="149" s="2" customFormat="1" ht="24.15" customHeight="1">
      <c r="A149" s="35"/>
      <c r="B149" s="36"/>
      <c r="C149" s="225" t="s">
        <v>7</v>
      </c>
      <c r="D149" s="225" t="s">
        <v>205</v>
      </c>
      <c r="E149" s="226" t="s">
        <v>7</v>
      </c>
      <c r="F149" s="227" t="s">
        <v>2020</v>
      </c>
      <c r="G149" s="228" t="s">
        <v>721</v>
      </c>
      <c r="H149" s="229">
        <v>7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221</v>
      </c>
    </row>
    <row r="150" s="2" customFormat="1" ht="21.75" customHeight="1">
      <c r="A150" s="35"/>
      <c r="B150" s="36"/>
      <c r="C150" s="225" t="s">
        <v>291</v>
      </c>
      <c r="D150" s="225" t="s">
        <v>205</v>
      </c>
      <c r="E150" s="226" t="s">
        <v>291</v>
      </c>
      <c r="F150" s="227" t="s">
        <v>2021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225</v>
      </c>
    </row>
    <row r="151" s="2" customFormat="1" ht="16.5" customHeight="1">
      <c r="A151" s="35"/>
      <c r="B151" s="36"/>
      <c r="C151" s="225" t="s">
        <v>295</v>
      </c>
      <c r="D151" s="225" t="s">
        <v>205</v>
      </c>
      <c r="E151" s="226" t="s">
        <v>295</v>
      </c>
      <c r="F151" s="227" t="s">
        <v>2022</v>
      </c>
      <c r="G151" s="228" t="s">
        <v>721</v>
      </c>
      <c r="H151" s="229">
        <v>1080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384</v>
      </c>
    </row>
    <row r="152" s="2" customFormat="1" ht="16.5" customHeight="1">
      <c r="A152" s="35"/>
      <c r="B152" s="36"/>
      <c r="C152" s="225" t="s">
        <v>299</v>
      </c>
      <c r="D152" s="225" t="s">
        <v>205</v>
      </c>
      <c r="E152" s="226" t="s">
        <v>299</v>
      </c>
      <c r="F152" s="227" t="s">
        <v>2023</v>
      </c>
      <c r="G152" s="228" t="s">
        <v>2024</v>
      </c>
      <c r="H152" s="229">
        <v>242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392</v>
      </c>
    </row>
    <row r="153" s="2" customFormat="1" ht="24.15" customHeight="1">
      <c r="A153" s="35"/>
      <c r="B153" s="36"/>
      <c r="C153" s="225" t="s">
        <v>303</v>
      </c>
      <c r="D153" s="225" t="s">
        <v>205</v>
      </c>
      <c r="E153" s="226" t="s">
        <v>303</v>
      </c>
      <c r="F153" s="227" t="s">
        <v>2025</v>
      </c>
      <c r="G153" s="228" t="s">
        <v>2024</v>
      </c>
      <c r="H153" s="229">
        <v>242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229</v>
      </c>
    </row>
    <row r="154" s="2" customFormat="1" ht="16.5" customHeight="1">
      <c r="A154" s="35"/>
      <c r="B154" s="36"/>
      <c r="C154" s="225" t="s">
        <v>307</v>
      </c>
      <c r="D154" s="225" t="s">
        <v>205</v>
      </c>
      <c r="E154" s="226" t="s">
        <v>307</v>
      </c>
      <c r="F154" s="227" t="s">
        <v>2026</v>
      </c>
      <c r="G154" s="228" t="s">
        <v>721</v>
      </c>
      <c r="H154" s="229">
        <v>133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233</v>
      </c>
    </row>
    <row r="155" s="2" customFormat="1" ht="49.05" customHeight="1">
      <c r="A155" s="35"/>
      <c r="B155" s="36"/>
      <c r="C155" s="225" t="s">
        <v>311</v>
      </c>
      <c r="D155" s="225" t="s">
        <v>205</v>
      </c>
      <c r="E155" s="226" t="s">
        <v>311</v>
      </c>
      <c r="F155" s="227" t="s">
        <v>2027</v>
      </c>
      <c r="G155" s="228" t="s">
        <v>2028</v>
      </c>
      <c r="H155" s="229">
        <v>66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237</v>
      </c>
    </row>
    <row r="156" s="2" customFormat="1" ht="16.5" customHeight="1">
      <c r="A156" s="35"/>
      <c r="B156" s="36"/>
      <c r="C156" s="225" t="s">
        <v>316</v>
      </c>
      <c r="D156" s="225" t="s">
        <v>205</v>
      </c>
      <c r="E156" s="226" t="s">
        <v>316</v>
      </c>
      <c r="F156" s="227" t="s">
        <v>2029</v>
      </c>
      <c r="G156" s="228" t="s">
        <v>2030</v>
      </c>
      <c r="H156" s="229">
        <v>17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242</v>
      </c>
    </row>
    <row r="157" s="2" customFormat="1" ht="16.5" customHeight="1">
      <c r="A157" s="35"/>
      <c r="B157" s="36"/>
      <c r="C157" s="225" t="s">
        <v>320</v>
      </c>
      <c r="D157" s="225" t="s">
        <v>205</v>
      </c>
      <c r="E157" s="226" t="s">
        <v>320</v>
      </c>
      <c r="F157" s="227" t="s">
        <v>2031</v>
      </c>
      <c r="G157" s="228" t="s">
        <v>2032</v>
      </c>
      <c r="H157" s="229">
        <v>31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246</v>
      </c>
    </row>
    <row r="158" s="2" customFormat="1" ht="16.5" customHeight="1">
      <c r="A158" s="35"/>
      <c r="B158" s="36"/>
      <c r="C158" s="225" t="s">
        <v>210</v>
      </c>
      <c r="D158" s="225" t="s">
        <v>205</v>
      </c>
      <c r="E158" s="226" t="s">
        <v>210</v>
      </c>
      <c r="F158" s="227" t="s">
        <v>2033</v>
      </c>
      <c r="G158" s="228" t="s">
        <v>721</v>
      </c>
      <c r="H158" s="229">
        <v>28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250</v>
      </c>
    </row>
    <row r="159" s="2" customFormat="1" ht="16.5" customHeight="1">
      <c r="A159" s="35"/>
      <c r="B159" s="36"/>
      <c r="C159" s="225" t="s">
        <v>327</v>
      </c>
      <c r="D159" s="225" t="s">
        <v>205</v>
      </c>
      <c r="E159" s="226" t="s">
        <v>327</v>
      </c>
      <c r="F159" s="227" t="s">
        <v>2034</v>
      </c>
      <c r="G159" s="228" t="s">
        <v>721</v>
      </c>
      <c r="H159" s="229">
        <v>62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253</v>
      </c>
    </row>
    <row r="160" s="2" customFormat="1" ht="16.5" customHeight="1">
      <c r="A160" s="35"/>
      <c r="B160" s="36"/>
      <c r="C160" s="225" t="s">
        <v>214</v>
      </c>
      <c r="D160" s="225" t="s">
        <v>205</v>
      </c>
      <c r="E160" s="226" t="s">
        <v>214</v>
      </c>
      <c r="F160" s="227" t="s">
        <v>2035</v>
      </c>
      <c r="G160" s="228" t="s">
        <v>721</v>
      </c>
      <c r="H160" s="229">
        <v>740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451</v>
      </c>
    </row>
    <row r="161" s="2" customFormat="1" ht="16.5" customHeight="1">
      <c r="A161" s="35"/>
      <c r="B161" s="36"/>
      <c r="C161" s="225" t="s">
        <v>334</v>
      </c>
      <c r="D161" s="225" t="s">
        <v>205</v>
      </c>
      <c r="E161" s="226" t="s">
        <v>334</v>
      </c>
      <c r="F161" s="227" t="s">
        <v>2036</v>
      </c>
      <c r="G161" s="228" t="s">
        <v>721</v>
      </c>
      <c r="H161" s="229">
        <v>155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257</v>
      </c>
    </row>
    <row r="162" s="2" customFormat="1" ht="37.8" customHeight="1">
      <c r="A162" s="35"/>
      <c r="B162" s="36"/>
      <c r="C162" s="225" t="s">
        <v>338</v>
      </c>
      <c r="D162" s="225" t="s">
        <v>205</v>
      </c>
      <c r="E162" s="226" t="s">
        <v>338</v>
      </c>
      <c r="F162" s="227" t="s">
        <v>2037</v>
      </c>
      <c r="G162" s="228" t="s">
        <v>721</v>
      </c>
      <c r="H162" s="229">
        <v>3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261</v>
      </c>
    </row>
    <row r="163" s="2" customFormat="1" ht="37.8" customHeight="1">
      <c r="A163" s="35"/>
      <c r="B163" s="36"/>
      <c r="C163" s="225" t="s">
        <v>342</v>
      </c>
      <c r="D163" s="225" t="s">
        <v>205</v>
      </c>
      <c r="E163" s="226" t="s">
        <v>342</v>
      </c>
      <c r="F163" s="227" t="s">
        <v>2038</v>
      </c>
      <c r="G163" s="228" t="s">
        <v>721</v>
      </c>
      <c r="H163" s="229">
        <v>51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473</v>
      </c>
    </row>
    <row r="164" s="12" customFormat="1" ht="25.92" customHeight="1">
      <c r="A164" s="12"/>
      <c r="B164" s="209"/>
      <c r="C164" s="210"/>
      <c r="D164" s="211" t="s">
        <v>75</v>
      </c>
      <c r="E164" s="212" t="s">
        <v>2039</v>
      </c>
      <c r="F164" s="212" t="s">
        <v>2040</v>
      </c>
      <c r="G164" s="210"/>
      <c r="H164" s="210"/>
      <c r="I164" s="213"/>
      <c r="J164" s="214">
        <f>BK164</f>
        <v>0</v>
      </c>
      <c r="K164" s="210"/>
      <c r="L164" s="215"/>
      <c r="M164" s="216"/>
      <c r="N164" s="217"/>
      <c r="O164" s="217"/>
      <c r="P164" s="218">
        <f>SUM(P165:P178)</f>
        <v>0</v>
      </c>
      <c r="Q164" s="217"/>
      <c r="R164" s="218">
        <f>SUM(R165:R178)</f>
        <v>0</v>
      </c>
      <c r="S164" s="217"/>
      <c r="T164" s="219">
        <f>SUM(T165:T178)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0" t="s">
        <v>83</v>
      </c>
      <c r="AT164" s="221" t="s">
        <v>75</v>
      </c>
      <c r="AU164" s="221" t="s">
        <v>76</v>
      </c>
      <c r="AY164" s="220" t="s">
        <v>203</v>
      </c>
      <c r="BK164" s="222">
        <f>SUM(BK165:BK178)</f>
        <v>0</v>
      </c>
    </row>
    <row r="165" s="2" customFormat="1" ht="24.15" customHeight="1">
      <c r="A165" s="35"/>
      <c r="B165" s="36"/>
      <c r="C165" s="225" t="s">
        <v>217</v>
      </c>
      <c r="D165" s="225" t="s">
        <v>205</v>
      </c>
      <c r="E165" s="226" t="s">
        <v>217</v>
      </c>
      <c r="F165" s="227" t="s">
        <v>2041</v>
      </c>
      <c r="G165" s="228" t="s">
        <v>721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483</v>
      </c>
    </row>
    <row r="166" s="2" customFormat="1" ht="16.5" customHeight="1">
      <c r="A166" s="35"/>
      <c r="B166" s="36"/>
      <c r="C166" s="225" t="s">
        <v>349</v>
      </c>
      <c r="D166" s="225" t="s">
        <v>205</v>
      </c>
      <c r="E166" s="226" t="s">
        <v>349</v>
      </c>
      <c r="F166" s="227" t="s">
        <v>2042</v>
      </c>
      <c r="G166" s="228" t="s">
        <v>721</v>
      </c>
      <c r="H166" s="229">
        <v>5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266</v>
      </c>
    </row>
    <row r="167" s="2" customFormat="1" ht="24.15" customHeight="1">
      <c r="A167" s="35"/>
      <c r="B167" s="36"/>
      <c r="C167" s="225" t="s">
        <v>353</v>
      </c>
      <c r="D167" s="225" t="s">
        <v>205</v>
      </c>
      <c r="E167" s="226" t="s">
        <v>353</v>
      </c>
      <c r="F167" s="227" t="s">
        <v>2043</v>
      </c>
      <c r="G167" s="228" t="s">
        <v>721</v>
      </c>
      <c r="H167" s="229">
        <v>6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270</v>
      </c>
    </row>
    <row r="168" s="2" customFormat="1" ht="24.15" customHeight="1">
      <c r="A168" s="35"/>
      <c r="B168" s="36"/>
      <c r="C168" s="225" t="s">
        <v>357</v>
      </c>
      <c r="D168" s="225" t="s">
        <v>205</v>
      </c>
      <c r="E168" s="226" t="s">
        <v>357</v>
      </c>
      <c r="F168" s="227" t="s">
        <v>2044</v>
      </c>
      <c r="G168" s="228" t="s">
        <v>721</v>
      </c>
      <c r="H168" s="229">
        <v>10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274</v>
      </c>
    </row>
    <row r="169" s="2" customFormat="1" ht="16.5" customHeight="1">
      <c r="A169" s="35"/>
      <c r="B169" s="36"/>
      <c r="C169" s="225" t="s">
        <v>362</v>
      </c>
      <c r="D169" s="225" t="s">
        <v>205</v>
      </c>
      <c r="E169" s="226" t="s">
        <v>362</v>
      </c>
      <c r="F169" s="227" t="s">
        <v>2045</v>
      </c>
      <c r="G169" s="228" t="s">
        <v>721</v>
      </c>
      <c r="H169" s="229">
        <v>6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520</v>
      </c>
    </row>
    <row r="170" s="2" customFormat="1" ht="24.15" customHeight="1">
      <c r="A170" s="35"/>
      <c r="B170" s="36"/>
      <c r="C170" s="225" t="s">
        <v>366</v>
      </c>
      <c r="D170" s="225" t="s">
        <v>205</v>
      </c>
      <c r="E170" s="226" t="s">
        <v>366</v>
      </c>
      <c r="F170" s="227" t="s">
        <v>2046</v>
      </c>
      <c r="G170" s="228" t="s">
        <v>721</v>
      </c>
      <c r="H170" s="229">
        <v>4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531</v>
      </c>
    </row>
    <row r="171" s="2" customFormat="1" ht="24.15" customHeight="1">
      <c r="A171" s="35"/>
      <c r="B171" s="36"/>
      <c r="C171" s="225" t="s">
        <v>221</v>
      </c>
      <c r="D171" s="225" t="s">
        <v>205</v>
      </c>
      <c r="E171" s="226" t="s">
        <v>221</v>
      </c>
      <c r="F171" s="227" t="s">
        <v>2047</v>
      </c>
      <c r="G171" s="228" t="s">
        <v>721</v>
      </c>
      <c r="H171" s="229">
        <v>31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540</v>
      </c>
    </row>
    <row r="172" s="2" customFormat="1" ht="21.75" customHeight="1">
      <c r="A172" s="35"/>
      <c r="B172" s="36"/>
      <c r="C172" s="225" t="s">
        <v>373</v>
      </c>
      <c r="D172" s="225" t="s">
        <v>205</v>
      </c>
      <c r="E172" s="226" t="s">
        <v>373</v>
      </c>
      <c r="F172" s="227" t="s">
        <v>2048</v>
      </c>
      <c r="G172" s="228" t="s">
        <v>721</v>
      </c>
      <c r="H172" s="229">
        <v>28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549</v>
      </c>
    </row>
    <row r="173" s="2" customFormat="1" ht="21.75" customHeight="1">
      <c r="A173" s="35"/>
      <c r="B173" s="36"/>
      <c r="C173" s="225" t="s">
        <v>225</v>
      </c>
      <c r="D173" s="225" t="s">
        <v>205</v>
      </c>
      <c r="E173" s="226" t="s">
        <v>225</v>
      </c>
      <c r="F173" s="227" t="s">
        <v>2049</v>
      </c>
      <c r="G173" s="228" t="s">
        <v>721</v>
      </c>
      <c r="H173" s="229">
        <v>7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560</v>
      </c>
    </row>
    <row r="174" s="2" customFormat="1" ht="24.15" customHeight="1">
      <c r="A174" s="35"/>
      <c r="B174" s="36"/>
      <c r="C174" s="225" t="s">
        <v>380</v>
      </c>
      <c r="D174" s="225" t="s">
        <v>205</v>
      </c>
      <c r="E174" s="226" t="s">
        <v>380</v>
      </c>
      <c r="F174" s="227" t="s">
        <v>2050</v>
      </c>
      <c r="G174" s="228" t="s">
        <v>721</v>
      </c>
      <c r="H174" s="229">
        <v>11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568</v>
      </c>
    </row>
    <row r="175" s="2" customFormat="1" ht="16.5" customHeight="1">
      <c r="A175" s="35"/>
      <c r="B175" s="36"/>
      <c r="C175" s="225" t="s">
        <v>384</v>
      </c>
      <c r="D175" s="225" t="s">
        <v>205</v>
      </c>
      <c r="E175" s="226" t="s">
        <v>384</v>
      </c>
      <c r="F175" s="227" t="s">
        <v>2051</v>
      </c>
      <c r="G175" s="228" t="s">
        <v>721</v>
      </c>
      <c r="H175" s="229">
        <v>11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576</v>
      </c>
    </row>
    <row r="176" s="2" customFormat="1" ht="16.5" customHeight="1">
      <c r="A176" s="35"/>
      <c r="B176" s="36"/>
      <c r="C176" s="225" t="s">
        <v>388</v>
      </c>
      <c r="D176" s="225" t="s">
        <v>205</v>
      </c>
      <c r="E176" s="226" t="s">
        <v>388</v>
      </c>
      <c r="F176" s="227" t="s">
        <v>2052</v>
      </c>
      <c r="G176" s="228" t="s">
        <v>721</v>
      </c>
      <c r="H176" s="229">
        <v>6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279</v>
      </c>
    </row>
    <row r="177" s="2" customFormat="1" ht="16.5" customHeight="1">
      <c r="A177" s="35"/>
      <c r="B177" s="36"/>
      <c r="C177" s="225" t="s">
        <v>392</v>
      </c>
      <c r="D177" s="225" t="s">
        <v>205</v>
      </c>
      <c r="E177" s="226" t="s">
        <v>392</v>
      </c>
      <c r="F177" s="227" t="s">
        <v>2053</v>
      </c>
      <c r="G177" s="228" t="s">
        <v>721</v>
      </c>
      <c r="H177" s="229">
        <v>1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283</v>
      </c>
    </row>
    <row r="178" s="2" customFormat="1" ht="16.5" customHeight="1">
      <c r="A178" s="35"/>
      <c r="B178" s="36"/>
      <c r="C178" s="225" t="s">
        <v>396</v>
      </c>
      <c r="D178" s="225" t="s">
        <v>205</v>
      </c>
      <c r="E178" s="226" t="s">
        <v>396</v>
      </c>
      <c r="F178" s="227" t="s">
        <v>2054</v>
      </c>
      <c r="G178" s="228" t="s">
        <v>721</v>
      </c>
      <c r="H178" s="229">
        <v>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287</v>
      </c>
    </row>
    <row r="179" s="12" customFormat="1" ht="25.92" customHeight="1">
      <c r="A179" s="12"/>
      <c r="B179" s="209"/>
      <c r="C179" s="210"/>
      <c r="D179" s="211" t="s">
        <v>75</v>
      </c>
      <c r="E179" s="212" t="s">
        <v>2055</v>
      </c>
      <c r="F179" s="212" t="s">
        <v>1601</v>
      </c>
      <c r="G179" s="210"/>
      <c r="H179" s="210"/>
      <c r="I179" s="213"/>
      <c r="J179" s="214">
        <f>BK179</f>
        <v>0</v>
      </c>
      <c r="K179" s="210"/>
      <c r="L179" s="215"/>
      <c r="M179" s="216"/>
      <c r="N179" s="217"/>
      <c r="O179" s="217"/>
      <c r="P179" s="218">
        <f>SUM(P180:P181)</f>
        <v>0</v>
      </c>
      <c r="Q179" s="217"/>
      <c r="R179" s="218">
        <f>SUM(R180:R181)</f>
        <v>0</v>
      </c>
      <c r="S179" s="217"/>
      <c r="T179" s="219">
        <f>SUM(T180:T181)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0" t="s">
        <v>83</v>
      </c>
      <c r="AT179" s="221" t="s">
        <v>75</v>
      </c>
      <c r="AU179" s="221" t="s">
        <v>76</v>
      </c>
      <c r="AY179" s="220" t="s">
        <v>203</v>
      </c>
      <c r="BK179" s="222">
        <f>SUM(BK180:BK181)</f>
        <v>0</v>
      </c>
    </row>
    <row r="180" s="2" customFormat="1" ht="24.15" customHeight="1">
      <c r="A180" s="35"/>
      <c r="B180" s="36"/>
      <c r="C180" s="225" t="s">
        <v>229</v>
      </c>
      <c r="D180" s="225" t="s">
        <v>205</v>
      </c>
      <c r="E180" s="226" t="s">
        <v>229</v>
      </c>
      <c r="F180" s="227" t="s">
        <v>2056</v>
      </c>
      <c r="G180" s="228" t="s">
        <v>1363</v>
      </c>
      <c r="H180" s="229">
        <v>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290</v>
      </c>
    </row>
    <row r="181" s="2" customFormat="1" ht="24.15" customHeight="1">
      <c r="A181" s="35"/>
      <c r="B181" s="36"/>
      <c r="C181" s="225" t="s">
        <v>405</v>
      </c>
      <c r="D181" s="225" t="s">
        <v>205</v>
      </c>
      <c r="E181" s="226" t="s">
        <v>405</v>
      </c>
      <c r="F181" s="227" t="s">
        <v>2057</v>
      </c>
      <c r="G181" s="228" t="s">
        <v>1363</v>
      </c>
      <c r="H181" s="229">
        <v>1</v>
      </c>
      <c r="I181" s="230"/>
      <c r="J181" s="231">
        <f>ROUND(I181*H181,2)</f>
        <v>0</v>
      </c>
      <c r="K181" s="232"/>
      <c r="L181" s="41"/>
      <c r="M181" s="256" t="s">
        <v>1</v>
      </c>
      <c r="N181" s="257" t="s">
        <v>41</v>
      </c>
      <c r="O181" s="258"/>
      <c r="P181" s="259">
        <f>O181*H181</f>
        <v>0</v>
      </c>
      <c r="Q181" s="259">
        <v>0</v>
      </c>
      <c r="R181" s="259">
        <f>Q181*H181</f>
        <v>0</v>
      </c>
      <c r="S181" s="259">
        <v>0</v>
      </c>
      <c r="T181" s="260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294</v>
      </c>
    </row>
    <row r="182" s="2" customFormat="1" ht="6.96" customHeight="1">
      <c r="A182" s="35"/>
      <c r="B182" s="63"/>
      <c r="C182" s="64"/>
      <c r="D182" s="64"/>
      <c r="E182" s="64"/>
      <c r="F182" s="64"/>
      <c r="G182" s="64"/>
      <c r="H182" s="64"/>
      <c r="I182" s="64"/>
      <c r="J182" s="64"/>
      <c r="K182" s="64"/>
      <c r="L182" s="41"/>
      <c r="M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</row>
  </sheetData>
  <sheetProtection sheet="1" autoFilter="0" formatColumns="0" formatRows="0" objects="1" scenarios="1" spinCount="100000" saltValue="zmnKY1Gs8C2AXUYaq+0olQkYHX+zMqkzol/WLMvrrLFxUTGhgV1bfd02/J7TI6GLFxSwqf5QmmyRIUbpew+n3w==" hashValue="cSe8Xun1Qyk9+kmOM9YNZHEn91Q+wSQtzAeFOHZlZYqdyNrSlNUdGUtqdlLciL3BcjyncHYazeOM6Z+2mG0CbA==" algorithmName="SHA-512" password="99DC"/>
  <autoFilter ref="C126:K18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112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2058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ROUND(J126,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ROUND((SUM(BE126:BE193)),  2)</f>
        <v>0</v>
      </c>
      <c r="G37" s="35"/>
      <c r="H37" s="35"/>
      <c r="I37" s="162">
        <v>0.20999999999999999</v>
      </c>
      <c r="J37" s="161">
        <f>ROUND(((SUM(BE126:BE193))*I37),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ROUND((SUM(BF126:BF193)),  2)</f>
        <v>0</v>
      </c>
      <c r="G38" s="35"/>
      <c r="H38" s="35"/>
      <c r="I38" s="162">
        <v>0.12</v>
      </c>
      <c r="J38" s="161">
        <f>ROUND(((SUM(BF126:BF193))*I38),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ROUND((SUM(BG126:BG193)),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ROUND((SUM(BH126:BH193)),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ROUND((SUM(BI126:BI193)),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D.1.4.4b - Kabelové trasy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J126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2059</v>
      </c>
      <c r="E101" s="189"/>
      <c r="F101" s="189"/>
      <c r="G101" s="189"/>
      <c r="H101" s="189"/>
      <c r="I101" s="189"/>
      <c r="J101" s="190">
        <f>J127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2060</v>
      </c>
      <c r="E102" s="189"/>
      <c r="F102" s="189"/>
      <c r="G102" s="189"/>
      <c r="H102" s="189"/>
      <c r="I102" s="189"/>
      <c r="J102" s="190">
        <f>J191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65"/>
      <c r="C108" s="66"/>
      <c r="D108" s="66"/>
      <c r="E108" s="66"/>
      <c r="F108" s="66"/>
      <c r="G108" s="66"/>
      <c r="H108" s="66"/>
      <c r="I108" s="66"/>
      <c r="J108" s="66"/>
      <c r="K108" s="66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188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16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81" t="str">
        <f>E7</f>
        <v>Objekty OU, část D a DM</v>
      </c>
      <c r="F112" s="29"/>
      <c r="G112" s="29"/>
      <c r="H112" s="29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158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81" t="s">
        <v>159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160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1" t="s">
        <v>1991</v>
      </c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1992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3" t="str">
        <f>E13</f>
        <v>D.1.4.4b - Kabelové trasy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20</v>
      </c>
      <c r="D120" s="37"/>
      <c r="E120" s="37"/>
      <c r="F120" s="24" t="str">
        <f>F16</f>
        <v xml:space="preserve"> </v>
      </c>
      <c r="G120" s="37"/>
      <c r="H120" s="37"/>
      <c r="I120" s="29" t="s">
        <v>22</v>
      </c>
      <c r="J120" s="76" t="str">
        <f>IF(J16="","",J16)</f>
        <v>31. 8. 2018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24</v>
      </c>
      <c r="D122" s="37"/>
      <c r="E122" s="37"/>
      <c r="F122" s="24" t="str">
        <f>E19</f>
        <v>Ostravská univerzita</v>
      </c>
      <c r="G122" s="37"/>
      <c r="H122" s="37"/>
      <c r="I122" s="29" t="s">
        <v>30</v>
      </c>
      <c r="J122" s="33" t="str">
        <f>E25</f>
        <v>Marpo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28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 xml:space="preserve"> 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7"/>
      <c r="B125" s="198"/>
      <c r="C125" s="199" t="s">
        <v>189</v>
      </c>
      <c r="D125" s="200" t="s">
        <v>61</v>
      </c>
      <c r="E125" s="200" t="s">
        <v>57</v>
      </c>
      <c r="F125" s="200" t="s">
        <v>58</v>
      </c>
      <c r="G125" s="200" t="s">
        <v>190</v>
      </c>
      <c r="H125" s="200" t="s">
        <v>191</v>
      </c>
      <c r="I125" s="200" t="s">
        <v>192</v>
      </c>
      <c r="J125" s="201" t="s">
        <v>165</v>
      </c>
      <c r="K125" s="202" t="s">
        <v>193</v>
      </c>
      <c r="L125" s="203"/>
      <c r="M125" s="97" t="s">
        <v>1</v>
      </c>
      <c r="N125" s="98" t="s">
        <v>40</v>
      </c>
      <c r="O125" s="98" t="s">
        <v>194</v>
      </c>
      <c r="P125" s="98" t="s">
        <v>195</v>
      </c>
      <c r="Q125" s="98" t="s">
        <v>196</v>
      </c>
      <c r="R125" s="98" t="s">
        <v>197</v>
      </c>
      <c r="S125" s="98" t="s">
        <v>198</v>
      </c>
      <c r="T125" s="99" t="s">
        <v>199</v>
      </c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</row>
    <row r="126" s="2" customFormat="1" ht="22.8" customHeight="1">
      <c r="A126" s="35"/>
      <c r="B126" s="36"/>
      <c r="C126" s="104" t="s">
        <v>200</v>
      </c>
      <c r="D126" s="37"/>
      <c r="E126" s="37"/>
      <c r="F126" s="37"/>
      <c r="G126" s="37"/>
      <c r="H126" s="37"/>
      <c r="I126" s="37"/>
      <c r="J126" s="204">
        <f>BK126</f>
        <v>0</v>
      </c>
      <c r="K126" s="37"/>
      <c r="L126" s="41"/>
      <c r="M126" s="100"/>
      <c r="N126" s="205"/>
      <c r="O126" s="101"/>
      <c r="P126" s="206">
        <f>P127+P191</f>
        <v>0</v>
      </c>
      <c r="Q126" s="101"/>
      <c r="R126" s="206">
        <f>R127+R191</f>
        <v>0</v>
      </c>
      <c r="S126" s="101"/>
      <c r="T126" s="207">
        <f>T127+T191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75</v>
      </c>
      <c r="AU126" s="14" t="s">
        <v>167</v>
      </c>
      <c r="BK126" s="208">
        <f>BK127+BK191</f>
        <v>0</v>
      </c>
    </row>
    <row r="127" s="12" customFormat="1" ht="25.92" customHeight="1">
      <c r="A127" s="12"/>
      <c r="B127" s="209"/>
      <c r="C127" s="210"/>
      <c r="D127" s="211" t="s">
        <v>75</v>
      </c>
      <c r="E127" s="212" t="s">
        <v>1998</v>
      </c>
      <c r="F127" s="212" t="s">
        <v>111</v>
      </c>
      <c r="G127" s="210"/>
      <c r="H127" s="210"/>
      <c r="I127" s="213"/>
      <c r="J127" s="214">
        <f>BK127</f>
        <v>0</v>
      </c>
      <c r="K127" s="210"/>
      <c r="L127" s="215"/>
      <c r="M127" s="216"/>
      <c r="N127" s="217"/>
      <c r="O127" s="217"/>
      <c r="P127" s="218">
        <f>SUM(P128:P190)</f>
        <v>0</v>
      </c>
      <c r="Q127" s="217"/>
      <c r="R127" s="218">
        <f>SUM(R128:R190)</f>
        <v>0</v>
      </c>
      <c r="S127" s="217"/>
      <c r="T127" s="219">
        <f>SUM(T128:T190)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0" t="s">
        <v>83</v>
      </c>
      <c r="AT127" s="221" t="s">
        <v>75</v>
      </c>
      <c r="AU127" s="221" t="s">
        <v>76</v>
      </c>
      <c r="AY127" s="220" t="s">
        <v>203</v>
      </c>
      <c r="BK127" s="222">
        <f>SUM(BK128:BK190)</f>
        <v>0</v>
      </c>
    </row>
    <row r="128" s="2" customFormat="1" ht="24.15" customHeight="1">
      <c r="A128" s="35"/>
      <c r="B128" s="36"/>
      <c r="C128" s="225" t="s">
        <v>83</v>
      </c>
      <c r="D128" s="225" t="s">
        <v>205</v>
      </c>
      <c r="E128" s="226" t="s">
        <v>83</v>
      </c>
      <c r="F128" s="227" t="s">
        <v>2061</v>
      </c>
      <c r="G128" s="228" t="s">
        <v>314</v>
      </c>
      <c r="H128" s="229">
        <v>251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85</v>
      </c>
    </row>
    <row r="129" s="2" customFormat="1" ht="24.15" customHeight="1">
      <c r="A129" s="35"/>
      <c r="B129" s="36"/>
      <c r="C129" s="225" t="s">
        <v>85</v>
      </c>
      <c r="D129" s="225" t="s">
        <v>205</v>
      </c>
      <c r="E129" s="226" t="s">
        <v>85</v>
      </c>
      <c r="F129" s="227" t="s">
        <v>2062</v>
      </c>
      <c r="G129" s="228" t="s">
        <v>314</v>
      </c>
      <c r="H129" s="229">
        <v>332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209</v>
      </c>
    </row>
    <row r="130" s="2" customFormat="1" ht="24.15" customHeight="1">
      <c r="A130" s="35"/>
      <c r="B130" s="36"/>
      <c r="C130" s="225" t="s">
        <v>108</v>
      </c>
      <c r="D130" s="225" t="s">
        <v>205</v>
      </c>
      <c r="E130" s="226" t="s">
        <v>108</v>
      </c>
      <c r="F130" s="227" t="s">
        <v>2063</v>
      </c>
      <c r="G130" s="228" t="s">
        <v>314</v>
      </c>
      <c r="H130" s="229">
        <v>394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226</v>
      </c>
    </row>
    <row r="131" s="2" customFormat="1" ht="24.15" customHeight="1">
      <c r="A131" s="35"/>
      <c r="B131" s="36"/>
      <c r="C131" s="225" t="s">
        <v>209</v>
      </c>
      <c r="D131" s="225" t="s">
        <v>205</v>
      </c>
      <c r="E131" s="226" t="s">
        <v>209</v>
      </c>
      <c r="F131" s="227" t="s">
        <v>2064</v>
      </c>
      <c r="G131" s="228" t="s">
        <v>314</v>
      </c>
      <c r="H131" s="229">
        <v>3849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234</v>
      </c>
    </row>
    <row r="132" s="2" customFormat="1" ht="24.15" customHeight="1">
      <c r="A132" s="35"/>
      <c r="B132" s="36"/>
      <c r="C132" s="225" t="s">
        <v>222</v>
      </c>
      <c r="D132" s="225" t="s">
        <v>205</v>
      </c>
      <c r="E132" s="226" t="s">
        <v>222</v>
      </c>
      <c r="F132" s="227" t="s">
        <v>2065</v>
      </c>
      <c r="G132" s="228" t="s">
        <v>314</v>
      </c>
      <c r="H132" s="229">
        <v>415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243</v>
      </c>
    </row>
    <row r="133" s="2" customFormat="1" ht="24.15" customHeight="1">
      <c r="A133" s="35"/>
      <c r="B133" s="36"/>
      <c r="C133" s="225" t="s">
        <v>226</v>
      </c>
      <c r="D133" s="225" t="s">
        <v>205</v>
      </c>
      <c r="E133" s="226" t="s">
        <v>226</v>
      </c>
      <c r="F133" s="227" t="s">
        <v>2066</v>
      </c>
      <c r="G133" s="228" t="s">
        <v>314</v>
      </c>
      <c r="H133" s="229">
        <v>683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8</v>
      </c>
    </row>
    <row r="134" s="2" customFormat="1" ht="21.75" customHeight="1">
      <c r="A134" s="35"/>
      <c r="B134" s="36"/>
      <c r="C134" s="225" t="s">
        <v>230</v>
      </c>
      <c r="D134" s="225" t="s">
        <v>205</v>
      </c>
      <c r="E134" s="226" t="s">
        <v>230</v>
      </c>
      <c r="F134" s="227" t="s">
        <v>2067</v>
      </c>
      <c r="G134" s="228" t="s">
        <v>314</v>
      </c>
      <c r="H134" s="229">
        <v>441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258</v>
      </c>
    </row>
    <row r="135" s="2" customFormat="1" ht="16.5" customHeight="1">
      <c r="A135" s="35"/>
      <c r="B135" s="36"/>
      <c r="C135" s="225" t="s">
        <v>234</v>
      </c>
      <c r="D135" s="225" t="s">
        <v>205</v>
      </c>
      <c r="E135" s="226" t="s">
        <v>234</v>
      </c>
      <c r="F135" s="227" t="s">
        <v>2068</v>
      </c>
      <c r="G135" s="228" t="s">
        <v>721</v>
      </c>
      <c r="H135" s="229">
        <v>1025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267</v>
      </c>
    </row>
    <row r="136" s="2" customFormat="1" ht="16.5" customHeight="1">
      <c r="A136" s="35"/>
      <c r="B136" s="36"/>
      <c r="C136" s="225" t="s">
        <v>238</v>
      </c>
      <c r="D136" s="225" t="s">
        <v>205</v>
      </c>
      <c r="E136" s="226" t="s">
        <v>238</v>
      </c>
      <c r="F136" s="227" t="s">
        <v>2069</v>
      </c>
      <c r="G136" s="228" t="s">
        <v>721</v>
      </c>
      <c r="H136" s="229">
        <v>301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276</v>
      </c>
    </row>
    <row r="137" s="2" customFormat="1" ht="24.15" customHeight="1">
      <c r="A137" s="35"/>
      <c r="B137" s="36"/>
      <c r="C137" s="225" t="s">
        <v>243</v>
      </c>
      <c r="D137" s="225" t="s">
        <v>205</v>
      </c>
      <c r="E137" s="226" t="s">
        <v>243</v>
      </c>
      <c r="F137" s="227" t="s">
        <v>2070</v>
      </c>
      <c r="G137" s="228" t="s">
        <v>721</v>
      </c>
      <c r="H137" s="229">
        <v>203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284</v>
      </c>
    </row>
    <row r="138" s="2" customFormat="1" ht="16.5" customHeight="1">
      <c r="A138" s="35"/>
      <c r="B138" s="36"/>
      <c r="C138" s="225" t="s">
        <v>247</v>
      </c>
      <c r="D138" s="225" t="s">
        <v>205</v>
      </c>
      <c r="E138" s="226" t="s">
        <v>247</v>
      </c>
      <c r="F138" s="227" t="s">
        <v>2071</v>
      </c>
      <c r="G138" s="228" t="s">
        <v>721</v>
      </c>
      <c r="H138" s="229">
        <v>25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291</v>
      </c>
    </row>
    <row r="139" s="2" customFormat="1" ht="16.5" customHeight="1">
      <c r="A139" s="35"/>
      <c r="B139" s="36"/>
      <c r="C139" s="225" t="s">
        <v>8</v>
      </c>
      <c r="D139" s="225" t="s">
        <v>205</v>
      </c>
      <c r="E139" s="226" t="s">
        <v>8</v>
      </c>
      <c r="F139" s="227" t="s">
        <v>2072</v>
      </c>
      <c r="G139" s="228" t="s">
        <v>721</v>
      </c>
      <c r="H139" s="229">
        <v>8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299</v>
      </c>
    </row>
    <row r="140" s="2" customFormat="1" ht="16.5" customHeight="1">
      <c r="A140" s="35"/>
      <c r="B140" s="36"/>
      <c r="C140" s="225" t="s">
        <v>254</v>
      </c>
      <c r="D140" s="225" t="s">
        <v>205</v>
      </c>
      <c r="E140" s="226" t="s">
        <v>254</v>
      </c>
      <c r="F140" s="227" t="s">
        <v>2073</v>
      </c>
      <c r="G140" s="228" t="s">
        <v>721</v>
      </c>
      <c r="H140" s="229">
        <v>7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307</v>
      </c>
    </row>
    <row r="141" s="2" customFormat="1" ht="16.5" customHeight="1">
      <c r="A141" s="35"/>
      <c r="B141" s="36"/>
      <c r="C141" s="225" t="s">
        <v>258</v>
      </c>
      <c r="D141" s="225" t="s">
        <v>205</v>
      </c>
      <c r="E141" s="226" t="s">
        <v>258</v>
      </c>
      <c r="F141" s="227" t="s">
        <v>2074</v>
      </c>
      <c r="G141" s="228" t="s">
        <v>314</v>
      </c>
      <c r="H141" s="229">
        <v>83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316</v>
      </c>
    </row>
    <row r="142" s="2" customFormat="1" ht="16.5" customHeight="1">
      <c r="A142" s="35"/>
      <c r="B142" s="36"/>
      <c r="C142" s="225" t="s">
        <v>263</v>
      </c>
      <c r="D142" s="225" t="s">
        <v>205</v>
      </c>
      <c r="E142" s="226" t="s">
        <v>263</v>
      </c>
      <c r="F142" s="227" t="s">
        <v>2075</v>
      </c>
      <c r="G142" s="228" t="s">
        <v>314</v>
      </c>
      <c r="H142" s="229">
        <v>73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210</v>
      </c>
    </row>
    <row r="143" s="2" customFormat="1" ht="16.5" customHeight="1">
      <c r="A143" s="35"/>
      <c r="B143" s="36"/>
      <c r="C143" s="225" t="s">
        <v>267</v>
      </c>
      <c r="D143" s="225" t="s">
        <v>205</v>
      </c>
      <c r="E143" s="226" t="s">
        <v>267</v>
      </c>
      <c r="F143" s="227" t="s">
        <v>2076</v>
      </c>
      <c r="G143" s="228" t="s">
        <v>721</v>
      </c>
      <c r="H143" s="229">
        <v>125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214</v>
      </c>
    </row>
    <row r="144" s="2" customFormat="1" ht="16.5" customHeight="1">
      <c r="A144" s="35"/>
      <c r="B144" s="36"/>
      <c r="C144" s="225" t="s">
        <v>271</v>
      </c>
      <c r="D144" s="225" t="s">
        <v>205</v>
      </c>
      <c r="E144" s="226" t="s">
        <v>271</v>
      </c>
      <c r="F144" s="227" t="s">
        <v>2077</v>
      </c>
      <c r="G144" s="228" t="s">
        <v>721</v>
      </c>
      <c r="H144" s="229">
        <v>35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338</v>
      </c>
    </row>
    <row r="145" s="2" customFormat="1" ht="16.5" customHeight="1">
      <c r="A145" s="35"/>
      <c r="B145" s="36"/>
      <c r="C145" s="225" t="s">
        <v>276</v>
      </c>
      <c r="D145" s="225" t="s">
        <v>205</v>
      </c>
      <c r="E145" s="226" t="s">
        <v>276</v>
      </c>
      <c r="F145" s="227" t="s">
        <v>2078</v>
      </c>
      <c r="G145" s="228" t="s">
        <v>721</v>
      </c>
      <c r="H145" s="229">
        <v>48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217</v>
      </c>
    </row>
    <row r="146" s="2" customFormat="1" ht="16.5" customHeight="1">
      <c r="A146" s="35"/>
      <c r="B146" s="36"/>
      <c r="C146" s="225" t="s">
        <v>280</v>
      </c>
      <c r="D146" s="225" t="s">
        <v>205</v>
      </c>
      <c r="E146" s="226" t="s">
        <v>280</v>
      </c>
      <c r="F146" s="227" t="s">
        <v>2079</v>
      </c>
      <c r="G146" s="228" t="s">
        <v>721</v>
      </c>
      <c r="H146" s="229">
        <v>62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353</v>
      </c>
    </row>
    <row r="147" s="2" customFormat="1" ht="16.5" customHeight="1">
      <c r="A147" s="35"/>
      <c r="B147" s="36"/>
      <c r="C147" s="225" t="s">
        <v>284</v>
      </c>
      <c r="D147" s="225" t="s">
        <v>205</v>
      </c>
      <c r="E147" s="226" t="s">
        <v>284</v>
      </c>
      <c r="F147" s="227" t="s">
        <v>2080</v>
      </c>
      <c r="G147" s="228" t="s">
        <v>314</v>
      </c>
      <c r="H147" s="229">
        <v>583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362</v>
      </c>
    </row>
    <row r="148" s="2" customFormat="1" ht="16.5" customHeight="1">
      <c r="A148" s="35"/>
      <c r="B148" s="36"/>
      <c r="C148" s="225" t="s">
        <v>7</v>
      </c>
      <c r="D148" s="225" t="s">
        <v>205</v>
      </c>
      <c r="E148" s="226" t="s">
        <v>7</v>
      </c>
      <c r="F148" s="227" t="s">
        <v>2081</v>
      </c>
      <c r="G148" s="228" t="s">
        <v>314</v>
      </c>
      <c r="H148" s="229">
        <v>95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221</v>
      </c>
    </row>
    <row r="149" s="2" customFormat="1" ht="16.5" customHeight="1">
      <c r="A149" s="35"/>
      <c r="B149" s="36"/>
      <c r="C149" s="225" t="s">
        <v>291</v>
      </c>
      <c r="D149" s="225" t="s">
        <v>205</v>
      </c>
      <c r="E149" s="226" t="s">
        <v>291</v>
      </c>
      <c r="F149" s="227" t="s">
        <v>2082</v>
      </c>
      <c r="G149" s="228" t="s">
        <v>314</v>
      </c>
      <c r="H149" s="229">
        <v>356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225</v>
      </c>
    </row>
    <row r="150" s="2" customFormat="1" ht="16.5" customHeight="1">
      <c r="A150" s="35"/>
      <c r="B150" s="36"/>
      <c r="C150" s="225" t="s">
        <v>295</v>
      </c>
      <c r="D150" s="225" t="s">
        <v>205</v>
      </c>
      <c r="E150" s="226" t="s">
        <v>295</v>
      </c>
      <c r="F150" s="227" t="s">
        <v>2083</v>
      </c>
      <c r="G150" s="228" t="s">
        <v>314</v>
      </c>
      <c r="H150" s="229">
        <v>43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384</v>
      </c>
    </row>
    <row r="151" s="2" customFormat="1" ht="16.5" customHeight="1">
      <c r="A151" s="35"/>
      <c r="B151" s="36"/>
      <c r="C151" s="225" t="s">
        <v>299</v>
      </c>
      <c r="D151" s="225" t="s">
        <v>205</v>
      </c>
      <c r="E151" s="226" t="s">
        <v>299</v>
      </c>
      <c r="F151" s="227" t="s">
        <v>2084</v>
      </c>
      <c r="G151" s="228" t="s">
        <v>721</v>
      </c>
      <c r="H151" s="229">
        <v>450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392</v>
      </c>
    </row>
    <row r="152" s="2" customFormat="1" ht="16.5" customHeight="1">
      <c r="A152" s="35"/>
      <c r="B152" s="36"/>
      <c r="C152" s="225" t="s">
        <v>303</v>
      </c>
      <c r="D152" s="225" t="s">
        <v>205</v>
      </c>
      <c r="E152" s="226" t="s">
        <v>303</v>
      </c>
      <c r="F152" s="227" t="s">
        <v>2085</v>
      </c>
      <c r="G152" s="228" t="s">
        <v>721</v>
      </c>
      <c r="H152" s="229">
        <v>76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229</v>
      </c>
    </row>
    <row r="153" s="2" customFormat="1" ht="16.5" customHeight="1">
      <c r="A153" s="35"/>
      <c r="B153" s="36"/>
      <c r="C153" s="225" t="s">
        <v>307</v>
      </c>
      <c r="D153" s="225" t="s">
        <v>205</v>
      </c>
      <c r="E153" s="226" t="s">
        <v>307</v>
      </c>
      <c r="F153" s="227" t="s">
        <v>2086</v>
      </c>
      <c r="G153" s="228" t="s">
        <v>721</v>
      </c>
      <c r="H153" s="229">
        <v>311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233</v>
      </c>
    </row>
    <row r="154" s="2" customFormat="1" ht="16.5" customHeight="1">
      <c r="A154" s="35"/>
      <c r="B154" s="36"/>
      <c r="C154" s="225" t="s">
        <v>311</v>
      </c>
      <c r="D154" s="225" t="s">
        <v>205</v>
      </c>
      <c r="E154" s="226" t="s">
        <v>311</v>
      </c>
      <c r="F154" s="227" t="s">
        <v>2087</v>
      </c>
      <c r="G154" s="228" t="s">
        <v>721</v>
      </c>
      <c r="H154" s="229">
        <v>3081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237</v>
      </c>
    </row>
    <row r="155" s="2" customFormat="1" ht="16.5" customHeight="1">
      <c r="A155" s="35"/>
      <c r="B155" s="36"/>
      <c r="C155" s="225" t="s">
        <v>316</v>
      </c>
      <c r="D155" s="225" t="s">
        <v>205</v>
      </c>
      <c r="E155" s="226" t="s">
        <v>316</v>
      </c>
      <c r="F155" s="227" t="s">
        <v>2088</v>
      </c>
      <c r="G155" s="228" t="s">
        <v>721</v>
      </c>
      <c r="H155" s="229">
        <v>927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242</v>
      </c>
    </row>
    <row r="156" s="2" customFormat="1" ht="16.5" customHeight="1">
      <c r="A156" s="35"/>
      <c r="B156" s="36"/>
      <c r="C156" s="225" t="s">
        <v>320</v>
      </c>
      <c r="D156" s="225" t="s">
        <v>205</v>
      </c>
      <c r="E156" s="226" t="s">
        <v>320</v>
      </c>
      <c r="F156" s="227" t="s">
        <v>2089</v>
      </c>
      <c r="G156" s="228" t="s">
        <v>721</v>
      </c>
      <c r="H156" s="229">
        <v>3100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246</v>
      </c>
    </row>
    <row r="157" s="2" customFormat="1" ht="16.5" customHeight="1">
      <c r="A157" s="35"/>
      <c r="B157" s="36"/>
      <c r="C157" s="225" t="s">
        <v>210</v>
      </c>
      <c r="D157" s="225" t="s">
        <v>205</v>
      </c>
      <c r="E157" s="226" t="s">
        <v>210</v>
      </c>
      <c r="F157" s="227" t="s">
        <v>2090</v>
      </c>
      <c r="G157" s="228" t="s">
        <v>314</v>
      </c>
      <c r="H157" s="229">
        <v>62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250</v>
      </c>
    </row>
    <row r="158" s="2" customFormat="1" ht="16.5" customHeight="1">
      <c r="A158" s="35"/>
      <c r="B158" s="36"/>
      <c r="C158" s="225" t="s">
        <v>327</v>
      </c>
      <c r="D158" s="225" t="s">
        <v>205</v>
      </c>
      <c r="E158" s="226" t="s">
        <v>327</v>
      </c>
      <c r="F158" s="227" t="s">
        <v>2091</v>
      </c>
      <c r="G158" s="228" t="s">
        <v>314</v>
      </c>
      <c r="H158" s="229">
        <v>62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253</v>
      </c>
    </row>
    <row r="159" s="2" customFormat="1" ht="16.5" customHeight="1">
      <c r="A159" s="35"/>
      <c r="B159" s="36"/>
      <c r="C159" s="225" t="s">
        <v>214</v>
      </c>
      <c r="D159" s="225" t="s">
        <v>205</v>
      </c>
      <c r="E159" s="226" t="s">
        <v>214</v>
      </c>
      <c r="F159" s="227" t="s">
        <v>2092</v>
      </c>
      <c r="G159" s="228" t="s">
        <v>314</v>
      </c>
      <c r="H159" s="229">
        <v>50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451</v>
      </c>
    </row>
    <row r="160" s="2" customFormat="1" ht="16.5" customHeight="1">
      <c r="A160" s="35"/>
      <c r="B160" s="36"/>
      <c r="C160" s="225" t="s">
        <v>334</v>
      </c>
      <c r="D160" s="225" t="s">
        <v>205</v>
      </c>
      <c r="E160" s="226" t="s">
        <v>334</v>
      </c>
      <c r="F160" s="227" t="s">
        <v>2093</v>
      </c>
      <c r="G160" s="228" t="s">
        <v>314</v>
      </c>
      <c r="H160" s="229">
        <v>40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257</v>
      </c>
    </row>
    <row r="161" s="2" customFormat="1" ht="16.5" customHeight="1">
      <c r="A161" s="35"/>
      <c r="B161" s="36"/>
      <c r="C161" s="225" t="s">
        <v>338</v>
      </c>
      <c r="D161" s="225" t="s">
        <v>205</v>
      </c>
      <c r="E161" s="226" t="s">
        <v>338</v>
      </c>
      <c r="F161" s="227" t="s">
        <v>2094</v>
      </c>
      <c r="G161" s="228" t="s">
        <v>314</v>
      </c>
      <c r="H161" s="229">
        <v>81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261</v>
      </c>
    </row>
    <row r="162" s="2" customFormat="1" ht="16.5" customHeight="1">
      <c r="A162" s="35"/>
      <c r="B162" s="36"/>
      <c r="C162" s="225" t="s">
        <v>342</v>
      </c>
      <c r="D162" s="225" t="s">
        <v>205</v>
      </c>
      <c r="E162" s="226" t="s">
        <v>342</v>
      </c>
      <c r="F162" s="227" t="s">
        <v>2095</v>
      </c>
      <c r="G162" s="228" t="s">
        <v>314</v>
      </c>
      <c r="H162" s="229">
        <v>81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473</v>
      </c>
    </row>
    <row r="163" s="2" customFormat="1" ht="49.05" customHeight="1">
      <c r="A163" s="35"/>
      <c r="B163" s="36"/>
      <c r="C163" s="225" t="s">
        <v>217</v>
      </c>
      <c r="D163" s="225" t="s">
        <v>205</v>
      </c>
      <c r="E163" s="226" t="s">
        <v>217</v>
      </c>
      <c r="F163" s="227" t="s">
        <v>2096</v>
      </c>
      <c r="G163" s="228" t="s">
        <v>314</v>
      </c>
      <c r="H163" s="229">
        <v>33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483</v>
      </c>
    </row>
    <row r="164" s="2" customFormat="1" ht="37.8" customHeight="1">
      <c r="A164" s="35"/>
      <c r="B164" s="36"/>
      <c r="C164" s="225" t="s">
        <v>349</v>
      </c>
      <c r="D164" s="225" t="s">
        <v>205</v>
      </c>
      <c r="E164" s="226" t="s">
        <v>349</v>
      </c>
      <c r="F164" s="227" t="s">
        <v>2097</v>
      </c>
      <c r="G164" s="228" t="s">
        <v>721</v>
      </c>
      <c r="H164" s="229">
        <v>3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266</v>
      </c>
    </row>
    <row r="165" s="2" customFormat="1" ht="37.8" customHeight="1">
      <c r="A165" s="35"/>
      <c r="B165" s="36"/>
      <c r="C165" s="225" t="s">
        <v>353</v>
      </c>
      <c r="D165" s="225" t="s">
        <v>205</v>
      </c>
      <c r="E165" s="226" t="s">
        <v>353</v>
      </c>
      <c r="F165" s="227" t="s">
        <v>2098</v>
      </c>
      <c r="G165" s="228" t="s">
        <v>721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270</v>
      </c>
    </row>
    <row r="166" s="2" customFormat="1" ht="16.5" customHeight="1">
      <c r="A166" s="35"/>
      <c r="B166" s="36"/>
      <c r="C166" s="225" t="s">
        <v>357</v>
      </c>
      <c r="D166" s="225" t="s">
        <v>205</v>
      </c>
      <c r="E166" s="226" t="s">
        <v>357</v>
      </c>
      <c r="F166" s="227" t="s">
        <v>2099</v>
      </c>
      <c r="G166" s="228" t="s">
        <v>314</v>
      </c>
      <c r="H166" s="229">
        <v>78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274</v>
      </c>
    </row>
    <row r="167" s="2" customFormat="1" ht="16.5" customHeight="1">
      <c r="A167" s="35"/>
      <c r="B167" s="36"/>
      <c r="C167" s="225" t="s">
        <v>362</v>
      </c>
      <c r="D167" s="225" t="s">
        <v>205</v>
      </c>
      <c r="E167" s="226" t="s">
        <v>362</v>
      </c>
      <c r="F167" s="227" t="s">
        <v>2100</v>
      </c>
      <c r="G167" s="228" t="s">
        <v>721</v>
      </c>
      <c r="H167" s="229">
        <v>35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520</v>
      </c>
    </row>
    <row r="168" s="2" customFormat="1" ht="16.5" customHeight="1">
      <c r="A168" s="35"/>
      <c r="B168" s="36"/>
      <c r="C168" s="225" t="s">
        <v>366</v>
      </c>
      <c r="D168" s="225" t="s">
        <v>205</v>
      </c>
      <c r="E168" s="226" t="s">
        <v>366</v>
      </c>
      <c r="F168" s="227" t="s">
        <v>2101</v>
      </c>
      <c r="G168" s="228" t="s">
        <v>721</v>
      </c>
      <c r="H168" s="229">
        <v>17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531</v>
      </c>
    </row>
    <row r="169" s="2" customFormat="1" ht="16.5" customHeight="1">
      <c r="A169" s="35"/>
      <c r="B169" s="36"/>
      <c r="C169" s="225" t="s">
        <v>221</v>
      </c>
      <c r="D169" s="225" t="s">
        <v>205</v>
      </c>
      <c r="E169" s="226" t="s">
        <v>221</v>
      </c>
      <c r="F169" s="227" t="s">
        <v>2102</v>
      </c>
      <c r="G169" s="228" t="s">
        <v>721</v>
      </c>
      <c r="H169" s="229">
        <v>35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540</v>
      </c>
    </row>
    <row r="170" s="2" customFormat="1" ht="16.5" customHeight="1">
      <c r="A170" s="35"/>
      <c r="B170" s="36"/>
      <c r="C170" s="225" t="s">
        <v>373</v>
      </c>
      <c r="D170" s="225" t="s">
        <v>205</v>
      </c>
      <c r="E170" s="226" t="s">
        <v>373</v>
      </c>
      <c r="F170" s="227" t="s">
        <v>2103</v>
      </c>
      <c r="G170" s="228" t="s">
        <v>721</v>
      </c>
      <c r="H170" s="229">
        <v>35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549</v>
      </c>
    </row>
    <row r="171" s="2" customFormat="1" ht="16.5" customHeight="1">
      <c r="A171" s="35"/>
      <c r="B171" s="36"/>
      <c r="C171" s="225" t="s">
        <v>225</v>
      </c>
      <c r="D171" s="225" t="s">
        <v>205</v>
      </c>
      <c r="E171" s="226" t="s">
        <v>225</v>
      </c>
      <c r="F171" s="227" t="s">
        <v>2104</v>
      </c>
      <c r="G171" s="228" t="s">
        <v>721</v>
      </c>
      <c r="H171" s="229">
        <v>51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560</v>
      </c>
    </row>
    <row r="172" s="2" customFormat="1" ht="16.5" customHeight="1">
      <c r="A172" s="35"/>
      <c r="B172" s="36"/>
      <c r="C172" s="225" t="s">
        <v>380</v>
      </c>
      <c r="D172" s="225" t="s">
        <v>205</v>
      </c>
      <c r="E172" s="226" t="s">
        <v>380</v>
      </c>
      <c r="F172" s="227" t="s">
        <v>2105</v>
      </c>
      <c r="G172" s="228" t="s">
        <v>721</v>
      </c>
      <c r="H172" s="229">
        <v>31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568</v>
      </c>
    </row>
    <row r="173" s="2" customFormat="1" ht="16.5" customHeight="1">
      <c r="A173" s="35"/>
      <c r="B173" s="36"/>
      <c r="C173" s="225" t="s">
        <v>384</v>
      </c>
      <c r="D173" s="225" t="s">
        <v>205</v>
      </c>
      <c r="E173" s="226" t="s">
        <v>384</v>
      </c>
      <c r="F173" s="227" t="s">
        <v>2105</v>
      </c>
      <c r="G173" s="228" t="s">
        <v>721</v>
      </c>
      <c r="H173" s="229">
        <v>31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576</v>
      </c>
    </row>
    <row r="174" s="2" customFormat="1" ht="16.5" customHeight="1">
      <c r="A174" s="35"/>
      <c r="B174" s="36"/>
      <c r="C174" s="225" t="s">
        <v>388</v>
      </c>
      <c r="D174" s="225" t="s">
        <v>205</v>
      </c>
      <c r="E174" s="226" t="s">
        <v>388</v>
      </c>
      <c r="F174" s="227" t="s">
        <v>2033</v>
      </c>
      <c r="G174" s="228" t="s">
        <v>721</v>
      </c>
      <c r="H174" s="229">
        <v>24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279</v>
      </c>
    </row>
    <row r="175" s="2" customFormat="1" ht="21.75" customHeight="1">
      <c r="A175" s="35"/>
      <c r="B175" s="36"/>
      <c r="C175" s="225" t="s">
        <v>392</v>
      </c>
      <c r="D175" s="225" t="s">
        <v>205</v>
      </c>
      <c r="E175" s="226" t="s">
        <v>392</v>
      </c>
      <c r="F175" s="227" t="s">
        <v>2106</v>
      </c>
      <c r="G175" s="228" t="s">
        <v>721</v>
      </c>
      <c r="H175" s="229">
        <v>24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283</v>
      </c>
    </row>
    <row r="176" s="2" customFormat="1" ht="21.75" customHeight="1">
      <c r="A176" s="35"/>
      <c r="B176" s="36"/>
      <c r="C176" s="225" t="s">
        <v>396</v>
      </c>
      <c r="D176" s="225" t="s">
        <v>205</v>
      </c>
      <c r="E176" s="226" t="s">
        <v>396</v>
      </c>
      <c r="F176" s="227" t="s">
        <v>2107</v>
      </c>
      <c r="G176" s="228" t="s">
        <v>721</v>
      </c>
      <c r="H176" s="229">
        <v>740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287</v>
      </c>
    </row>
    <row r="177" s="2" customFormat="1" ht="16.5" customHeight="1">
      <c r="A177" s="35"/>
      <c r="B177" s="36"/>
      <c r="C177" s="225" t="s">
        <v>229</v>
      </c>
      <c r="D177" s="225" t="s">
        <v>205</v>
      </c>
      <c r="E177" s="226" t="s">
        <v>229</v>
      </c>
      <c r="F177" s="227" t="s">
        <v>2108</v>
      </c>
      <c r="G177" s="228" t="s">
        <v>721</v>
      </c>
      <c r="H177" s="229">
        <v>394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290</v>
      </c>
    </row>
    <row r="178" s="2" customFormat="1" ht="16.5" customHeight="1">
      <c r="A178" s="35"/>
      <c r="B178" s="36"/>
      <c r="C178" s="225" t="s">
        <v>405</v>
      </c>
      <c r="D178" s="225" t="s">
        <v>205</v>
      </c>
      <c r="E178" s="226" t="s">
        <v>405</v>
      </c>
      <c r="F178" s="227" t="s">
        <v>2109</v>
      </c>
      <c r="G178" s="228" t="s">
        <v>721</v>
      </c>
      <c r="H178" s="229">
        <v>346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294</v>
      </c>
    </row>
    <row r="179" s="2" customFormat="1" ht="16.5" customHeight="1">
      <c r="A179" s="35"/>
      <c r="B179" s="36"/>
      <c r="C179" s="225" t="s">
        <v>233</v>
      </c>
      <c r="D179" s="225" t="s">
        <v>205</v>
      </c>
      <c r="E179" s="226" t="s">
        <v>233</v>
      </c>
      <c r="F179" s="227" t="s">
        <v>2110</v>
      </c>
      <c r="G179" s="228" t="s">
        <v>721</v>
      </c>
      <c r="H179" s="229">
        <v>24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83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298</v>
      </c>
    </row>
    <row r="180" s="2" customFormat="1" ht="16.5" customHeight="1">
      <c r="A180" s="35"/>
      <c r="B180" s="36"/>
      <c r="C180" s="225" t="s">
        <v>412</v>
      </c>
      <c r="D180" s="225" t="s">
        <v>205</v>
      </c>
      <c r="E180" s="226" t="s">
        <v>412</v>
      </c>
      <c r="F180" s="227" t="s">
        <v>2111</v>
      </c>
      <c r="G180" s="228" t="s">
        <v>721</v>
      </c>
      <c r="H180" s="229">
        <v>17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302</v>
      </c>
    </row>
    <row r="181" s="2" customFormat="1" ht="16.5" customHeight="1">
      <c r="A181" s="35"/>
      <c r="B181" s="36"/>
      <c r="C181" s="225" t="s">
        <v>237</v>
      </c>
      <c r="D181" s="225" t="s">
        <v>205</v>
      </c>
      <c r="E181" s="226" t="s">
        <v>237</v>
      </c>
      <c r="F181" s="227" t="s">
        <v>2112</v>
      </c>
      <c r="G181" s="228" t="s">
        <v>721</v>
      </c>
      <c r="H181" s="229">
        <v>7108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306</v>
      </c>
    </row>
    <row r="182" s="2" customFormat="1" ht="24.15" customHeight="1">
      <c r="A182" s="35"/>
      <c r="B182" s="36"/>
      <c r="C182" s="225" t="s">
        <v>419</v>
      </c>
      <c r="D182" s="225" t="s">
        <v>205</v>
      </c>
      <c r="E182" s="226" t="s">
        <v>419</v>
      </c>
      <c r="F182" s="227" t="s">
        <v>2113</v>
      </c>
      <c r="G182" s="228" t="s">
        <v>721</v>
      </c>
      <c r="H182" s="229">
        <v>3691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83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654</v>
      </c>
    </row>
    <row r="183" s="2" customFormat="1" ht="16.5" customHeight="1">
      <c r="A183" s="35"/>
      <c r="B183" s="36"/>
      <c r="C183" s="225" t="s">
        <v>242</v>
      </c>
      <c r="D183" s="225" t="s">
        <v>205</v>
      </c>
      <c r="E183" s="226" t="s">
        <v>242</v>
      </c>
      <c r="F183" s="227" t="s">
        <v>2114</v>
      </c>
      <c r="G183" s="228" t="s">
        <v>314</v>
      </c>
      <c r="H183" s="229">
        <v>2911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83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663</v>
      </c>
    </row>
    <row r="184" s="2" customFormat="1" ht="16.5" customHeight="1">
      <c r="A184" s="35"/>
      <c r="B184" s="36"/>
      <c r="C184" s="225" t="s">
        <v>426</v>
      </c>
      <c r="D184" s="225" t="s">
        <v>205</v>
      </c>
      <c r="E184" s="226" t="s">
        <v>426</v>
      </c>
      <c r="F184" s="227" t="s">
        <v>2115</v>
      </c>
      <c r="G184" s="228" t="s">
        <v>2032</v>
      </c>
      <c r="H184" s="229">
        <v>242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83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671</v>
      </c>
    </row>
    <row r="185" s="2" customFormat="1" ht="16.5" customHeight="1">
      <c r="A185" s="35"/>
      <c r="B185" s="36"/>
      <c r="C185" s="225" t="s">
        <v>246</v>
      </c>
      <c r="D185" s="225" t="s">
        <v>205</v>
      </c>
      <c r="E185" s="226" t="s">
        <v>246</v>
      </c>
      <c r="F185" s="227" t="s">
        <v>2116</v>
      </c>
      <c r="G185" s="228" t="s">
        <v>2117</v>
      </c>
      <c r="H185" s="229">
        <v>1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83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679</v>
      </c>
    </row>
    <row r="186" s="2" customFormat="1" ht="16.5" customHeight="1">
      <c r="A186" s="35"/>
      <c r="B186" s="36"/>
      <c r="C186" s="225" t="s">
        <v>433</v>
      </c>
      <c r="D186" s="225" t="s">
        <v>205</v>
      </c>
      <c r="E186" s="226" t="s">
        <v>433</v>
      </c>
      <c r="F186" s="227" t="s">
        <v>2118</v>
      </c>
      <c r="G186" s="228" t="s">
        <v>213</v>
      </c>
      <c r="H186" s="229">
        <v>7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83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310</v>
      </c>
    </row>
    <row r="187" s="2" customFormat="1" ht="16.5" customHeight="1">
      <c r="A187" s="35"/>
      <c r="B187" s="36"/>
      <c r="C187" s="225" t="s">
        <v>250</v>
      </c>
      <c r="D187" s="225" t="s">
        <v>205</v>
      </c>
      <c r="E187" s="226" t="s">
        <v>250</v>
      </c>
      <c r="F187" s="227" t="s">
        <v>2031</v>
      </c>
      <c r="G187" s="228" t="s">
        <v>2032</v>
      </c>
      <c r="H187" s="229">
        <v>28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83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315</v>
      </c>
    </row>
    <row r="188" s="2" customFormat="1" ht="16.5" customHeight="1">
      <c r="A188" s="35"/>
      <c r="B188" s="36"/>
      <c r="C188" s="225" t="s">
        <v>440</v>
      </c>
      <c r="D188" s="225" t="s">
        <v>205</v>
      </c>
      <c r="E188" s="226" t="s">
        <v>440</v>
      </c>
      <c r="F188" s="227" t="s">
        <v>2119</v>
      </c>
      <c r="G188" s="228" t="s">
        <v>2120</v>
      </c>
      <c r="H188" s="229">
        <v>3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83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703</v>
      </c>
    </row>
    <row r="189" s="2" customFormat="1" ht="16.5" customHeight="1">
      <c r="A189" s="35"/>
      <c r="B189" s="36"/>
      <c r="C189" s="225" t="s">
        <v>253</v>
      </c>
      <c r="D189" s="225" t="s">
        <v>205</v>
      </c>
      <c r="E189" s="226" t="s">
        <v>253</v>
      </c>
      <c r="F189" s="227" t="s">
        <v>2053</v>
      </c>
      <c r="G189" s="228" t="s">
        <v>721</v>
      </c>
      <c r="H189" s="229">
        <v>1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83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712</v>
      </c>
    </row>
    <row r="190" s="2" customFormat="1" ht="16.5" customHeight="1">
      <c r="A190" s="35"/>
      <c r="B190" s="36"/>
      <c r="C190" s="225" t="s">
        <v>447</v>
      </c>
      <c r="D190" s="225" t="s">
        <v>205</v>
      </c>
      <c r="E190" s="226" t="s">
        <v>447</v>
      </c>
      <c r="F190" s="227" t="s">
        <v>2054</v>
      </c>
      <c r="G190" s="228" t="s">
        <v>721</v>
      </c>
      <c r="H190" s="229">
        <v>1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83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724</v>
      </c>
    </row>
    <row r="191" s="12" customFormat="1" ht="25.92" customHeight="1">
      <c r="A191" s="12"/>
      <c r="B191" s="209"/>
      <c r="C191" s="210"/>
      <c r="D191" s="211" t="s">
        <v>75</v>
      </c>
      <c r="E191" s="212" t="s">
        <v>2039</v>
      </c>
      <c r="F191" s="212" t="s">
        <v>1601</v>
      </c>
      <c r="G191" s="210"/>
      <c r="H191" s="210"/>
      <c r="I191" s="213"/>
      <c r="J191" s="214">
        <f>BK191</f>
        <v>0</v>
      </c>
      <c r="K191" s="210"/>
      <c r="L191" s="215"/>
      <c r="M191" s="216"/>
      <c r="N191" s="217"/>
      <c r="O191" s="217"/>
      <c r="P191" s="218">
        <f>SUM(P192:P193)</f>
        <v>0</v>
      </c>
      <c r="Q191" s="217"/>
      <c r="R191" s="218">
        <f>SUM(R192:R193)</f>
        <v>0</v>
      </c>
      <c r="S191" s="217"/>
      <c r="T191" s="219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0" t="s">
        <v>83</v>
      </c>
      <c r="AT191" s="221" t="s">
        <v>75</v>
      </c>
      <c r="AU191" s="221" t="s">
        <v>76</v>
      </c>
      <c r="AY191" s="220" t="s">
        <v>203</v>
      </c>
      <c r="BK191" s="222">
        <f>SUM(BK192:BK193)</f>
        <v>0</v>
      </c>
    </row>
    <row r="192" s="2" customFormat="1" ht="21.75" customHeight="1">
      <c r="A192" s="35"/>
      <c r="B192" s="36"/>
      <c r="C192" s="225" t="s">
        <v>451</v>
      </c>
      <c r="D192" s="225" t="s">
        <v>205</v>
      </c>
      <c r="E192" s="226" t="s">
        <v>451</v>
      </c>
      <c r="F192" s="227" t="s">
        <v>2121</v>
      </c>
      <c r="G192" s="228" t="s">
        <v>1363</v>
      </c>
      <c r="H192" s="229">
        <v>1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83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731</v>
      </c>
    </row>
    <row r="193" s="2" customFormat="1" ht="24.15" customHeight="1">
      <c r="A193" s="35"/>
      <c r="B193" s="36"/>
      <c r="C193" s="225" t="s">
        <v>455</v>
      </c>
      <c r="D193" s="225" t="s">
        <v>205</v>
      </c>
      <c r="E193" s="226" t="s">
        <v>455</v>
      </c>
      <c r="F193" s="227" t="s">
        <v>2057</v>
      </c>
      <c r="G193" s="228" t="s">
        <v>1363</v>
      </c>
      <c r="H193" s="229">
        <v>1</v>
      </c>
      <c r="I193" s="230"/>
      <c r="J193" s="231">
        <f>ROUND(I193*H193,2)</f>
        <v>0</v>
      </c>
      <c r="K193" s="232"/>
      <c r="L193" s="41"/>
      <c r="M193" s="256" t="s">
        <v>1</v>
      </c>
      <c r="N193" s="257" t="s">
        <v>41</v>
      </c>
      <c r="O193" s="258"/>
      <c r="P193" s="259">
        <f>O193*H193</f>
        <v>0</v>
      </c>
      <c r="Q193" s="259">
        <v>0</v>
      </c>
      <c r="R193" s="259">
        <f>Q193*H193</f>
        <v>0</v>
      </c>
      <c r="S193" s="259">
        <v>0</v>
      </c>
      <c r="T193" s="260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209</v>
      </c>
      <c r="AT193" s="237" t="s">
        <v>205</v>
      </c>
      <c r="AU193" s="237" t="s">
        <v>83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209</v>
      </c>
      <c r="BM193" s="237" t="s">
        <v>739</v>
      </c>
    </row>
    <row r="194" s="2" customFormat="1" ht="6.96" customHeight="1">
      <c r="A194" s="35"/>
      <c r="B194" s="63"/>
      <c r="C194" s="64"/>
      <c r="D194" s="64"/>
      <c r="E194" s="64"/>
      <c r="F194" s="64"/>
      <c r="G194" s="64"/>
      <c r="H194" s="64"/>
      <c r="I194" s="64"/>
      <c r="J194" s="64"/>
      <c r="K194" s="64"/>
      <c r="L194" s="41"/>
      <c r="M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</row>
  </sheetData>
  <sheetProtection sheet="1" autoFilter="0" formatColumns="0" formatRows="0" objects="1" scenarios="1" spinCount="100000" saltValue="zZ3fG7WW33UfEdSZtpbpC+EfuWQEYvyeKZbsP/raeceRI7KtL9PgTawOfKXochUqiJM3otPJaj3sS6Kubb5trA==" hashValue="xrIi7oeGtQ5MRtFQy5qnKDA52J2v8yWnFoV7cWH8VhiY/HHqgJmekRHCSEbCtoJnNKo/rF3JoeAVE928K3WHBw==" algorithmName="SHA-512" password="99DC"/>
  <autoFilter ref="C125:K19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115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2122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ROUND(J126,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ROUND((SUM(BE126:BE146)),  2)</f>
        <v>0</v>
      </c>
      <c r="G37" s="35"/>
      <c r="H37" s="35"/>
      <c r="I37" s="162">
        <v>0.20999999999999999</v>
      </c>
      <c r="J37" s="161">
        <f>ROUND(((SUM(BE126:BE146))*I37),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ROUND((SUM(BF126:BF146)),  2)</f>
        <v>0</v>
      </c>
      <c r="G38" s="35"/>
      <c r="H38" s="35"/>
      <c r="I38" s="162">
        <v>0.12</v>
      </c>
      <c r="J38" s="161">
        <f>ROUND(((SUM(BF126:BF146))*I38),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ROUND((SUM(BG126:BG146)),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ROUND((SUM(BH126:BH146)),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ROUND((SUM(BI126:BI146)),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D.1.4.4c - Elektrická zabezpečovací signalizace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J126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2123</v>
      </c>
      <c r="E101" s="189"/>
      <c r="F101" s="189"/>
      <c r="G101" s="189"/>
      <c r="H101" s="189"/>
      <c r="I101" s="189"/>
      <c r="J101" s="190">
        <f>J127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2060</v>
      </c>
      <c r="E102" s="189"/>
      <c r="F102" s="189"/>
      <c r="G102" s="189"/>
      <c r="H102" s="189"/>
      <c r="I102" s="189"/>
      <c r="J102" s="190">
        <f>J144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65"/>
      <c r="C108" s="66"/>
      <c r="D108" s="66"/>
      <c r="E108" s="66"/>
      <c r="F108" s="66"/>
      <c r="G108" s="66"/>
      <c r="H108" s="66"/>
      <c r="I108" s="66"/>
      <c r="J108" s="66"/>
      <c r="K108" s="66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188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16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81" t="str">
        <f>E7</f>
        <v>Objekty OU, část D a DM</v>
      </c>
      <c r="F112" s="29"/>
      <c r="G112" s="29"/>
      <c r="H112" s="29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158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81" t="s">
        <v>159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160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1" t="s">
        <v>1991</v>
      </c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1992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3" t="str">
        <f>E13</f>
        <v>D.1.4.4c - Elektrická zabezpečovací signalizace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20</v>
      </c>
      <c r="D120" s="37"/>
      <c r="E120" s="37"/>
      <c r="F120" s="24" t="str">
        <f>F16</f>
        <v xml:space="preserve"> </v>
      </c>
      <c r="G120" s="37"/>
      <c r="H120" s="37"/>
      <c r="I120" s="29" t="s">
        <v>22</v>
      </c>
      <c r="J120" s="76" t="str">
        <f>IF(J16="","",J16)</f>
        <v>31. 8. 2018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24</v>
      </c>
      <c r="D122" s="37"/>
      <c r="E122" s="37"/>
      <c r="F122" s="24" t="str">
        <f>E19</f>
        <v>Ostravská univerzita</v>
      </c>
      <c r="G122" s="37"/>
      <c r="H122" s="37"/>
      <c r="I122" s="29" t="s">
        <v>30</v>
      </c>
      <c r="J122" s="33" t="str">
        <f>E25</f>
        <v>Marpo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28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 xml:space="preserve"> 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7"/>
      <c r="B125" s="198"/>
      <c r="C125" s="199" t="s">
        <v>189</v>
      </c>
      <c r="D125" s="200" t="s">
        <v>61</v>
      </c>
      <c r="E125" s="200" t="s">
        <v>57</v>
      </c>
      <c r="F125" s="200" t="s">
        <v>58</v>
      </c>
      <c r="G125" s="200" t="s">
        <v>190</v>
      </c>
      <c r="H125" s="200" t="s">
        <v>191</v>
      </c>
      <c r="I125" s="200" t="s">
        <v>192</v>
      </c>
      <c r="J125" s="201" t="s">
        <v>165</v>
      </c>
      <c r="K125" s="202" t="s">
        <v>193</v>
      </c>
      <c r="L125" s="203"/>
      <c r="M125" s="97" t="s">
        <v>1</v>
      </c>
      <c r="N125" s="98" t="s">
        <v>40</v>
      </c>
      <c r="O125" s="98" t="s">
        <v>194</v>
      </c>
      <c r="P125" s="98" t="s">
        <v>195</v>
      </c>
      <c r="Q125" s="98" t="s">
        <v>196</v>
      </c>
      <c r="R125" s="98" t="s">
        <v>197</v>
      </c>
      <c r="S125" s="98" t="s">
        <v>198</v>
      </c>
      <c r="T125" s="99" t="s">
        <v>199</v>
      </c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</row>
    <row r="126" s="2" customFormat="1" ht="22.8" customHeight="1">
      <c r="A126" s="35"/>
      <c r="B126" s="36"/>
      <c r="C126" s="104" t="s">
        <v>200</v>
      </c>
      <c r="D126" s="37"/>
      <c r="E126" s="37"/>
      <c r="F126" s="37"/>
      <c r="G126" s="37"/>
      <c r="H126" s="37"/>
      <c r="I126" s="37"/>
      <c r="J126" s="204">
        <f>BK126</f>
        <v>0</v>
      </c>
      <c r="K126" s="37"/>
      <c r="L126" s="41"/>
      <c r="M126" s="100"/>
      <c r="N126" s="205"/>
      <c r="O126" s="101"/>
      <c r="P126" s="206">
        <f>P127+P144</f>
        <v>0</v>
      </c>
      <c r="Q126" s="101"/>
      <c r="R126" s="206">
        <f>R127+R144</f>
        <v>0</v>
      </c>
      <c r="S126" s="101"/>
      <c r="T126" s="207">
        <f>T127+T144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75</v>
      </c>
      <c r="AU126" s="14" t="s">
        <v>167</v>
      </c>
      <c r="BK126" s="208">
        <f>BK127+BK144</f>
        <v>0</v>
      </c>
    </row>
    <row r="127" s="12" customFormat="1" ht="25.92" customHeight="1">
      <c r="A127" s="12"/>
      <c r="B127" s="209"/>
      <c r="C127" s="210"/>
      <c r="D127" s="211" t="s">
        <v>75</v>
      </c>
      <c r="E127" s="212" t="s">
        <v>1998</v>
      </c>
      <c r="F127" s="212" t="s">
        <v>2124</v>
      </c>
      <c r="G127" s="210"/>
      <c r="H127" s="210"/>
      <c r="I127" s="213"/>
      <c r="J127" s="214">
        <f>BK127</f>
        <v>0</v>
      </c>
      <c r="K127" s="210"/>
      <c r="L127" s="215"/>
      <c r="M127" s="216"/>
      <c r="N127" s="217"/>
      <c r="O127" s="217"/>
      <c r="P127" s="218">
        <f>SUM(P128:P143)</f>
        <v>0</v>
      </c>
      <c r="Q127" s="217"/>
      <c r="R127" s="218">
        <f>SUM(R128:R143)</f>
        <v>0</v>
      </c>
      <c r="S127" s="217"/>
      <c r="T127" s="219">
        <f>SUM(T128:T143)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0" t="s">
        <v>83</v>
      </c>
      <c r="AT127" s="221" t="s">
        <v>75</v>
      </c>
      <c r="AU127" s="221" t="s">
        <v>76</v>
      </c>
      <c r="AY127" s="220" t="s">
        <v>203</v>
      </c>
      <c r="BK127" s="222">
        <f>SUM(BK128:BK143)</f>
        <v>0</v>
      </c>
    </row>
    <row r="128" s="2" customFormat="1" ht="33" customHeight="1">
      <c r="A128" s="35"/>
      <c r="B128" s="36"/>
      <c r="C128" s="225" t="s">
        <v>83</v>
      </c>
      <c r="D128" s="225" t="s">
        <v>205</v>
      </c>
      <c r="E128" s="226" t="s">
        <v>83</v>
      </c>
      <c r="F128" s="227" t="s">
        <v>2125</v>
      </c>
      <c r="G128" s="228" t="s">
        <v>721</v>
      </c>
      <c r="H128" s="229">
        <v>1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85</v>
      </c>
    </row>
    <row r="129" s="2" customFormat="1" ht="16.5" customHeight="1">
      <c r="A129" s="35"/>
      <c r="B129" s="36"/>
      <c r="C129" s="225" t="s">
        <v>85</v>
      </c>
      <c r="D129" s="225" t="s">
        <v>205</v>
      </c>
      <c r="E129" s="226" t="s">
        <v>85</v>
      </c>
      <c r="F129" s="227" t="s">
        <v>2126</v>
      </c>
      <c r="G129" s="228" t="s">
        <v>721</v>
      </c>
      <c r="H129" s="229">
        <v>1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209</v>
      </c>
    </row>
    <row r="130" s="2" customFormat="1" ht="16.5" customHeight="1">
      <c r="A130" s="35"/>
      <c r="B130" s="36"/>
      <c r="C130" s="225" t="s">
        <v>108</v>
      </c>
      <c r="D130" s="225" t="s">
        <v>205</v>
      </c>
      <c r="E130" s="226" t="s">
        <v>108</v>
      </c>
      <c r="F130" s="227" t="s">
        <v>2127</v>
      </c>
      <c r="G130" s="228" t="s">
        <v>721</v>
      </c>
      <c r="H130" s="229">
        <v>1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226</v>
      </c>
    </row>
    <row r="131" s="2" customFormat="1" ht="16.5" customHeight="1">
      <c r="A131" s="35"/>
      <c r="B131" s="36"/>
      <c r="C131" s="225" t="s">
        <v>209</v>
      </c>
      <c r="D131" s="225" t="s">
        <v>205</v>
      </c>
      <c r="E131" s="226" t="s">
        <v>209</v>
      </c>
      <c r="F131" s="227" t="s">
        <v>2128</v>
      </c>
      <c r="G131" s="228" t="s">
        <v>721</v>
      </c>
      <c r="H131" s="229">
        <v>1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234</v>
      </c>
    </row>
    <row r="132" s="2" customFormat="1" ht="16.5" customHeight="1">
      <c r="A132" s="35"/>
      <c r="B132" s="36"/>
      <c r="C132" s="225" t="s">
        <v>222</v>
      </c>
      <c r="D132" s="225" t="s">
        <v>205</v>
      </c>
      <c r="E132" s="226" t="s">
        <v>222</v>
      </c>
      <c r="F132" s="227" t="s">
        <v>2129</v>
      </c>
      <c r="G132" s="228" t="s">
        <v>721</v>
      </c>
      <c r="H132" s="229">
        <v>2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243</v>
      </c>
    </row>
    <row r="133" s="2" customFormat="1" ht="16.5" customHeight="1">
      <c r="A133" s="35"/>
      <c r="B133" s="36"/>
      <c r="C133" s="225" t="s">
        <v>226</v>
      </c>
      <c r="D133" s="225" t="s">
        <v>205</v>
      </c>
      <c r="E133" s="226" t="s">
        <v>226</v>
      </c>
      <c r="F133" s="227" t="s">
        <v>2130</v>
      </c>
      <c r="G133" s="228" t="s">
        <v>721</v>
      </c>
      <c r="H133" s="229">
        <v>1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8</v>
      </c>
    </row>
    <row r="134" s="2" customFormat="1" ht="16.5" customHeight="1">
      <c r="A134" s="35"/>
      <c r="B134" s="36"/>
      <c r="C134" s="225" t="s">
        <v>230</v>
      </c>
      <c r="D134" s="225" t="s">
        <v>205</v>
      </c>
      <c r="E134" s="226" t="s">
        <v>230</v>
      </c>
      <c r="F134" s="227" t="s">
        <v>2131</v>
      </c>
      <c r="G134" s="228" t="s">
        <v>721</v>
      </c>
      <c r="H134" s="229">
        <v>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258</v>
      </c>
    </row>
    <row r="135" s="2" customFormat="1" ht="16.5" customHeight="1">
      <c r="A135" s="35"/>
      <c r="B135" s="36"/>
      <c r="C135" s="225" t="s">
        <v>234</v>
      </c>
      <c r="D135" s="225" t="s">
        <v>205</v>
      </c>
      <c r="E135" s="226" t="s">
        <v>234</v>
      </c>
      <c r="F135" s="227" t="s">
        <v>2132</v>
      </c>
      <c r="G135" s="228" t="s">
        <v>721</v>
      </c>
      <c r="H135" s="229">
        <v>3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267</v>
      </c>
    </row>
    <row r="136" s="2" customFormat="1" ht="16.5" customHeight="1">
      <c r="A136" s="35"/>
      <c r="B136" s="36"/>
      <c r="C136" s="225" t="s">
        <v>238</v>
      </c>
      <c r="D136" s="225" t="s">
        <v>205</v>
      </c>
      <c r="E136" s="226" t="s">
        <v>238</v>
      </c>
      <c r="F136" s="227" t="s">
        <v>2133</v>
      </c>
      <c r="G136" s="228" t="s">
        <v>721</v>
      </c>
      <c r="H136" s="229">
        <v>3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276</v>
      </c>
    </row>
    <row r="137" s="2" customFormat="1" ht="16.5" customHeight="1">
      <c r="A137" s="35"/>
      <c r="B137" s="36"/>
      <c r="C137" s="225" t="s">
        <v>243</v>
      </c>
      <c r="D137" s="225" t="s">
        <v>205</v>
      </c>
      <c r="E137" s="226" t="s">
        <v>243</v>
      </c>
      <c r="F137" s="227" t="s">
        <v>2134</v>
      </c>
      <c r="G137" s="228" t="s">
        <v>721</v>
      </c>
      <c r="H137" s="229">
        <v>26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284</v>
      </c>
    </row>
    <row r="138" s="2" customFormat="1" ht="16.5" customHeight="1">
      <c r="A138" s="35"/>
      <c r="B138" s="36"/>
      <c r="C138" s="225" t="s">
        <v>247</v>
      </c>
      <c r="D138" s="225" t="s">
        <v>205</v>
      </c>
      <c r="E138" s="226" t="s">
        <v>247</v>
      </c>
      <c r="F138" s="227" t="s">
        <v>2135</v>
      </c>
      <c r="G138" s="228" t="s">
        <v>721</v>
      </c>
      <c r="H138" s="229">
        <v>1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291</v>
      </c>
    </row>
    <row r="139" s="2" customFormat="1" ht="16.5" customHeight="1">
      <c r="A139" s="35"/>
      <c r="B139" s="36"/>
      <c r="C139" s="225" t="s">
        <v>8</v>
      </c>
      <c r="D139" s="225" t="s">
        <v>205</v>
      </c>
      <c r="E139" s="226" t="s">
        <v>8</v>
      </c>
      <c r="F139" s="227" t="s">
        <v>2136</v>
      </c>
      <c r="G139" s="228" t="s">
        <v>314</v>
      </c>
      <c r="H139" s="229">
        <v>115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299</v>
      </c>
    </row>
    <row r="140" s="2" customFormat="1" ht="16.5" customHeight="1">
      <c r="A140" s="35"/>
      <c r="B140" s="36"/>
      <c r="C140" s="225" t="s">
        <v>254</v>
      </c>
      <c r="D140" s="225" t="s">
        <v>205</v>
      </c>
      <c r="E140" s="226" t="s">
        <v>254</v>
      </c>
      <c r="F140" s="227" t="s">
        <v>2137</v>
      </c>
      <c r="G140" s="228" t="s">
        <v>314</v>
      </c>
      <c r="H140" s="229">
        <v>1460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307</v>
      </c>
    </row>
    <row r="141" s="2" customFormat="1" ht="16.5" customHeight="1">
      <c r="A141" s="35"/>
      <c r="B141" s="36"/>
      <c r="C141" s="225" t="s">
        <v>258</v>
      </c>
      <c r="D141" s="225" t="s">
        <v>205</v>
      </c>
      <c r="E141" s="226" t="s">
        <v>258</v>
      </c>
      <c r="F141" s="227" t="s">
        <v>2138</v>
      </c>
      <c r="G141" s="228" t="s">
        <v>721</v>
      </c>
      <c r="H141" s="229">
        <v>1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316</v>
      </c>
    </row>
    <row r="142" s="2" customFormat="1" ht="16.5" customHeight="1">
      <c r="A142" s="35"/>
      <c r="B142" s="36"/>
      <c r="C142" s="225" t="s">
        <v>263</v>
      </c>
      <c r="D142" s="225" t="s">
        <v>205</v>
      </c>
      <c r="E142" s="226" t="s">
        <v>263</v>
      </c>
      <c r="F142" s="227" t="s">
        <v>2053</v>
      </c>
      <c r="G142" s="228" t="s">
        <v>721</v>
      </c>
      <c r="H142" s="229">
        <v>1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210</v>
      </c>
    </row>
    <row r="143" s="2" customFormat="1" ht="16.5" customHeight="1">
      <c r="A143" s="35"/>
      <c r="B143" s="36"/>
      <c r="C143" s="225" t="s">
        <v>267</v>
      </c>
      <c r="D143" s="225" t="s">
        <v>205</v>
      </c>
      <c r="E143" s="226" t="s">
        <v>267</v>
      </c>
      <c r="F143" s="227" t="s">
        <v>2054</v>
      </c>
      <c r="G143" s="228" t="s">
        <v>721</v>
      </c>
      <c r="H143" s="229">
        <v>1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214</v>
      </c>
    </row>
    <row r="144" s="12" customFormat="1" ht="25.92" customHeight="1">
      <c r="A144" s="12"/>
      <c r="B144" s="209"/>
      <c r="C144" s="210"/>
      <c r="D144" s="211" t="s">
        <v>75</v>
      </c>
      <c r="E144" s="212" t="s">
        <v>2039</v>
      </c>
      <c r="F144" s="212" t="s">
        <v>1601</v>
      </c>
      <c r="G144" s="210"/>
      <c r="H144" s="210"/>
      <c r="I144" s="213"/>
      <c r="J144" s="214">
        <f>BK144</f>
        <v>0</v>
      </c>
      <c r="K144" s="210"/>
      <c r="L144" s="215"/>
      <c r="M144" s="216"/>
      <c r="N144" s="217"/>
      <c r="O144" s="217"/>
      <c r="P144" s="218">
        <f>SUM(P145:P146)</f>
        <v>0</v>
      </c>
      <c r="Q144" s="217"/>
      <c r="R144" s="218">
        <f>SUM(R145:R146)</f>
        <v>0</v>
      </c>
      <c r="S144" s="217"/>
      <c r="T144" s="219">
        <f>SUM(T145:T146)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0" t="s">
        <v>83</v>
      </c>
      <c r="AT144" s="221" t="s">
        <v>75</v>
      </c>
      <c r="AU144" s="221" t="s">
        <v>76</v>
      </c>
      <c r="AY144" s="220" t="s">
        <v>203</v>
      </c>
      <c r="BK144" s="222">
        <f>SUM(BK145:BK146)</f>
        <v>0</v>
      </c>
    </row>
    <row r="145" s="2" customFormat="1" ht="24.15" customHeight="1">
      <c r="A145" s="35"/>
      <c r="B145" s="36"/>
      <c r="C145" s="225" t="s">
        <v>271</v>
      </c>
      <c r="D145" s="225" t="s">
        <v>205</v>
      </c>
      <c r="E145" s="226" t="s">
        <v>271</v>
      </c>
      <c r="F145" s="227" t="s">
        <v>2056</v>
      </c>
      <c r="G145" s="228" t="s">
        <v>1363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338</v>
      </c>
    </row>
    <row r="146" s="2" customFormat="1" ht="24.15" customHeight="1">
      <c r="A146" s="35"/>
      <c r="B146" s="36"/>
      <c r="C146" s="225" t="s">
        <v>276</v>
      </c>
      <c r="D146" s="225" t="s">
        <v>205</v>
      </c>
      <c r="E146" s="226" t="s">
        <v>276</v>
      </c>
      <c r="F146" s="227" t="s">
        <v>2057</v>
      </c>
      <c r="G146" s="228" t="s">
        <v>1363</v>
      </c>
      <c r="H146" s="229">
        <v>1</v>
      </c>
      <c r="I146" s="230"/>
      <c r="J146" s="231">
        <f>ROUND(I146*H146,2)</f>
        <v>0</v>
      </c>
      <c r="K146" s="232"/>
      <c r="L146" s="41"/>
      <c r="M146" s="256" t="s">
        <v>1</v>
      </c>
      <c r="N146" s="257" t="s">
        <v>41</v>
      </c>
      <c r="O146" s="258"/>
      <c r="P146" s="259">
        <f>O146*H146</f>
        <v>0</v>
      </c>
      <c r="Q146" s="259">
        <v>0</v>
      </c>
      <c r="R146" s="259">
        <f>Q146*H146</f>
        <v>0</v>
      </c>
      <c r="S146" s="259">
        <v>0</v>
      </c>
      <c r="T146" s="260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217</v>
      </c>
    </row>
    <row r="147" s="2" customFormat="1" ht="6.96" customHeight="1">
      <c r="A147" s="35"/>
      <c r="B147" s="63"/>
      <c r="C147" s="64"/>
      <c r="D147" s="64"/>
      <c r="E147" s="64"/>
      <c r="F147" s="64"/>
      <c r="G147" s="64"/>
      <c r="H147" s="64"/>
      <c r="I147" s="64"/>
      <c r="J147" s="64"/>
      <c r="K147" s="64"/>
      <c r="L147" s="41"/>
      <c r="M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</row>
  </sheetData>
  <sheetProtection sheet="1" autoFilter="0" formatColumns="0" formatRows="0" objects="1" scenarios="1" spinCount="100000" saltValue="n+WdG3J4+9JA2EefZx5to4Qbem3SCVGl9umQaPHO6tdTa2u2l4hYuCXoZTn1eew+9/SRoZ8oUfrx5YLJZ1Yb0g==" hashValue="wNqxUlOXNOyOarxM84A1O13wwjERrCwOW4I+v0vxypBvclJzyrA1/xETNlsjp9sgpCtWxMBBHagpz3lCK8Wskw==" algorithmName="SHA-512" password="99DC"/>
  <autoFilter ref="C125:K14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Provoz</dc:creator>
  <cp:lastModifiedBy>Provoz</cp:lastModifiedBy>
  <dcterms:created xsi:type="dcterms:W3CDTF">2025-05-06T08:31:23Z</dcterms:created>
  <dcterms:modified xsi:type="dcterms:W3CDTF">2025-05-06T08:31:52Z</dcterms:modified>
</cp:coreProperties>
</file>