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 - Architektonicko-s..." sheetId="2" r:id="rId2"/>
    <sheet name="D.1.4.1 - ústřední vytápění" sheetId="3" r:id="rId3"/>
    <sheet name="D.1.4.3 - Silnoproudá ele..." sheetId="4" r:id="rId4"/>
    <sheet name="D.1.4.4a - Grafická násta..." sheetId="5" r:id="rId5"/>
    <sheet name="D.1.4.5a - Rozvaděče" sheetId="6" r:id="rId6"/>
    <sheet name="D.1.4.5b - Prvky MaR" sheetId="7" r:id="rId7"/>
    <sheet name="VON - Vedlejší a ostatní ..." sheetId="8" r:id="rId8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'D.1.1 - Architektonicko-s...'!$C$135:$K$899</definedName>
    <definedName name="_xlnm.Print_Area" localSheetId="1">'D.1.1 - Architektonicko-s...'!$C$4:$J$76,'D.1.1 - Architektonicko-s...'!$C$82:$J$115,'D.1.1 - Architektonicko-s...'!$C$121:$J$899</definedName>
    <definedName name="_xlnm.Print_Titles" localSheetId="1">'D.1.1 - Architektonicko-s...'!$135:$135</definedName>
    <definedName name="_xlnm._FilterDatabase" localSheetId="2" hidden="1">'D.1.4.1 - ústřední vytápění'!$C$125:$K$192</definedName>
    <definedName name="_xlnm.Print_Area" localSheetId="2">'D.1.4.1 - ústřední vytápění'!$C$4:$J$76,'D.1.4.1 - ústřední vytápění'!$C$82:$J$105,'D.1.4.1 - ústřední vytápění'!$C$111:$J$192</definedName>
    <definedName name="_xlnm.Print_Titles" localSheetId="2">'D.1.4.1 - ústřední vytápění'!$125:$125</definedName>
    <definedName name="_xlnm._FilterDatabase" localSheetId="3" hidden="1">'D.1.4.3 - Silnoproudá ele...'!$C$122:$K$189</definedName>
    <definedName name="_xlnm.Print_Area" localSheetId="3">'D.1.4.3 - Silnoproudá ele...'!$C$4:$J$76,'D.1.4.3 - Silnoproudá ele...'!$C$82:$J$102,'D.1.4.3 - Silnoproudá ele...'!$C$108:$J$189</definedName>
    <definedName name="_xlnm.Print_Titles" localSheetId="3">'D.1.4.3 - Silnoproudá ele...'!$122:$122</definedName>
    <definedName name="_xlnm._FilterDatabase" localSheetId="4" hidden="1">'D.1.4.4a - Grafická násta...'!$C$125:$K$131</definedName>
    <definedName name="_xlnm.Print_Area" localSheetId="4">'D.1.4.4a - Grafická násta...'!$C$4:$J$76,'D.1.4.4a - Grafická násta...'!$C$82:$J$103,'D.1.4.4a - Grafická násta...'!$C$109:$J$131</definedName>
    <definedName name="_xlnm.Print_Titles" localSheetId="4">'D.1.4.4a - Grafická násta...'!$125:$125</definedName>
    <definedName name="_xlnm._FilterDatabase" localSheetId="5" hidden="1">'D.1.4.5a - Rozvaděče'!$C$125:$K$172</definedName>
    <definedName name="_xlnm.Print_Area" localSheetId="5">'D.1.4.5a - Rozvaděče'!$C$4:$J$76,'D.1.4.5a - Rozvaděče'!$C$82:$J$103,'D.1.4.5a - Rozvaděče'!$C$109:$J$172</definedName>
    <definedName name="_xlnm.Print_Titles" localSheetId="5">'D.1.4.5a - Rozvaděče'!$125:$125</definedName>
    <definedName name="_xlnm._FilterDatabase" localSheetId="6" hidden="1">'D.1.4.5b - Prvky MaR'!$C$125:$K$225</definedName>
    <definedName name="_xlnm.Print_Area" localSheetId="6">'D.1.4.5b - Prvky MaR'!$C$4:$J$76,'D.1.4.5b - Prvky MaR'!$C$82:$J$103,'D.1.4.5b - Prvky MaR'!$C$109:$J$225</definedName>
    <definedName name="_xlnm.Print_Titles" localSheetId="6">'D.1.4.5b - Prvky MaR'!$125:$125</definedName>
    <definedName name="_xlnm._FilterDatabase" localSheetId="7" hidden="1">'VON - Vedlejší a ostatní ...'!$C$122:$K$148</definedName>
    <definedName name="_xlnm.Print_Area" localSheetId="7">'VON - Vedlejší a ostatní ...'!$C$4:$J$76,'VON - Vedlejší a ostatní ...'!$C$82:$J$104,'VON - Vedlejší a ostatní ...'!$C$110:$J$148</definedName>
    <definedName name="_xlnm.Print_Titles" localSheetId="7">'VON - Vedlejší a ostatní ...'!$122:$122</definedName>
  </definedNames>
  <calcPr/>
</workbook>
</file>

<file path=xl/calcChain.xml><?xml version="1.0" encoding="utf-8"?>
<calcChain xmlns="http://schemas.openxmlformats.org/spreadsheetml/2006/main">
  <c i="8" l="1" r="J37"/>
  <c r="J36"/>
  <c i="1" r="AY104"/>
  <c i="8" r="J35"/>
  <c i="1" r="AX104"/>
  <c i="8" r="BI147"/>
  <c r="BH147"/>
  <c r="BG147"/>
  <c r="BF147"/>
  <c r="T147"/>
  <c r="T146"/>
  <c r="R147"/>
  <c r="R146"/>
  <c r="P147"/>
  <c r="P146"/>
  <c r="BI144"/>
  <c r="BH144"/>
  <c r="BG144"/>
  <c r="BF144"/>
  <c r="T144"/>
  <c r="T143"/>
  <c r="R144"/>
  <c r="R143"/>
  <c r="P144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T133"/>
  <c r="R134"/>
  <c r="R133"/>
  <c r="P134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T125"/>
  <c r="R126"/>
  <c r="R125"/>
  <c r="P126"/>
  <c r="P125"/>
  <c r="J119"/>
  <c r="F119"/>
  <c r="F117"/>
  <c r="E115"/>
  <c r="J91"/>
  <c r="F91"/>
  <c r="F89"/>
  <c r="E87"/>
  <c r="J24"/>
  <c r="E24"/>
  <c r="J92"/>
  <c r="J23"/>
  <c r="J18"/>
  <c r="E18"/>
  <c r="F92"/>
  <c r="J17"/>
  <c r="J12"/>
  <c r="J89"/>
  <c r="E7"/>
  <c r="E85"/>
  <c i="1" r="AY103"/>
  <c i="7" r="J41"/>
  <c r="J40"/>
  <c r="J39"/>
  <c i="1" r="AX103"/>
  <c i="7"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F122"/>
  <c r="F120"/>
  <c r="E118"/>
  <c r="J95"/>
  <c r="F95"/>
  <c r="F93"/>
  <c r="E91"/>
  <c r="J28"/>
  <c r="E28"/>
  <c r="J96"/>
  <c r="J27"/>
  <c r="J22"/>
  <c r="E22"/>
  <c r="F123"/>
  <c r="J21"/>
  <c r="J16"/>
  <c r="J120"/>
  <c r="E7"/>
  <c r="E112"/>
  <c i="6" r="J41"/>
  <c r="J40"/>
  <c i="1" r="AY102"/>
  <c i="6" r="J39"/>
  <c i="1" r="AX102"/>
  <c i="6"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F122"/>
  <c r="F120"/>
  <c r="E118"/>
  <c r="J95"/>
  <c r="F95"/>
  <c r="F93"/>
  <c r="E91"/>
  <c r="J28"/>
  <c r="E28"/>
  <c r="J123"/>
  <c r="J27"/>
  <c r="J22"/>
  <c r="E22"/>
  <c r="F123"/>
  <c r="J21"/>
  <c r="J16"/>
  <c r="J120"/>
  <c r="E7"/>
  <c r="E85"/>
  <c i="5" r="J41"/>
  <c r="J40"/>
  <c i="1" r="AY100"/>
  <c i="5" r="J39"/>
  <c i="1" r="AX100"/>
  <c i="5"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T127"/>
  <c r="R128"/>
  <c r="R127"/>
  <c r="P128"/>
  <c r="P127"/>
  <c r="J122"/>
  <c r="F122"/>
  <c r="F120"/>
  <c r="E118"/>
  <c r="J95"/>
  <c r="F95"/>
  <c r="F93"/>
  <c r="E91"/>
  <c r="J28"/>
  <c r="E28"/>
  <c r="J123"/>
  <c r="J27"/>
  <c r="J22"/>
  <c r="E22"/>
  <c r="F96"/>
  <c r="J21"/>
  <c r="J16"/>
  <c r="J120"/>
  <c r="E7"/>
  <c r="E112"/>
  <c i="4" r="J39"/>
  <c r="J38"/>
  <c i="1" r="AY98"/>
  <c i="4" r="J37"/>
  <c i="1" r="AX98"/>
  <c i="4" r="BI189"/>
  <c r="BH189"/>
  <c r="BG189"/>
  <c r="BF189"/>
  <c r="T189"/>
  <c r="T188"/>
  <c r="R189"/>
  <c r="R188"/>
  <c r="P189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9"/>
  <c r="F119"/>
  <c r="F117"/>
  <c r="E115"/>
  <c r="J93"/>
  <c r="F93"/>
  <c r="F91"/>
  <c r="E89"/>
  <c r="J26"/>
  <c r="E26"/>
  <c r="J94"/>
  <c r="J25"/>
  <c r="J20"/>
  <c r="E20"/>
  <c r="F120"/>
  <c r="J19"/>
  <c r="J14"/>
  <c r="J91"/>
  <c r="E7"/>
  <c r="E111"/>
  <c i="3" r="J39"/>
  <c r="J38"/>
  <c i="1" r="AY97"/>
  <c i="3" r="J37"/>
  <c i="1" r="AX97"/>
  <c i="3"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T188"/>
  <c r="R189"/>
  <c r="R188"/>
  <c r="P189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J122"/>
  <c r="F122"/>
  <c r="F120"/>
  <c r="E118"/>
  <c r="J93"/>
  <c r="F93"/>
  <c r="F91"/>
  <c r="E89"/>
  <c r="J26"/>
  <c r="E26"/>
  <c r="J123"/>
  <c r="J25"/>
  <c r="J20"/>
  <c r="E20"/>
  <c r="F123"/>
  <c r="J19"/>
  <c r="J14"/>
  <c r="J91"/>
  <c r="E7"/>
  <c r="E85"/>
  <c i="2" r="J39"/>
  <c r="J38"/>
  <c i="1" r="AY96"/>
  <c i="2" r="J37"/>
  <c i="1" r="AX96"/>
  <c i="2" r="BI899"/>
  <c r="BH899"/>
  <c r="BG899"/>
  <c r="BF899"/>
  <c r="T899"/>
  <c r="R899"/>
  <c r="P899"/>
  <c r="BI898"/>
  <c r="BH898"/>
  <c r="BG898"/>
  <c r="BF898"/>
  <c r="T898"/>
  <c r="R898"/>
  <c r="P898"/>
  <c r="BI897"/>
  <c r="BH897"/>
  <c r="BG897"/>
  <c r="BF897"/>
  <c r="T897"/>
  <c r="R897"/>
  <c r="P897"/>
  <c r="BI896"/>
  <c r="BH896"/>
  <c r="BG896"/>
  <c r="BF896"/>
  <c r="T896"/>
  <c r="R896"/>
  <c r="P896"/>
  <c r="BI895"/>
  <c r="BH895"/>
  <c r="BG895"/>
  <c r="BF895"/>
  <c r="T895"/>
  <c r="R895"/>
  <c r="P895"/>
  <c r="BI894"/>
  <c r="BH894"/>
  <c r="BG894"/>
  <c r="BF894"/>
  <c r="T894"/>
  <c r="R894"/>
  <c r="P894"/>
  <c r="BI893"/>
  <c r="BH893"/>
  <c r="BG893"/>
  <c r="BF893"/>
  <c r="T893"/>
  <c r="R893"/>
  <c r="P893"/>
  <c r="BI892"/>
  <c r="BH892"/>
  <c r="BG892"/>
  <c r="BF892"/>
  <c r="T892"/>
  <c r="R892"/>
  <c r="P892"/>
  <c r="BI891"/>
  <c r="BH891"/>
  <c r="BG891"/>
  <c r="BF891"/>
  <c r="T891"/>
  <c r="R891"/>
  <c r="P891"/>
  <c r="BI888"/>
  <c r="BH888"/>
  <c r="BG888"/>
  <c r="BF888"/>
  <c r="T888"/>
  <c r="R888"/>
  <c r="P888"/>
  <c r="BI886"/>
  <c r="BH886"/>
  <c r="BG886"/>
  <c r="BF886"/>
  <c r="T886"/>
  <c r="R886"/>
  <c r="P886"/>
  <c r="BI884"/>
  <c r="BH884"/>
  <c r="BG884"/>
  <c r="BF884"/>
  <c r="T884"/>
  <c r="R884"/>
  <c r="P884"/>
  <c r="BI882"/>
  <c r="BH882"/>
  <c r="BG882"/>
  <c r="BF882"/>
  <c r="T882"/>
  <c r="R882"/>
  <c r="P882"/>
  <c r="BI880"/>
  <c r="BH880"/>
  <c r="BG880"/>
  <c r="BF880"/>
  <c r="T880"/>
  <c r="R880"/>
  <c r="P880"/>
  <c r="BI877"/>
  <c r="BH877"/>
  <c r="BG877"/>
  <c r="BF877"/>
  <c r="T877"/>
  <c r="R877"/>
  <c r="P877"/>
  <c r="BI875"/>
  <c r="BH875"/>
  <c r="BG875"/>
  <c r="BF875"/>
  <c r="T875"/>
  <c r="R875"/>
  <c r="P875"/>
  <c r="BI873"/>
  <c r="BH873"/>
  <c r="BG873"/>
  <c r="BF873"/>
  <c r="T873"/>
  <c r="R873"/>
  <c r="P873"/>
  <c r="BI871"/>
  <c r="BH871"/>
  <c r="BG871"/>
  <c r="BF871"/>
  <c r="T871"/>
  <c r="R871"/>
  <c r="P871"/>
  <c r="BI869"/>
  <c r="BH869"/>
  <c r="BG869"/>
  <c r="BF869"/>
  <c r="T869"/>
  <c r="R869"/>
  <c r="P869"/>
  <c r="BI867"/>
  <c r="BH867"/>
  <c r="BG867"/>
  <c r="BF867"/>
  <c r="T867"/>
  <c r="R867"/>
  <c r="P867"/>
  <c r="BI865"/>
  <c r="BH865"/>
  <c r="BG865"/>
  <c r="BF865"/>
  <c r="T865"/>
  <c r="R865"/>
  <c r="P865"/>
  <c r="BI863"/>
  <c r="BH863"/>
  <c r="BG863"/>
  <c r="BF863"/>
  <c r="T863"/>
  <c r="R863"/>
  <c r="P863"/>
  <c r="BI861"/>
  <c r="BH861"/>
  <c r="BG861"/>
  <c r="BF861"/>
  <c r="T861"/>
  <c r="R861"/>
  <c r="P861"/>
  <c r="BI859"/>
  <c r="BH859"/>
  <c r="BG859"/>
  <c r="BF859"/>
  <c r="T859"/>
  <c r="R859"/>
  <c r="P859"/>
  <c r="BI857"/>
  <c r="BH857"/>
  <c r="BG857"/>
  <c r="BF857"/>
  <c r="T857"/>
  <c r="R857"/>
  <c r="P857"/>
  <c r="BI855"/>
  <c r="BH855"/>
  <c r="BG855"/>
  <c r="BF855"/>
  <c r="T855"/>
  <c r="R855"/>
  <c r="P855"/>
  <c r="BI853"/>
  <c r="BH853"/>
  <c r="BG853"/>
  <c r="BF853"/>
  <c r="T853"/>
  <c r="R853"/>
  <c r="P853"/>
  <c r="BI851"/>
  <c r="BH851"/>
  <c r="BG851"/>
  <c r="BF851"/>
  <c r="T851"/>
  <c r="R851"/>
  <c r="P851"/>
  <c r="BI849"/>
  <c r="BH849"/>
  <c r="BG849"/>
  <c r="BF849"/>
  <c r="T849"/>
  <c r="R849"/>
  <c r="P849"/>
  <c r="BI847"/>
  <c r="BH847"/>
  <c r="BG847"/>
  <c r="BF847"/>
  <c r="T847"/>
  <c r="R847"/>
  <c r="P847"/>
  <c r="BI845"/>
  <c r="BH845"/>
  <c r="BG845"/>
  <c r="BF845"/>
  <c r="T845"/>
  <c r="R845"/>
  <c r="P845"/>
  <c r="BI843"/>
  <c r="BH843"/>
  <c r="BG843"/>
  <c r="BF843"/>
  <c r="T843"/>
  <c r="R843"/>
  <c r="P843"/>
  <c r="BI841"/>
  <c r="BH841"/>
  <c r="BG841"/>
  <c r="BF841"/>
  <c r="T841"/>
  <c r="R841"/>
  <c r="P841"/>
  <c r="BI839"/>
  <c r="BH839"/>
  <c r="BG839"/>
  <c r="BF839"/>
  <c r="T839"/>
  <c r="R839"/>
  <c r="P839"/>
  <c r="BI837"/>
  <c r="BH837"/>
  <c r="BG837"/>
  <c r="BF837"/>
  <c r="T837"/>
  <c r="R837"/>
  <c r="P837"/>
  <c r="BI835"/>
  <c r="BH835"/>
  <c r="BG835"/>
  <c r="BF835"/>
  <c r="T835"/>
  <c r="R835"/>
  <c r="P835"/>
  <c r="BI833"/>
  <c r="BH833"/>
  <c r="BG833"/>
  <c r="BF833"/>
  <c r="T833"/>
  <c r="R833"/>
  <c r="P833"/>
  <c r="BI831"/>
  <c r="BH831"/>
  <c r="BG831"/>
  <c r="BF831"/>
  <c r="T831"/>
  <c r="R831"/>
  <c r="P831"/>
  <c r="BI829"/>
  <c r="BH829"/>
  <c r="BG829"/>
  <c r="BF829"/>
  <c r="T829"/>
  <c r="R829"/>
  <c r="P829"/>
  <c r="BI827"/>
  <c r="BH827"/>
  <c r="BG827"/>
  <c r="BF827"/>
  <c r="T827"/>
  <c r="R827"/>
  <c r="P827"/>
  <c r="BI825"/>
  <c r="BH825"/>
  <c r="BG825"/>
  <c r="BF825"/>
  <c r="T825"/>
  <c r="R825"/>
  <c r="P825"/>
  <c r="BI823"/>
  <c r="BH823"/>
  <c r="BG823"/>
  <c r="BF823"/>
  <c r="T823"/>
  <c r="R823"/>
  <c r="P823"/>
  <c r="BI821"/>
  <c r="BH821"/>
  <c r="BG821"/>
  <c r="BF821"/>
  <c r="T821"/>
  <c r="R821"/>
  <c r="P821"/>
  <c r="BI819"/>
  <c r="BH819"/>
  <c r="BG819"/>
  <c r="BF819"/>
  <c r="T819"/>
  <c r="R819"/>
  <c r="P819"/>
  <c r="BI817"/>
  <c r="BH817"/>
  <c r="BG817"/>
  <c r="BF817"/>
  <c r="T817"/>
  <c r="R817"/>
  <c r="P817"/>
  <c r="BI814"/>
  <c r="BH814"/>
  <c r="BG814"/>
  <c r="BF814"/>
  <c r="T814"/>
  <c r="R814"/>
  <c r="P814"/>
  <c r="BI812"/>
  <c r="BH812"/>
  <c r="BG812"/>
  <c r="BF812"/>
  <c r="T812"/>
  <c r="R812"/>
  <c r="P812"/>
  <c r="BI810"/>
  <c r="BH810"/>
  <c r="BG810"/>
  <c r="BF810"/>
  <c r="T810"/>
  <c r="R810"/>
  <c r="P810"/>
  <c r="BI808"/>
  <c r="BH808"/>
  <c r="BG808"/>
  <c r="BF808"/>
  <c r="T808"/>
  <c r="R808"/>
  <c r="P808"/>
  <c r="BI806"/>
  <c r="BH806"/>
  <c r="BG806"/>
  <c r="BF806"/>
  <c r="T806"/>
  <c r="R806"/>
  <c r="P806"/>
  <c r="BI804"/>
  <c r="BH804"/>
  <c r="BG804"/>
  <c r="BF804"/>
  <c r="T804"/>
  <c r="R804"/>
  <c r="P804"/>
  <c r="BI802"/>
  <c r="BH802"/>
  <c r="BG802"/>
  <c r="BF802"/>
  <c r="T802"/>
  <c r="R802"/>
  <c r="P802"/>
  <c r="BI800"/>
  <c r="BH800"/>
  <c r="BG800"/>
  <c r="BF800"/>
  <c r="T800"/>
  <c r="R800"/>
  <c r="P800"/>
  <c r="BI798"/>
  <c r="BH798"/>
  <c r="BG798"/>
  <c r="BF798"/>
  <c r="T798"/>
  <c r="R798"/>
  <c r="P798"/>
  <c r="BI796"/>
  <c r="BH796"/>
  <c r="BG796"/>
  <c r="BF796"/>
  <c r="T796"/>
  <c r="R796"/>
  <c r="P796"/>
  <c r="BI794"/>
  <c r="BH794"/>
  <c r="BG794"/>
  <c r="BF794"/>
  <c r="T794"/>
  <c r="R794"/>
  <c r="P794"/>
  <c r="BI792"/>
  <c r="BH792"/>
  <c r="BG792"/>
  <c r="BF792"/>
  <c r="T792"/>
  <c r="R792"/>
  <c r="P792"/>
  <c r="BI790"/>
  <c r="BH790"/>
  <c r="BG790"/>
  <c r="BF790"/>
  <c r="T790"/>
  <c r="R790"/>
  <c r="P790"/>
  <c r="BI788"/>
  <c r="BH788"/>
  <c r="BG788"/>
  <c r="BF788"/>
  <c r="T788"/>
  <c r="R788"/>
  <c r="P788"/>
  <c r="BI786"/>
  <c r="BH786"/>
  <c r="BG786"/>
  <c r="BF786"/>
  <c r="T786"/>
  <c r="R786"/>
  <c r="P786"/>
  <c r="BI784"/>
  <c r="BH784"/>
  <c r="BG784"/>
  <c r="BF784"/>
  <c r="T784"/>
  <c r="R784"/>
  <c r="P784"/>
  <c r="BI782"/>
  <c r="BH782"/>
  <c r="BG782"/>
  <c r="BF782"/>
  <c r="T782"/>
  <c r="R782"/>
  <c r="P782"/>
  <c r="BI780"/>
  <c r="BH780"/>
  <c r="BG780"/>
  <c r="BF780"/>
  <c r="T780"/>
  <c r="R780"/>
  <c r="P780"/>
  <c r="BI778"/>
  <c r="BH778"/>
  <c r="BG778"/>
  <c r="BF778"/>
  <c r="T778"/>
  <c r="R778"/>
  <c r="P778"/>
  <c r="BI776"/>
  <c r="BH776"/>
  <c r="BG776"/>
  <c r="BF776"/>
  <c r="T776"/>
  <c r="R776"/>
  <c r="P776"/>
  <c r="BI774"/>
  <c r="BH774"/>
  <c r="BG774"/>
  <c r="BF774"/>
  <c r="T774"/>
  <c r="R774"/>
  <c r="P774"/>
  <c r="BI772"/>
  <c r="BH772"/>
  <c r="BG772"/>
  <c r="BF772"/>
  <c r="T772"/>
  <c r="R772"/>
  <c r="P772"/>
  <c r="BI770"/>
  <c r="BH770"/>
  <c r="BG770"/>
  <c r="BF770"/>
  <c r="T770"/>
  <c r="R770"/>
  <c r="P770"/>
  <c r="BI768"/>
  <c r="BH768"/>
  <c r="BG768"/>
  <c r="BF768"/>
  <c r="T768"/>
  <c r="R768"/>
  <c r="P768"/>
  <c r="BI766"/>
  <c r="BH766"/>
  <c r="BG766"/>
  <c r="BF766"/>
  <c r="T766"/>
  <c r="R766"/>
  <c r="P766"/>
  <c r="BI764"/>
  <c r="BH764"/>
  <c r="BG764"/>
  <c r="BF764"/>
  <c r="T764"/>
  <c r="R764"/>
  <c r="P764"/>
  <c r="BI762"/>
  <c r="BH762"/>
  <c r="BG762"/>
  <c r="BF762"/>
  <c r="T762"/>
  <c r="R762"/>
  <c r="P762"/>
  <c r="BI760"/>
  <c r="BH760"/>
  <c r="BG760"/>
  <c r="BF760"/>
  <c r="T760"/>
  <c r="R760"/>
  <c r="P760"/>
  <c r="BI758"/>
  <c r="BH758"/>
  <c r="BG758"/>
  <c r="BF758"/>
  <c r="T758"/>
  <c r="R758"/>
  <c r="P758"/>
  <c r="BI756"/>
  <c r="BH756"/>
  <c r="BG756"/>
  <c r="BF756"/>
  <c r="T756"/>
  <c r="R756"/>
  <c r="P756"/>
  <c r="BI754"/>
  <c r="BH754"/>
  <c r="BG754"/>
  <c r="BF754"/>
  <c r="T754"/>
  <c r="R754"/>
  <c r="P754"/>
  <c r="BI752"/>
  <c r="BH752"/>
  <c r="BG752"/>
  <c r="BF752"/>
  <c r="T752"/>
  <c r="R752"/>
  <c r="P752"/>
  <c r="BI750"/>
  <c r="BH750"/>
  <c r="BG750"/>
  <c r="BF750"/>
  <c r="T750"/>
  <c r="R750"/>
  <c r="P750"/>
  <c r="BI748"/>
  <c r="BH748"/>
  <c r="BG748"/>
  <c r="BF748"/>
  <c r="T748"/>
  <c r="R748"/>
  <c r="P748"/>
  <c r="BI746"/>
  <c r="BH746"/>
  <c r="BG746"/>
  <c r="BF746"/>
  <c r="T746"/>
  <c r="R746"/>
  <c r="P746"/>
  <c r="BI744"/>
  <c r="BH744"/>
  <c r="BG744"/>
  <c r="BF744"/>
  <c r="T744"/>
  <c r="R744"/>
  <c r="P744"/>
  <c r="BI742"/>
  <c r="BH742"/>
  <c r="BG742"/>
  <c r="BF742"/>
  <c r="T742"/>
  <c r="R742"/>
  <c r="P742"/>
  <c r="BI740"/>
  <c r="BH740"/>
  <c r="BG740"/>
  <c r="BF740"/>
  <c r="T740"/>
  <c r="R740"/>
  <c r="P740"/>
  <c r="BI738"/>
  <c r="BH738"/>
  <c r="BG738"/>
  <c r="BF738"/>
  <c r="T738"/>
  <c r="R738"/>
  <c r="P738"/>
  <c r="BI736"/>
  <c r="BH736"/>
  <c r="BG736"/>
  <c r="BF736"/>
  <c r="T736"/>
  <c r="R736"/>
  <c r="P736"/>
  <c r="BI734"/>
  <c r="BH734"/>
  <c r="BG734"/>
  <c r="BF734"/>
  <c r="T734"/>
  <c r="R734"/>
  <c r="P734"/>
  <c r="BI732"/>
  <c r="BH732"/>
  <c r="BG732"/>
  <c r="BF732"/>
  <c r="T732"/>
  <c r="R732"/>
  <c r="P732"/>
  <c r="BI730"/>
  <c r="BH730"/>
  <c r="BG730"/>
  <c r="BF730"/>
  <c r="T730"/>
  <c r="R730"/>
  <c r="P730"/>
  <c r="BI728"/>
  <c r="BH728"/>
  <c r="BG728"/>
  <c r="BF728"/>
  <c r="T728"/>
  <c r="R728"/>
  <c r="P728"/>
  <c r="BI726"/>
  <c r="BH726"/>
  <c r="BG726"/>
  <c r="BF726"/>
  <c r="T726"/>
  <c r="R726"/>
  <c r="P726"/>
  <c r="BI724"/>
  <c r="BH724"/>
  <c r="BG724"/>
  <c r="BF724"/>
  <c r="T724"/>
  <c r="R724"/>
  <c r="P724"/>
  <c r="BI722"/>
  <c r="BH722"/>
  <c r="BG722"/>
  <c r="BF722"/>
  <c r="T722"/>
  <c r="R722"/>
  <c r="P722"/>
  <c r="BI720"/>
  <c r="BH720"/>
  <c r="BG720"/>
  <c r="BF720"/>
  <c r="T720"/>
  <c r="R720"/>
  <c r="P720"/>
  <c r="BI718"/>
  <c r="BH718"/>
  <c r="BG718"/>
  <c r="BF718"/>
  <c r="T718"/>
  <c r="R718"/>
  <c r="P718"/>
  <c r="BI716"/>
  <c r="BH716"/>
  <c r="BG716"/>
  <c r="BF716"/>
  <c r="T716"/>
  <c r="R716"/>
  <c r="P716"/>
  <c r="BI714"/>
  <c r="BH714"/>
  <c r="BG714"/>
  <c r="BF714"/>
  <c r="T714"/>
  <c r="R714"/>
  <c r="P714"/>
  <c r="BI712"/>
  <c r="BH712"/>
  <c r="BG712"/>
  <c r="BF712"/>
  <c r="T712"/>
  <c r="R712"/>
  <c r="P712"/>
  <c r="BI710"/>
  <c r="BH710"/>
  <c r="BG710"/>
  <c r="BF710"/>
  <c r="T710"/>
  <c r="R710"/>
  <c r="P710"/>
  <c r="BI708"/>
  <c r="BH708"/>
  <c r="BG708"/>
  <c r="BF708"/>
  <c r="T708"/>
  <c r="R708"/>
  <c r="P708"/>
  <c r="BI706"/>
  <c r="BH706"/>
  <c r="BG706"/>
  <c r="BF706"/>
  <c r="T706"/>
  <c r="R706"/>
  <c r="P706"/>
  <c r="BI704"/>
  <c r="BH704"/>
  <c r="BG704"/>
  <c r="BF704"/>
  <c r="T704"/>
  <c r="R704"/>
  <c r="P704"/>
  <c r="BI702"/>
  <c r="BH702"/>
  <c r="BG702"/>
  <c r="BF702"/>
  <c r="T702"/>
  <c r="R702"/>
  <c r="P702"/>
  <c r="BI700"/>
  <c r="BH700"/>
  <c r="BG700"/>
  <c r="BF700"/>
  <c r="T700"/>
  <c r="R700"/>
  <c r="P700"/>
  <c r="BI698"/>
  <c r="BH698"/>
  <c r="BG698"/>
  <c r="BF698"/>
  <c r="T698"/>
  <c r="R698"/>
  <c r="P698"/>
  <c r="BI696"/>
  <c r="BH696"/>
  <c r="BG696"/>
  <c r="BF696"/>
  <c r="T696"/>
  <c r="R696"/>
  <c r="P696"/>
  <c r="BI694"/>
  <c r="BH694"/>
  <c r="BG694"/>
  <c r="BF694"/>
  <c r="T694"/>
  <c r="R694"/>
  <c r="P694"/>
  <c r="BI692"/>
  <c r="BH692"/>
  <c r="BG692"/>
  <c r="BF692"/>
  <c r="T692"/>
  <c r="R692"/>
  <c r="P692"/>
  <c r="BI690"/>
  <c r="BH690"/>
  <c r="BG690"/>
  <c r="BF690"/>
  <c r="T690"/>
  <c r="R690"/>
  <c r="P690"/>
  <c r="BI688"/>
  <c r="BH688"/>
  <c r="BG688"/>
  <c r="BF688"/>
  <c r="T688"/>
  <c r="R688"/>
  <c r="P688"/>
  <c r="BI686"/>
  <c r="BH686"/>
  <c r="BG686"/>
  <c r="BF686"/>
  <c r="T686"/>
  <c r="R686"/>
  <c r="P686"/>
  <c r="BI684"/>
  <c r="BH684"/>
  <c r="BG684"/>
  <c r="BF684"/>
  <c r="T684"/>
  <c r="R684"/>
  <c r="P684"/>
  <c r="BI682"/>
  <c r="BH682"/>
  <c r="BG682"/>
  <c r="BF682"/>
  <c r="T682"/>
  <c r="R682"/>
  <c r="P682"/>
  <c r="BI680"/>
  <c r="BH680"/>
  <c r="BG680"/>
  <c r="BF680"/>
  <c r="T680"/>
  <c r="R680"/>
  <c r="P680"/>
  <c r="BI678"/>
  <c r="BH678"/>
  <c r="BG678"/>
  <c r="BF678"/>
  <c r="T678"/>
  <c r="R678"/>
  <c r="P678"/>
  <c r="BI676"/>
  <c r="BH676"/>
  <c r="BG676"/>
  <c r="BF676"/>
  <c r="T676"/>
  <c r="R676"/>
  <c r="P676"/>
  <c r="BI674"/>
  <c r="BH674"/>
  <c r="BG674"/>
  <c r="BF674"/>
  <c r="T674"/>
  <c r="R674"/>
  <c r="P674"/>
  <c r="BI672"/>
  <c r="BH672"/>
  <c r="BG672"/>
  <c r="BF672"/>
  <c r="T672"/>
  <c r="R672"/>
  <c r="P672"/>
  <c r="BI670"/>
  <c r="BH670"/>
  <c r="BG670"/>
  <c r="BF670"/>
  <c r="T670"/>
  <c r="R670"/>
  <c r="P670"/>
  <c r="BI668"/>
  <c r="BH668"/>
  <c r="BG668"/>
  <c r="BF668"/>
  <c r="T668"/>
  <c r="R668"/>
  <c r="P668"/>
  <c r="BI666"/>
  <c r="BH666"/>
  <c r="BG666"/>
  <c r="BF666"/>
  <c r="T666"/>
  <c r="R666"/>
  <c r="P666"/>
  <c r="BI664"/>
  <c r="BH664"/>
  <c r="BG664"/>
  <c r="BF664"/>
  <c r="T664"/>
  <c r="R664"/>
  <c r="P664"/>
  <c r="BI662"/>
  <c r="BH662"/>
  <c r="BG662"/>
  <c r="BF662"/>
  <c r="T662"/>
  <c r="R662"/>
  <c r="P662"/>
  <c r="BI660"/>
  <c r="BH660"/>
  <c r="BG660"/>
  <c r="BF660"/>
  <c r="T660"/>
  <c r="R660"/>
  <c r="P660"/>
  <c r="BI658"/>
  <c r="BH658"/>
  <c r="BG658"/>
  <c r="BF658"/>
  <c r="T658"/>
  <c r="R658"/>
  <c r="P658"/>
  <c r="BI656"/>
  <c r="BH656"/>
  <c r="BG656"/>
  <c r="BF656"/>
  <c r="T656"/>
  <c r="R656"/>
  <c r="P656"/>
  <c r="BI654"/>
  <c r="BH654"/>
  <c r="BG654"/>
  <c r="BF654"/>
  <c r="T654"/>
  <c r="R654"/>
  <c r="P654"/>
  <c r="BI652"/>
  <c r="BH652"/>
  <c r="BG652"/>
  <c r="BF652"/>
  <c r="T652"/>
  <c r="R652"/>
  <c r="P652"/>
  <c r="BI650"/>
  <c r="BH650"/>
  <c r="BG650"/>
  <c r="BF650"/>
  <c r="T650"/>
  <c r="R650"/>
  <c r="P650"/>
  <c r="BI648"/>
  <c r="BH648"/>
  <c r="BG648"/>
  <c r="BF648"/>
  <c r="T648"/>
  <c r="R648"/>
  <c r="P648"/>
  <c r="BI646"/>
  <c r="BH646"/>
  <c r="BG646"/>
  <c r="BF646"/>
  <c r="T646"/>
  <c r="R646"/>
  <c r="P646"/>
  <c r="BI644"/>
  <c r="BH644"/>
  <c r="BG644"/>
  <c r="BF644"/>
  <c r="T644"/>
  <c r="R644"/>
  <c r="P644"/>
  <c r="BI642"/>
  <c r="BH642"/>
  <c r="BG642"/>
  <c r="BF642"/>
  <c r="T642"/>
  <c r="R642"/>
  <c r="P642"/>
  <c r="BI640"/>
  <c r="BH640"/>
  <c r="BG640"/>
  <c r="BF640"/>
  <c r="T640"/>
  <c r="R640"/>
  <c r="P640"/>
  <c r="BI638"/>
  <c r="BH638"/>
  <c r="BG638"/>
  <c r="BF638"/>
  <c r="T638"/>
  <c r="R638"/>
  <c r="P638"/>
  <c r="BI636"/>
  <c r="BH636"/>
  <c r="BG636"/>
  <c r="BF636"/>
  <c r="T636"/>
  <c r="R636"/>
  <c r="P636"/>
  <c r="BI634"/>
  <c r="BH634"/>
  <c r="BG634"/>
  <c r="BF634"/>
  <c r="T634"/>
  <c r="R634"/>
  <c r="P634"/>
  <c r="BI632"/>
  <c r="BH632"/>
  <c r="BG632"/>
  <c r="BF632"/>
  <c r="T632"/>
  <c r="R632"/>
  <c r="P632"/>
  <c r="BI630"/>
  <c r="BH630"/>
  <c r="BG630"/>
  <c r="BF630"/>
  <c r="T630"/>
  <c r="R630"/>
  <c r="P630"/>
  <c r="BI628"/>
  <c r="BH628"/>
  <c r="BG628"/>
  <c r="BF628"/>
  <c r="T628"/>
  <c r="R628"/>
  <c r="P628"/>
  <c r="BI626"/>
  <c r="BH626"/>
  <c r="BG626"/>
  <c r="BF626"/>
  <c r="T626"/>
  <c r="R626"/>
  <c r="P626"/>
  <c r="BI624"/>
  <c r="BH624"/>
  <c r="BG624"/>
  <c r="BF624"/>
  <c r="T624"/>
  <c r="R624"/>
  <c r="P624"/>
  <c r="BI622"/>
  <c r="BH622"/>
  <c r="BG622"/>
  <c r="BF622"/>
  <c r="T622"/>
  <c r="R622"/>
  <c r="P622"/>
  <c r="BI620"/>
  <c r="BH620"/>
  <c r="BG620"/>
  <c r="BF620"/>
  <c r="T620"/>
  <c r="R620"/>
  <c r="P620"/>
  <c r="BI618"/>
  <c r="BH618"/>
  <c r="BG618"/>
  <c r="BF618"/>
  <c r="T618"/>
  <c r="R618"/>
  <c r="P618"/>
  <c r="BI616"/>
  <c r="BH616"/>
  <c r="BG616"/>
  <c r="BF616"/>
  <c r="T616"/>
  <c r="R616"/>
  <c r="P616"/>
  <c r="BI614"/>
  <c r="BH614"/>
  <c r="BG614"/>
  <c r="BF614"/>
  <c r="T614"/>
  <c r="R614"/>
  <c r="P614"/>
  <c r="BI612"/>
  <c r="BH612"/>
  <c r="BG612"/>
  <c r="BF612"/>
  <c r="T612"/>
  <c r="R612"/>
  <c r="P612"/>
  <c r="BI610"/>
  <c r="BH610"/>
  <c r="BG610"/>
  <c r="BF610"/>
  <c r="T610"/>
  <c r="R610"/>
  <c r="P610"/>
  <c r="BI608"/>
  <c r="BH608"/>
  <c r="BG608"/>
  <c r="BF608"/>
  <c r="T608"/>
  <c r="R608"/>
  <c r="P608"/>
  <c r="BI606"/>
  <c r="BH606"/>
  <c r="BG606"/>
  <c r="BF606"/>
  <c r="T606"/>
  <c r="R606"/>
  <c r="P606"/>
  <c r="BI604"/>
  <c r="BH604"/>
  <c r="BG604"/>
  <c r="BF604"/>
  <c r="T604"/>
  <c r="R604"/>
  <c r="P604"/>
  <c r="BI602"/>
  <c r="BH602"/>
  <c r="BG602"/>
  <c r="BF602"/>
  <c r="T602"/>
  <c r="R602"/>
  <c r="P602"/>
  <c r="BI600"/>
  <c r="BH600"/>
  <c r="BG600"/>
  <c r="BF600"/>
  <c r="T600"/>
  <c r="R600"/>
  <c r="P600"/>
  <c r="BI598"/>
  <c r="BH598"/>
  <c r="BG598"/>
  <c r="BF598"/>
  <c r="T598"/>
  <c r="R598"/>
  <c r="P598"/>
  <c r="BI596"/>
  <c r="BH596"/>
  <c r="BG596"/>
  <c r="BF596"/>
  <c r="T596"/>
  <c r="R596"/>
  <c r="P596"/>
  <c r="BI594"/>
  <c r="BH594"/>
  <c r="BG594"/>
  <c r="BF594"/>
  <c r="T594"/>
  <c r="R594"/>
  <c r="P594"/>
  <c r="BI592"/>
  <c r="BH592"/>
  <c r="BG592"/>
  <c r="BF592"/>
  <c r="T592"/>
  <c r="R592"/>
  <c r="P592"/>
  <c r="BI590"/>
  <c r="BH590"/>
  <c r="BG590"/>
  <c r="BF590"/>
  <c r="T590"/>
  <c r="R590"/>
  <c r="P590"/>
  <c r="BI588"/>
  <c r="BH588"/>
  <c r="BG588"/>
  <c r="BF588"/>
  <c r="T588"/>
  <c r="R588"/>
  <c r="P588"/>
  <c r="BI586"/>
  <c r="BH586"/>
  <c r="BG586"/>
  <c r="BF586"/>
  <c r="T586"/>
  <c r="R586"/>
  <c r="P586"/>
  <c r="BI584"/>
  <c r="BH584"/>
  <c r="BG584"/>
  <c r="BF584"/>
  <c r="T584"/>
  <c r="R584"/>
  <c r="P584"/>
  <c r="BI582"/>
  <c r="BH582"/>
  <c r="BG582"/>
  <c r="BF582"/>
  <c r="T582"/>
  <c r="R582"/>
  <c r="P582"/>
  <c r="BI580"/>
  <c r="BH580"/>
  <c r="BG580"/>
  <c r="BF580"/>
  <c r="T580"/>
  <c r="R580"/>
  <c r="P580"/>
  <c r="BI578"/>
  <c r="BH578"/>
  <c r="BG578"/>
  <c r="BF578"/>
  <c r="T578"/>
  <c r="R578"/>
  <c r="P578"/>
  <c r="BI576"/>
  <c r="BH576"/>
  <c r="BG576"/>
  <c r="BF576"/>
  <c r="T576"/>
  <c r="R576"/>
  <c r="P576"/>
  <c r="BI574"/>
  <c r="BH574"/>
  <c r="BG574"/>
  <c r="BF574"/>
  <c r="T574"/>
  <c r="R574"/>
  <c r="P574"/>
  <c r="BI572"/>
  <c r="BH572"/>
  <c r="BG572"/>
  <c r="BF572"/>
  <c r="T572"/>
  <c r="R572"/>
  <c r="P572"/>
  <c r="BI570"/>
  <c r="BH570"/>
  <c r="BG570"/>
  <c r="BF570"/>
  <c r="T570"/>
  <c r="R570"/>
  <c r="P570"/>
  <c r="BI568"/>
  <c r="BH568"/>
  <c r="BG568"/>
  <c r="BF568"/>
  <c r="T568"/>
  <c r="R568"/>
  <c r="P568"/>
  <c r="BI566"/>
  <c r="BH566"/>
  <c r="BG566"/>
  <c r="BF566"/>
  <c r="T566"/>
  <c r="R566"/>
  <c r="P566"/>
  <c r="BI564"/>
  <c r="BH564"/>
  <c r="BG564"/>
  <c r="BF564"/>
  <c r="T564"/>
  <c r="R564"/>
  <c r="P564"/>
  <c r="BI562"/>
  <c r="BH562"/>
  <c r="BG562"/>
  <c r="BF562"/>
  <c r="T562"/>
  <c r="R562"/>
  <c r="P562"/>
  <c r="BI560"/>
  <c r="BH560"/>
  <c r="BG560"/>
  <c r="BF560"/>
  <c r="T560"/>
  <c r="R560"/>
  <c r="P560"/>
  <c r="BI558"/>
  <c r="BH558"/>
  <c r="BG558"/>
  <c r="BF558"/>
  <c r="T558"/>
  <c r="R558"/>
  <c r="P558"/>
  <c r="BI556"/>
  <c r="BH556"/>
  <c r="BG556"/>
  <c r="BF556"/>
  <c r="T556"/>
  <c r="R556"/>
  <c r="P556"/>
  <c r="BI554"/>
  <c r="BH554"/>
  <c r="BG554"/>
  <c r="BF554"/>
  <c r="T554"/>
  <c r="R554"/>
  <c r="P554"/>
  <c r="BI552"/>
  <c r="BH552"/>
  <c r="BG552"/>
  <c r="BF552"/>
  <c r="T552"/>
  <c r="R552"/>
  <c r="P552"/>
  <c r="BI550"/>
  <c r="BH550"/>
  <c r="BG550"/>
  <c r="BF550"/>
  <c r="T550"/>
  <c r="R550"/>
  <c r="P550"/>
  <c r="BI548"/>
  <c r="BH548"/>
  <c r="BG548"/>
  <c r="BF548"/>
  <c r="T548"/>
  <c r="R548"/>
  <c r="P548"/>
  <c r="BI546"/>
  <c r="BH546"/>
  <c r="BG546"/>
  <c r="BF546"/>
  <c r="T546"/>
  <c r="R546"/>
  <c r="P546"/>
  <c r="BI544"/>
  <c r="BH544"/>
  <c r="BG544"/>
  <c r="BF544"/>
  <c r="T544"/>
  <c r="R544"/>
  <c r="P544"/>
  <c r="BI540"/>
  <c r="BH540"/>
  <c r="BG540"/>
  <c r="BF540"/>
  <c r="T540"/>
  <c r="R540"/>
  <c r="P540"/>
  <c r="BI536"/>
  <c r="BH536"/>
  <c r="BG536"/>
  <c r="BF536"/>
  <c r="T536"/>
  <c r="R536"/>
  <c r="P536"/>
  <c r="BI534"/>
  <c r="BH534"/>
  <c r="BG534"/>
  <c r="BF534"/>
  <c r="T534"/>
  <c r="R534"/>
  <c r="P534"/>
  <c r="BI530"/>
  <c r="BH530"/>
  <c r="BG530"/>
  <c r="BF530"/>
  <c r="T530"/>
  <c r="R530"/>
  <c r="P530"/>
  <c r="BI529"/>
  <c r="BH529"/>
  <c r="BG529"/>
  <c r="BF529"/>
  <c r="T529"/>
  <c r="R529"/>
  <c r="P529"/>
  <c r="BI528"/>
  <c r="BH528"/>
  <c r="BG528"/>
  <c r="BF528"/>
  <c r="T528"/>
  <c r="R528"/>
  <c r="P528"/>
  <c r="BI527"/>
  <c r="BH527"/>
  <c r="BG527"/>
  <c r="BF527"/>
  <c r="T527"/>
  <c r="R527"/>
  <c r="P527"/>
  <c r="BI526"/>
  <c r="BH526"/>
  <c r="BG526"/>
  <c r="BF526"/>
  <c r="T526"/>
  <c r="R526"/>
  <c r="P526"/>
  <c r="BI525"/>
  <c r="BH525"/>
  <c r="BG525"/>
  <c r="BF525"/>
  <c r="T525"/>
  <c r="R525"/>
  <c r="P525"/>
  <c r="BI521"/>
  <c r="BH521"/>
  <c r="BG521"/>
  <c r="BF521"/>
  <c r="T521"/>
  <c r="R521"/>
  <c r="P521"/>
  <c r="BI519"/>
  <c r="BH519"/>
  <c r="BG519"/>
  <c r="BF519"/>
  <c r="T519"/>
  <c r="R519"/>
  <c r="P519"/>
  <c r="BI517"/>
  <c r="BH517"/>
  <c r="BG517"/>
  <c r="BF517"/>
  <c r="T517"/>
  <c r="R517"/>
  <c r="P517"/>
  <c r="BI515"/>
  <c r="BH515"/>
  <c r="BG515"/>
  <c r="BF515"/>
  <c r="T515"/>
  <c r="R515"/>
  <c r="P515"/>
  <c r="BI513"/>
  <c r="BH513"/>
  <c r="BG513"/>
  <c r="BF513"/>
  <c r="T513"/>
  <c r="R513"/>
  <c r="P513"/>
  <c r="BI511"/>
  <c r="BH511"/>
  <c r="BG511"/>
  <c r="BF511"/>
  <c r="T511"/>
  <c r="R511"/>
  <c r="P511"/>
  <c r="BI509"/>
  <c r="BH509"/>
  <c r="BG509"/>
  <c r="BF509"/>
  <c r="T509"/>
  <c r="R509"/>
  <c r="P509"/>
  <c r="BI507"/>
  <c r="BH507"/>
  <c r="BG507"/>
  <c r="BF507"/>
  <c r="T507"/>
  <c r="R507"/>
  <c r="P507"/>
  <c r="BI505"/>
  <c r="BH505"/>
  <c r="BG505"/>
  <c r="BF505"/>
  <c r="T505"/>
  <c r="R505"/>
  <c r="P505"/>
  <c r="BI503"/>
  <c r="BH503"/>
  <c r="BG503"/>
  <c r="BF503"/>
  <c r="T503"/>
  <c r="R503"/>
  <c r="P503"/>
  <c r="BI501"/>
  <c r="BH501"/>
  <c r="BG501"/>
  <c r="BF501"/>
  <c r="T501"/>
  <c r="R501"/>
  <c r="P501"/>
  <c r="BI499"/>
  <c r="BH499"/>
  <c r="BG499"/>
  <c r="BF499"/>
  <c r="T499"/>
  <c r="R499"/>
  <c r="P499"/>
  <c r="BI497"/>
  <c r="BH497"/>
  <c r="BG497"/>
  <c r="BF497"/>
  <c r="T497"/>
  <c r="R497"/>
  <c r="P497"/>
  <c r="BI495"/>
  <c r="BH495"/>
  <c r="BG495"/>
  <c r="BF495"/>
  <c r="T495"/>
  <c r="R495"/>
  <c r="P495"/>
  <c r="BI493"/>
  <c r="BH493"/>
  <c r="BG493"/>
  <c r="BF493"/>
  <c r="T493"/>
  <c r="R493"/>
  <c r="P493"/>
  <c r="BI491"/>
  <c r="BH491"/>
  <c r="BG491"/>
  <c r="BF491"/>
  <c r="T491"/>
  <c r="R491"/>
  <c r="P491"/>
  <c r="BI489"/>
  <c r="BH489"/>
  <c r="BG489"/>
  <c r="BF489"/>
  <c r="T489"/>
  <c r="R489"/>
  <c r="P489"/>
  <c r="BI487"/>
  <c r="BH487"/>
  <c r="BG487"/>
  <c r="BF487"/>
  <c r="T487"/>
  <c r="R487"/>
  <c r="P487"/>
  <c r="BI485"/>
  <c r="BH485"/>
  <c r="BG485"/>
  <c r="BF485"/>
  <c r="T485"/>
  <c r="R485"/>
  <c r="P485"/>
  <c r="BI483"/>
  <c r="BH483"/>
  <c r="BG483"/>
  <c r="BF483"/>
  <c r="T483"/>
  <c r="R483"/>
  <c r="P483"/>
  <c r="BI481"/>
  <c r="BH481"/>
  <c r="BG481"/>
  <c r="BF481"/>
  <c r="T481"/>
  <c r="R481"/>
  <c r="P481"/>
  <c r="BI479"/>
  <c r="BH479"/>
  <c r="BG479"/>
  <c r="BF479"/>
  <c r="T479"/>
  <c r="R479"/>
  <c r="P479"/>
  <c r="BI477"/>
  <c r="BH477"/>
  <c r="BG477"/>
  <c r="BF477"/>
  <c r="T477"/>
  <c r="R477"/>
  <c r="P477"/>
  <c r="BI475"/>
  <c r="BH475"/>
  <c r="BG475"/>
  <c r="BF475"/>
  <c r="T475"/>
  <c r="R475"/>
  <c r="P475"/>
  <c r="BI473"/>
  <c r="BH473"/>
  <c r="BG473"/>
  <c r="BF473"/>
  <c r="T473"/>
  <c r="R473"/>
  <c r="P473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51"/>
  <c r="BH451"/>
  <c r="BG451"/>
  <c r="BF451"/>
  <c r="T451"/>
  <c r="R451"/>
  <c r="P451"/>
  <c r="BI449"/>
  <c r="BH449"/>
  <c r="BG449"/>
  <c r="BF449"/>
  <c r="T449"/>
  <c r="R449"/>
  <c r="P449"/>
  <c r="BI447"/>
  <c r="BH447"/>
  <c r="BG447"/>
  <c r="BF447"/>
  <c r="T447"/>
  <c r="R447"/>
  <c r="P447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6"/>
  <c r="BH436"/>
  <c r="BG436"/>
  <c r="BF436"/>
  <c r="T436"/>
  <c r="R436"/>
  <c r="P436"/>
  <c r="BI435"/>
  <c r="BH435"/>
  <c r="BG435"/>
  <c r="BF435"/>
  <c r="T435"/>
  <c r="R435"/>
  <c r="P435"/>
  <c r="BI434"/>
  <c r="BH434"/>
  <c r="BG434"/>
  <c r="BF434"/>
  <c r="T434"/>
  <c r="R434"/>
  <c r="P434"/>
  <c r="BI431"/>
  <c r="BH431"/>
  <c r="BG431"/>
  <c r="BF431"/>
  <c r="T431"/>
  <c r="R431"/>
  <c r="P431"/>
  <c r="BI428"/>
  <c r="BH428"/>
  <c r="BG428"/>
  <c r="BF428"/>
  <c r="T428"/>
  <c r="R428"/>
  <c r="P428"/>
  <c r="BI425"/>
  <c r="BH425"/>
  <c r="BG425"/>
  <c r="BF425"/>
  <c r="T425"/>
  <c r="R425"/>
  <c r="P425"/>
  <c r="BI421"/>
  <c r="BH421"/>
  <c r="BG421"/>
  <c r="BF421"/>
  <c r="T421"/>
  <c r="R421"/>
  <c r="P421"/>
  <c r="BI416"/>
  <c r="BH416"/>
  <c r="BG416"/>
  <c r="BF416"/>
  <c r="T416"/>
  <c r="R416"/>
  <c r="P416"/>
  <c r="BI413"/>
  <c r="BH413"/>
  <c r="BG413"/>
  <c r="BF413"/>
  <c r="T413"/>
  <c r="R413"/>
  <c r="P413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90"/>
  <c r="BH390"/>
  <c r="BG390"/>
  <c r="BF390"/>
  <c r="T390"/>
  <c r="R390"/>
  <c r="P390"/>
  <c r="BI387"/>
  <c r="BH387"/>
  <c r="BG387"/>
  <c r="BF387"/>
  <c r="T387"/>
  <c r="R387"/>
  <c r="P387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74"/>
  <c r="BH374"/>
  <c r="BG374"/>
  <c r="BF374"/>
  <c r="T374"/>
  <c r="R374"/>
  <c r="P374"/>
  <c r="BI370"/>
  <c r="BH370"/>
  <c r="BG370"/>
  <c r="BF370"/>
  <c r="T370"/>
  <c r="R370"/>
  <c r="P370"/>
  <c r="BI363"/>
  <c r="BH363"/>
  <c r="BG363"/>
  <c r="BF363"/>
  <c r="T363"/>
  <c r="R363"/>
  <c r="P363"/>
  <c r="BI361"/>
  <c r="BH361"/>
  <c r="BG361"/>
  <c r="BF361"/>
  <c r="T361"/>
  <c r="R361"/>
  <c r="P361"/>
  <c r="BI358"/>
  <c r="BH358"/>
  <c r="BG358"/>
  <c r="BF358"/>
  <c r="T358"/>
  <c r="R358"/>
  <c r="P358"/>
  <c r="BI355"/>
  <c r="BH355"/>
  <c r="BG355"/>
  <c r="BF355"/>
  <c r="T355"/>
  <c r="R355"/>
  <c r="P355"/>
  <c r="BI352"/>
  <c r="BH352"/>
  <c r="BG352"/>
  <c r="BF352"/>
  <c r="T352"/>
  <c r="R352"/>
  <c r="P352"/>
  <c r="BI347"/>
  <c r="BH347"/>
  <c r="BG347"/>
  <c r="BF347"/>
  <c r="T347"/>
  <c r="R347"/>
  <c r="P347"/>
  <c r="BI345"/>
  <c r="BH345"/>
  <c r="BG345"/>
  <c r="BF345"/>
  <c r="T345"/>
  <c r="R345"/>
  <c r="P345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32"/>
  <c r="BH332"/>
  <c r="BG332"/>
  <c r="BF332"/>
  <c r="T332"/>
  <c r="R332"/>
  <c r="P332"/>
  <c r="BI328"/>
  <c r="BH328"/>
  <c r="BG328"/>
  <c r="BF328"/>
  <c r="T328"/>
  <c r="R328"/>
  <c r="P328"/>
  <c r="BI326"/>
  <c r="BH326"/>
  <c r="BG326"/>
  <c r="BF326"/>
  <c r="T326"/>
  <c r="R326"/>
  <c r="P326"/>
  <c r="BI320"/>
  <c r="BH320"/>
  <c r="BG320"/>
  <c r="BF320"/>
  <c r="T320"/>
  <c r="R320"/>
  <c r="P320"/>
  <c r="BI317"/>
  <c r="BH317"/>
  <c r="BG317"/>
  <c r="BF317"/>
  <c r="T317"/>
  <c r="R317"/>
  <c r="P317"/>
  <c r="BI308"/>
  <c r="BH308"/>
  <c r="BG308"/>
  <c r="BF308"/>
  <c r="T308"/>
  <c r="R308"/>
  <c r="P308"/>
  <c r="BI305"/>
  <c r="BH305"/>
  <c r="BG305"/>
  <c r="BF305"/>
  <c r="T305"/>
  <c r="R305"/>
  <c r="P305"/>
  <c r="BI296"/>
  <c r="BH296"/>
  <c r="BG296"/>
  <c r="BF296"/>
  <c r="T296"/>
  <c r="R296"/>
  <c r="P296"/>
  <c r="BI293"/>
  <c r="BH293"/>
  <c r="BG293"/>
  <c r="BF293"/>
  <c r="T293"/>
  <c r="R293"/>
  <c r="P293"/>
  <c r="BI286"/>
  <c r="BH286"/>
  <c r="BG286"/>
  <c r="BF286"/>
  <c r="T286"/>
  <c r="R286"/>
  <c r="P286"/>
  <c r="BI282"/>
  <c r="BH282"/>
  <c r="BG282"/>
  <c r="BF282"/>
  <c r="T282"/>
  <c r="R282"/>
  <c r="P282"/>
  <c r="BI279"/>
  <c r="BH279"/>
  <c r="BG279"/>
  <c r="BF279"/>
  <c r="T279"/>
  <c r="T278"/>
  <c r="R279"/>
  <c r="R278"/>
  <c r="P279"/>
  <c r="P278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65"/>
  <c r="BH265"/>
  <c r="BG265"/>
  <c r="BF265"/>
  <c r="T265"/>
  <c r="R265"/>
  <c r="P265"/>
  <c r="BI264"/>
  <c r="BH264"/>
  <c r="BG264"/>
  <c r="BF264"/>
  <c r="T264"/>
  <c r="R264"/>
  <c r="P264"/>
  <c r="BI257"/>
  <c r="BH257"/>
  <c r="BG257"/>
  <c r="BF257"/>
  <c r="T257"/>
  <c r="R257"/>
  <c r="P257"/>
  <c r="BI256"/>
  <c r="BH256"/>
  <c r="BG256"/>
  <c r="BF256"/>
  <c r="T256"/>
  <c r="R256"/>
  <c r="P256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41"/>
  <c r="BH241"/>
  <c r="BG241"/>
  <c r="BF241"/>
  <c r="T241"/>
  <c r="R241"/>
  <c r="P241"/>
  <c r="BI235"/>
  <c r="BH235"/>
  <c r="BG235"/>
  <c r="BF235"/>
  <c r="T235"/>
  <c r="R235"/>
  <c r="P235"/>
  <c r="BI227"/>
  <c r="BH227"/>
  <c r="BG227"/>
  <c r="BF227"/>
  <c r="T227"/>
  <c r="R227"/>
  <c r="P227"/>
  <c r="BI226"/>
  <c r="BH226"/>
  <c r="BG226"/>
  <c r="BF226"/>
  <c r="T226"/>
  <c r="R226"/>
  <c r="P226"/>
  <c r="BI219"/>
  <c r="BH219"/>
  <c r="BG219"/>
  <c r="BF219"/>
  <c r="T219"/>
  <c r="R219"/>
  <c r="P219"/>
  <c r="BI214"/>
  <c r="BH214"/>
  <c r="BG214"/>
  <c r="BF214"/>
  <c r="T214"/>
  <c r="R214"/>
  <c r="P214"/>
  <c r="BI206"/>
  <c r="BH206"/>
  <c r="BG206"/>
  <c r="BF206"/>
  <c r="T206"/>
  <c r="R206"/>
  <c r="P206"/>
  <c r="BI201"/>
  <c r="BH201"/>
  <c r="BG201"/>
  <c r="BF201"/>
  <c r="T201"/>
  <c r="R201"/>
  <c r="P201"/>
  <c r="BI198"/>
  <c r="BH198"/>
  <c r="BG198"/>
  <c r="BF198"/>
  <c r="T198"/>
  <c r="R198"/>
  <c r="P198"/>
  <c r="BI189"/>
  <c r="BH189"/>
  <c r="BG189"/>
  <c r="BF189"/>
  <c r="T189"/>
  <c r="R189"/>
  <c r="P189"/>
  <c r="BI186"/>
  <c r="BH186"/>
  <c r="BG186"/>
  <c r="BF186"/>
  <c r="T186"/>
  <c r="R186"/>
  <c r="P186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J132"/>
  <c r="F132"/>
  <c r="F130"/>
  <c r="E128"/>
  <c r="J93"/>
  <c r="F93"/>
  <c r="F91"/>
  <c r="E89"/>
  <c r="J26"/>
  <c r="E26"/>
  <c r="J133"/>
  <c r="J25"/>
  <c r="J20"/>
  <c r="E20"/>
  <c r="F133"/>
  <c r="J19"/>
  <c r="J14"/>
  <c r="J130"/>
  <c r="E7"/>
  <c r="E124"/>
  <c i="1" r="L90"/>
  <c r="AM90"/>
  <c r="AM89"/>
  <c r="L89"/>
  <c r="AM87"/>
  <c r="L87"/>
  <c r="L85"/>
  <c r="L84"/>
  <c i="2" r="J869"/>
  <c r="J835"/>
  <c r="J782"/>
  <c r="BK694"/>
  <c r="J640"/>
  <c r="BK507"/>
  <c r="BK431"/>
  <c r="J293"/>
  <c r="BK181"/>
  <c r="J863"/>
  <c r="J825"/>
  <c r="BK760"/>
  <c r="J704"/>
  <c r="J666"/>
  <c r="BK608"/>
  <c r="J570"/>
  <c r="BK521"/>
  <c r="BK396"/>
  <c r="BK251"/>
  <c r="BK143"/>
  <c r="BK804"/>
  <c r="BK756"/>
  <c r="J696"/>
  <c r="BK604"/>
  <c r="J525"/>
  <c r="J416"/>
  <c r="J334"/>
  <c r="J275"/>
  <c r="BK201"/>
  <c r="J821"/>
  <c r="J744"/>
  <c r="J692"/>
  <c r="BK630"/>
  <c r="BK540"/>
  <c r="J493"/>
  <c r="BK337"/>
  <c r="J235"/>
  <c r="BK873"/>
  <c r="BK817"/>
  <c r="BK768"/>
  <c r="J672"/>
  <c r="BK636"/>
  <c r="BK612"/>
  <c r="BK528"/>
  <c r="BK479"/>
  <c r="BK352"/>
  <c r="BK895"/>
  <c r="BK837"/>
  <c r="BK730"/>
  <c r="J690"/>
  <c r="J616"/>
  <c r="J578"/>
  <c r="BK483"/>
  <c r="BK451"/>
  <c r="J390"/>
  <c r="J252"/>
  <c r="J899"/>
  <c r="BK863"/>
  <c r="J778"/>
  <c r="BK704"/>
  <c r="J646"/>
  <c r="J592"/>
  <c r="J568"/>
  <c r="BK536"/>
  <c r="J485"/>
  <c r="J431"/>
  <c r="BK363"/>
  <c r="J257"/>
  <c r="J161"/>
  <c r="BK859"/>
  <c r="J831"/>
  <c r="BK738"/>
  <c r="BK698"/>
  <c r="J638"/>
  <c r="J600"/>
  <c r="BK503"/>
  <c r="J441"/>
  <c r="BK286"/>
  <c r="BK252"/>
  <c r="BK189"/>
  <c i="3" r="J169"/>
  <c r="J153"/>
  <c r="BK174"/>
  <c r="J147"/>
  <c r="J150"/>
  <c r="J139"/>
  <c r="BK178"/>
  <c r="BK157"/>
  <c r="J172"/>
  <c r="J183"/>
  <c r="J132"/>
  <c r="J162"/>
  <c r="BK143"/>
  <c r="BK186"/>
  <c r="J137"/>
  <c i="4" r="J164"/>
  <c r="BK186"/>
  <c r="J167"/>
  <c r="BK125"/>
  <c r="BK142"/>
  <c r="J180"/>
  <c r="J130"/>
  <c r="J171"/>
  <c r="J146"/>
  <c i="5" r="J131"/>
  <c i="6" r="J146"/>
  <c r="BK140"/>
  <c r="BK157"/>
  <c r="BK130"/>
  <c r="BK128"/>
  <c r="J148"/>
  <c i="7" r="J211"/>
  <c r="J184"/>
  <c r="J149"/>
  <c r="BK224"/>
  <c r="J207"/>
  <c r="J172"/>
  <c r="BK191"/>
  <c r="BK169"/>
  <c r="BK146"/>
  <c r="J173"/>
  <c r="BK142"/>
  <c r="J222"/>
  <c r="J141"/>
  <c r="J223"/>
  <c r="BK204"/>
  <c r="J165"/>
  <c r="BK144"/>
  <c r="BK217"/>
  <c r="BK156"/>
  <c r="J145"/>
  <c r="BK223"/>
  <c r="BK202"/>
  <c r="BK186"/>
  <c r="BK155"/>
  <c i="8" r="J131"/>
  <c r="J144"/>
  <c i="2" r="J875"/>
  <c r="BK742"/>
  <c r="BK680"/>
  <c r="BK628"/>
  <c r="BK562"/>
  <c r="BK475"/>
  <c r="J445"/>
  <c r="J201"/>
  <c r="BK880"/>
  <c r="BK845"/>
  <c r="J800"/>
  <c r="BK766"/>
  <c r="J724"/>
  <c r="J656"/>
  <c r="J598"/>
  <c r="J556"/>
  <c r="BK499"/>
  <c r="BK461"/>
  <c r="J380"/>
  <c r="BK150"/>
  <c r="J849"/>
  <c r="BK712"/>
  <c r="BK678"/>
  <c r="BK638"/>
  <c r="BK572"/>
  <c r="J421"/>
  <c r="J320"/>
  <c r="BK227"/>
  <c r="BK892"/>
  <c r="BK871"/>
  <c r="BK812"/>
  <c r="BK708"/>
  <c r="BK660"/>
  <c r="J580"/>
  <c r="J511"/>
  <c r="BK447"/>
  <c r="J393"/>
  <c r="BK153"/>
  <c r="J843"/>
  <c r="BK796"/>
  <c r="BK746"/>
  <c r="J730"/>
  <c r="J622"/>
  <c r="BK582"/>
  <c r="J517"/>
  <c r="BK439"/>
  <c r="BK374"/>
  <c r="BK219"/>
  <c r="J147"/>
  <c r="J790"/>
  <c r="J722"/>
  <c r="BK668"/>
  <c r="J590"/>
  <c r="J536"/>
  <c r="J465"/>
  <c r="BK436"/>
  <c r="J305"/>
  <c r="J150"/>
  <c r="J897"/>
  <c r="J814"/>
  <c r="J802"/>
  <c r="J750"/>
  <c r="J650"/>
  <c r="BK594"/>
  <c r="J558"/>
  <c r="J507"/>
  <c r="BK477"/>
  <c r="BK428"/>
  <c r="BK358"/>
  <c r="BK265"/>
  <c r="J164"/>
  <c r="BK869"/>
  <c r="J812"/>
  <c r="BK726"/>
  <c r="BK634"/>
  <c r="J594"/>
  <c r="J526"/>
  <c r="BK465"/>
  <c r="BK434"/>
  <c r="J277"/>
  <c r="J244"/>
  <c i="3" r="J171"/>
  <c r="BK150"/>
  <c r="J175"/>
  <c r="BK191"/>
  <c r="BK166"/>
  <c r="J131"/>
  <c r="BK182"/>
  <c r="BK138"/>
  <c r="BK146"/>
  <c r="J138"/>
  <c r="J173"/>
  <c r="BK152"/>
  <c r="BK135"/>
  <c r="BK158"/>
  <c r="J135"/>
  <c i="4" r="BK149"/>
  <c r="J185"/>
  <c r="BK155"/>
  <c r="J131"/>
  <c r="BK144"/>
  <c r="J183"/>
  <c r="BK160"/>
  <c r="J175"/>
  <c r="J149"/>
  <c r="BK185"/>
  <c r="J187"/>
  <c r="J177"/>
  <c r="J144"/>
  <c r="BK179"/>
  <c r="BK158"/>
  <c r="BK139"/>
  <c i="6" r="BK167"/>
  <c r="J154"/>
  <c r="BK165"/>
  <c r="BK168"/>
  <c r="BK150"/>
  <c r="J143"/>
  <c r="J168"/>
  <c r="J160"/>
  <c r="J167"/>
  <c r="BK134"/>
  <c i="7" r="BK214"/>
  <c r="J195"/>
  <c r="BK165"/>
  <c r="J209"/>
  <c r="J180"/>
  <c r="BK166"/>
  <c r="BK141"/>
  <c r="BK195"/>
  <c r="BK177"/>
  <c r="J139"/>
  <c r="J163"/>
  <c r="BK134"/>
  <c r="BK212"/>
  <c r="J185"/>
  <c r="BK175"/>
  <c r="J199"/>
  <c r="J162"/>
  <c r="BK132"/>
  <c r="BK210"/>
  <c r="BK178"/>
  <c r="BK153"/>
  <c r="J213"/>
  <c r="J191"/>
  <c r="J153"/>
  <c r="J129"/>
  <c i="8" r="BK139"/>
  <c r="BK126"/>
  <c i="2" r="BK882"/>
  <c r="BK754"/>
  <c r="BK700"/>
  <c r="BK648"/>
  <c r="J574"/>
  <c r="J487"/>
  <c r="BK453"/>
  <c r="BK206"/>
  <c r="J877"/>
  <c r="BK835"/>
  <c r="BK792"/>
  <c r="BK758"/>
  <c r="BK710"/>
  <c r="BK690"/>
  <c r="BK592"/>
  <c r="BK550"/>
  <c r="J467"/>
  <c r="J374"/>
  <c r="J219"/>
  <c r="J792"/>
  <c r="J698"/>
  <c r="BK672"/>
  <c r="J610"/>
  <c r="J473"/>
  <c r="BK402"/>
  <c r="BK244"/>
  <c i="1" r="AS99"/>
  <c i="2" r="BK877"/>
  <c r="J837"/>
  <c r="BK764"/>
  <c r="BK720"/>
  <c r="BK558"/>
  <c r="J497"/>
  <c r="BK445"/>
  <c r="BK383"/>
  <c r="BK328"/>
  <c r="J227"/>
  <c r="BK827"/>
  <c r="BK770"/>
  <c r="J742"/>
  <c r="J720"/>
  <c r="BK656"/>
  <c r="BK578"/>
  <c r="J503"/>
  <c r="BK387"/>
  <c r="BK273"/>
  <c r="J167"/>
  <c r="BK875"/>
  <c r="BK814"/>
  <c r="J684"/>
  <c r="BK650"/>
  <c r="J582"/>
  <c r="BK529"/>
  <c r="J491"/>
  <c r="BK469"/>
  <c r="J326"/>
  <c r="BK241"/>
  <c r="J898"/>
  <c r="BK843"/>
  <c r="J804"/>
  <c r="BK790"/>
  <c r="J752"/>
  <c r="BK620"/>
  <c r="BK586"/>
  <c r="BK552"/>
  <c r="J483"/>
  <c r="BK463"/>
  <c r="J439"/>
  <c r="BK272"/>
  <c r="J178"/>
  <c r="BK861"/>
  <c r="BK810"/>
  <c r="J758"/>
  <c r="BK618"/>
  <c r="BK560"/>
  <c r="J499"/>
  <c r="J436"/>
  <c r="BK340"/>
  <c r="J279"/>
  <c r="BK178"/>
  <c i="3" r="J161"/>
  <c r="J176"/>
  <c r="BK184"/>
  <c r="BK153"/>
  <c r="BK145"/>
  <c r="BK172"/>
  <c r="BK139"/>
  <c r="J167"/>
  <c r="BK179"/>
  <c r="BK164"/>
  <c r="BK183"/>
  <c r="BK159"/>
  <c r="BK136"/>
  <c r="BK173"/>
  <c r="J130"/>
  <c i="4" r="J139"/>
  <c r="BK165"/>
  <c r="J172"/>
  <c r="BK157"/>
  <c r="J141"/>
  <c r="BK150"/>
  <c r="BK159"/>
  <c r="BK133"/>
  <c r="J178"/>
  <c r="J154"/>
  <c r="BK137"/>
  <c r="J161"/>
  <c r="J138"/>
  <c r="BK177"/>
  <c r="J157"/>
  <c r="BK135"/>
  <c i="5" r="J130"/>
  <c i="6" r="J152"/>
  <c r="BK149"/>
  <c r="J164"/>
  <c r="J147"/>
  <c r="J134"/>
  <c r="BK133"/>
  <c r="BK172"/>
  <c i="7" r="J200"/>
  <c r="BK180"/>
  <c r="BK140"/>
  <c r="J215"/>
  <c r="BK192"/>
  <c r="BK168"/>
  <c r="BK190"/>
  <c r="BK163"/>
  <c r="J143"/>
  <c r="BK164"/>
  <c r="BK139"/>
  <c r="BK215"/>
  <c r="J140"/>
  <c r="BK207"/>
  <c r="J176"/>
  <c r="J152"/>
  <c r="J219"/>
  <c r="BK194"/>
  <c r="BK150"/>
  <c r="J130"/>
  <c r="BK205"/>
  <c r="J169"/>
  <c r="BK135"/>
  <c i="8" r="BK134"/>
  <c r="BK131"/>
  <c i="2" r="J895"/>
  <c r="J817"/>
  <c r="J716"/>
  <c r="J636"/>
  <c r="BK534"/>
  <c r="BK459"/>
  <c r="J186"/>
  <c r="J873"/>
  <c r="BK833"/>
  <c r="J794"/>
  <c r="J748"/>
  <c r="J686"/>
  <c r="BK624"/>
  <c r="BK576"/>
  <c r="BK517"/>
  <c r="J457"/>
  <c r="BK355"/>
  <c r="J855"/>
  <c r="J728"/>
  <c r="J688"/>
  <c r="BK666"/>
  <c r="BK568"/>
  <c r="BK405"/>
  <c r="BK326"/>
  <c r="J264"/>
  <c r="BK198"/>
  <c r="BK891"/>
  <c r="J829"/>
  <c r="J760"/>
  <c r="BK670"/>
  <c r="J586"/>
  <c r="BK515"/>
  <c r="BK487"/>
  <c r="J443"/>
  <c r="J361"/>
  <c r="BK167"/>
  <c r="BK855"/>
  <c r="BK794"/>
  <c r="BK750"/>
  <c r="J738"/>
  <c r="J618"/>
  <c r="J544"/>
  <c r="BK491"/>
  <c r="BK347"/>
  <c r="BK257"/>
  <c r="J156"/>
  <c r="BK825"/>
  <c r="J756"/>
  <c r="J712"/>
  <c r="J664"/>
  <c r="J608"/>
  <c r="BK556"/>
  <c r="J455"/>
  <c r="J355"/>
  <c r="BK256"/>
  <c r="BK898"/>
  <c r="J839"/>
  <c r="J796"/>
  <c r="J718"/>
  <c r="J654"/>
  <c r="BK614"/>
  <c r="J576"/>
  <c r="J540"/>
  <c r="BK489"/>
  <c r="BK413"/>
  <c r="BK253"/>
  <c r="J175"/>
  <c r="BK857"/>
  <c r="BK819"/>
  <c r="BK782"/>
  <c r="BK688"/>
  <c r="BK596"/>
  <c r="BK495"/>
  <c r="BK380"/>
  <c r="J282"/>
  <c r="J256"/>
  <c i="3" r="J166"/>
  <c r="BK131"/>
  <c r="BK161"/>
  <c r="BK185"/>
  <c r="J154"/>
  <c r="BK140"/>
  <c r="J158"/>
  <c r="BK163"/>
  <c r="BK175"/>
  <c r="J157"/>
  <c r="J136"/>
  <c r="J163"/>
  <c r="BK181"/>
  <c r="BK167"/>
  <c r="J151"/>
  <c i="4" r="BK176"/>
  <c r="BK136"/>
  <c r="J162"/>
  <c r="BK129"/>
  <c r="BK171"/>
  <c r="J145"/>
  <c r="BK178"/>
  <c r="BK154"/>
  <c r="J173"/>
  <c r="BK148"/>
  <c r="J186"/>
  <c r="J160"/>
  <c r="BK138"/>
  <c r="J148"/>
  <c r="J127"/>
  <c r="BK174"/>
  <c r="J155"/>
  <c r="BK127"/>
  <c i="5" r="BK130"/>
  <c i="6" r="BK142"/>
  <c r="BK141"/>
  <c r="BK138"/>
  <c r="BK136"/>
  <c r="BK135"/>
  <c r="BK132"/>
  <c r="J130"/>
  <c r="J128"/>
  <c r="BK164"/>
  <c r="J159"/>
  <c r="BK158"/>
  <c r="BK156"/>
  <c r="J155"/>
  <c r="J153"/>
  <c r="BK144"/>
  <c r="BK143"/>
  <c r="J140"/>
  <c r="BK139"/>
  <c r="J133"/>
  <c r="J172"/>
  <c r="J162"/>
  <c r="J161"/>
  <c r="BK159"/>
  <c r="J157"/>
  <c r="BK152"/>
  <c r="BK148"/>
  <c r="BK145"/>
  <c r="J141"/>
  <c r="J138"/>
  <c r="BK170"/>
  <c r="BK171"/>
  <c r="BK153"/>
  <c r="J145"/>
  <c r="BK129"/>
  <c r="J139"/>
  <c r="BK162"/>
  <c r="BK137"/>
  <c i="7" r="J205"/>
  <c r="BK182"/>
  <c r="J144"/>
  <c r="BK219"/>
  <c r="J186"/>
  <c r="J167"/>
  <c r="BK147"/>
  <c r="BK184"/>
  <c r="BK159"/>
  <c r="J137"/>
  <c r="BK152"/>
  <c r="BK213"/>
  <c r="BK193"/>
  <c r="BK137"/>
  <c r="BK222"/>
  <c r="BK200"/>
  <c r="J178"/>
  <c r="J142"/>
  <c r="J218"/>
  <c r="BK167"/>
  <c r="BK131"/>
  <c r="BK206"/>
  <c r="J179"/>
  <c r="BK158"/>
  <c r="J131"/>
  <c i="8" r="BK147"/>
  <c r="J139"/>
  <c i="2" r="J893"/>
  <c r="J823"/>
  <c r="BK722"/>
  <c r="J678"/>
  <c r="BK600"/>
  <c r="BK546"/>
  <c r="J405"/>
  <c r="BK248"/>
  <c r="J153"/>
  <c r="J853"/>
  <c r="J786"/>
  <c r="J736"/>
  <c r="J658"/>
  <c r="J596"/>
  <c r="BK525"/>
  <c r="BK481"/>
  <c r="J425"/>
  <c r="J273"/>
  <c r="BK829"/>
  <c r="BK718"/>
  <c r="BK682"/>
  <c r="BK646"/>
  <c r="J584"/>
  <c r="J447"/>
  <c r="J332"/>
  <c r="BK277"/>
  <c r="J170"/>
  <c r="J884"/>
  <c r="BK853"/>
  <c r="BK774"/>
  <c r="J624"/>
  <c r="J530"/>
  <c r="J477"/>
  <c r="BK421"/>
  <c r="J272"/>
  <c r="BK156"/>
  <c r="J810"/>
  <c r="J764"/>
  <c r="BK732"/>
  <c r="J668"/>
  <c r="BK584"/>
  <c r="J519"/>
  <c r="J475"/>
  <c r="BK377"/>
  <c r="BK274"/>
  <c r="J206"/>
  <c r="J891"/>
  <c r="J768"/>
  <c r="J694"/>
  <c r="BK658"/>
  <c r="BK610"/>
  <c r="BK548"/>
  <c r="BK501"/>
  <c r="BK443"/>
  <c r="BK345"/>
  <c r="BK175"/>
  <c r="BK897"/>
  <c r="BK823"/>
  <c r="BK798"/>
  <c r="BK692"/>
  <c r="J642"/>
  <c r="BK606"/>
  <c r="BK570"/>
  <c r="J515"/>
  <c r="J479"/>
  <c r="J377"/>
  <c r="BK279"/>
  <c r="J198"/>
  <c r="BK888"/>
  <c r="BK851"/>
  <c r="BK778"/>
  <c r="J682"/>
  <c r="J612"/>
  <c r="J550"/>
  <c r="J463"/>
  <c r="BK416"/>
  <c r="BK317"/>
  <c r="J143"/>
  <c i="3" r="J155"/>
  <c r="J192"/>
  <c r="J152"/>
  <c r="BK180"/>
  <c r="BK155"/>
  <c r="BK130"/>
  <c r="BK168"/>
  <c r="BK177"/>
  <c r="BK192"/>
  <c r="J174"/>
  <c r="J144"/>
  <c r="J133"/>
  <c r="BK149"/>
  <c r="J180"/>
  <c r="J160"/>
  <c r="BK133"/>
  <c i="4" r="J132"/>
  <c r="BK153"/>
  <c r="J182"/>
  <c r="J153"/>
  <c r="BK130"/>
  <c r="J125"/>
  <c r="BK152"/>
  <c r="J126"/>
  <c r="BK170"/>
  <c r="J150"/>
  <c r="J129"/>
  <c r="J152"/>
  <c r="J137"/>
  <c r="J176"/>
  <c r="J159"/>
  <c r="J134"/>
  <c i="5" r="J128"/>
  <c i="6" r="BK147"/>
  <c r="J150"/>
  <c r="J170"/>
  <c r="BK169"/>
  <c r="J142"/>
  <c i="7" r="J221"/>
  <c r="J161"/>
  <c r="J135"/>
  <c r="BK183"/>
  <c r="BK160"/>
  <c r="BK221"/>
  <c r="BK196"/>
  <c r="BK154"/>
  <c r="BK128"/>
  <c r="BK149"/>
  <c r="J224"/>
  <c r="J190"/>
  <c r="J156"/>
  <c r="J214"/>
  <c r="J198"/>
  <c r="J175"/>
  <c r="BK151"/>
  <c r="J128"/>
  <c r="J202"/>
  <c r="BK181"/>
  <c r="J148"/>
  <c r="BK218"/>
  <c r="J196"/>
  <c r="BK170"/>
  <c r="BK138"/>
  <c i="8" r="J141"/>
  <c i="2" r="J892"/>
  <c r="BK788"/>
  <c r="BK702"/>
  <c r="BK644"/>
  <c r="J566"/>
  <c r="J501"/>
  <c r="J352"/>
  <c r="BK235"/>
  <c r="BK894"/>
  <c r="J851"/>
  <c r="J808"/>
  <c r="BK780"/>
  <c r="J702"/>
  <c r="BK664"/>
  <c r="J626"/>
  <c r="BK588"/>
  <c r="J548"/>
  <c r="J495"/>
  <c r="BK370"/>
  <c r="J181"/>
  <c r="BK867"/>
  <c r="J819"/>
  <c r="J770"/>
  <c r="J700"/>
  <c r="BK632"/>
  <c r="J528"/>
  <c r="J428"/>
  <c r="J340"/>
  <c r="BK293"/>
  <c r="J226"/>
  <c r="BK893"/>
  <c r="J788"/>
  <c r="J740"/>
  <c r="J674"/>
  <c r="BK622"/>
  <c r="J552"/>
  <c r="J481"/>
  <c r="BK334"/>
  <c r="BK161"/>
  <c r="J859"/>
  <c r="BK841"/>
  <c r="J780"/>
  <c r="J710"/>
  <c r="J632"/>
  <c r="BK590"/>
  <c r="J513"/>
  <c r="J413"/>
  <c r="BK361"/>
  <c r="J896"/>
  <c r="J857"/>
  <c r="J798"/>
  <c r="BK724"/>
  <c r="J706"/>
  <c r="J662"/>
  <c r="J509"/>
  <c r="J461"/>
  <c r="BK399"/>
  <c r="J296"/>
  <c r="BK147"/>
  <c r="BK847"/>
  <c r="J772"/>
  <c r="BK684"/>
  <c r="BK626"/>
  <c r="J588"/>
  <c r="BK564"/>
  <c r="J529"/>
  <c r="J453"/>
  <c r="BK390"/>
  <c r="BK296"/>
  <c r="BK170"/>
  <c r="J880"/>
  <c r="J841"/>
  <c r="BK748"/>
  <c r="J714"/>
  <c r="BK654"/>
  <c r="J562"/>
  <c r="J521"/>
  <c r="J451"/>
  <c r="J383"/>
  <c r="J251"/>
  <c i="3" r="J181"/>
  <c r="BK154"/>
  <c r="J179"/>
  <c r="J159"/>
  <c r="J177"/>
  <c r="BK147"/>
  <c r="J129"/>
  <c r="BK169"/>
  <c r="J140"/>
  <c r="BK137"/>
  <c r="BK141"/>
  <c r="J184"/>
  <c r="BK160"/>
  <c r="J189"/>
  <c r="BK148"/>
  <c i="4" r="BK187"/>
  <c r="BK145"/>
  <c r="J170"/>
  <c r="J151"/>
  <c r="J174"/>
  <c r="J165"/>
  <c r="BK128"/>
  <c r="J169"/>
  <c r="BK134"/>
  <c r="BK169"/>
  <c r="BK147"/>
  <c r="J189"/>
  <c r="BK140"/>
  <c r="BK183"/>
  <c r="BK175"/>
  <c r="J140"/>
  <c r="J184"/>
  <c r="BK167"/>
  <c r="BK126"/>
  <c i="6" r="J171"/>
  <c r="BK160"/>
  <c r="BK161"/>
  <c r="BK146"/>
  <c r="J137"/>
  <c r="J132"/>
  <c r="BK155"/>
  <c r="J129"/>
  <c i="7" r="J201"/>
  <c r="J181"/>
  <c r="BK143"/>
  <c r="J206"/>
  <c r="J174"/>
  <c r="J134"/>
  <c r="J208"/>
  <c r="J171"/>
  <c r="J147"/>
  <c r="J157"/>
  <c r="J220"/>
  <c r="J183"/>
  <c r="BK162"/>
  <c r="J136"/>
  <c r="BK209"/>
  <c r="BK189"/>
  <c r="BK145"/>
  <c r="BK216"/>
  <c r="J188"/>
  <c r="J168"/>
  <c r="J133"/>
  <c r="BK199"/>
  <c r="J177"/>
  <c r="J150"/>
  <c i="8" r="BK144"/>
  <c r="BK129"/>
  <c r="J147"/>
  <c i="2" r="J845"/>
  <c r="BK734"/>
  <c r="BK652"/>
  <c r="BK580"/>
  <c r="BK513"/>
  <c r="BK455"/>
  <c r="J214"/>
  <c r="BK865"/>
  <c r="BK806"/>
  <c r="BK744"/>
  <c r="BK706"/>
  <c r="BK640"/>
  <c r="BK574"/>
  <c r="BK511"/>
  <c r="BK449"/>
  <c r="BK320"/>
  <c r="J894"/>
  <c r="BK776"/>
  <c r="BK686"/>
  <c r="J634"/>
  <c r="J534"/>
  <c r="J434"/>
  <c r="J317"/>
  <c r="BK245"/>
  <c r="BK186"/>
  <c r="J888"/>
  <c r="J867"/>
  <c r="BK786"/>
  <c r="J734"/>
  <c r="J620"/>
  <c r="BK519"/>
  <c r="BK467"/>
  <c r="J399"/>
  <c r="J265"/>
  <c r="J139"/>
  <c r="BK784"/>
  <c r="BK762"/>
  <c r="BK740"/>
  <c r="BK674"/>
  <c r="J644"/>
  <c r="BK505"/>
  <c r="J402"/>
  <c r="J328"/>
  <c r="J189"/>
  <c r="BK886"/>
  <c r="BK849"/>
  <c r="J732"/>
  <c r="BK676"/>
  <c r="BK642"/>
  <c r="BK566"/>
  <c r="BK526"/>
  <c r="BK473"/>
  <c r="J396"/>
  <c r="J286"/>
  <c i="1" r="AS101"/>
  <c i="2" r="J754"/>
  <c r="J746"/>
  <c r="J680"/>
  <c r="J572"/>
  <c r="BK544"/>
  <c r="BK497"/>
  <c r="J471"/>
  <c r="J459"/>
  <c r="BK435"/>
  <c r="BK305"/>
  <c r="J248"/>
  <c r="BK896"/>
  <c r="J847"/>
  <c r="BK808"/>
  <c r="BK752"/>
  <c r="J660"/>
  <c r="J606"/>
  <c r="BK509"/>
  <c r="J449"/>
  <c r="J363"/>
  <c r="BK332"/>
  <c r="BK275"/>
  <c r="BK139"/>
  <c i="3" r="BK156"/>
  <c r="J145"/>
  <c r="J165"/>
  <c r="BK189"/>
  <c r="J164"/>
  <c r="BK144"/>
  <c r="J185"/>
  <c r="J146"/>
  <c r="BK132"/>
  <c r="J178"/>
  <c r="J149"/>
  <c r="J168"/>
  <c r="BK151"/>
  <c r="J182"/>
  <c r="J141"/>
  <c i="4" r="J158"/>
  <c r="BK182"/>
  <c r="J156"/>
  <c r="BK184"/>
  <c r="BK164"/>
  <c r="BK189"/>
  <c r="BK161"/>
  <c r="BK131"/>
  <c r="BK151"/>
  <c r="J179"/>
  <c r="BK162"/>
  <c r="J135"/>
  <c r="J168"/>
  <c r="J142"/>
  <c r="J128"/>
  <c r="BK172"/>
  <c r="J143"/>
  <c i="5" r="BK128"/>
  <c i="6" r="J158"/>
  <c r="BK166"/>
  <c r="J169"/>
  <c r="J165"/>
  <c r="J149"/>
  <c r="BK163"/>
  <c r="J135"/>
  <c r="J163"/>
  <c r="J144"/>
  <c i="7" r="BK225"/>
  <c r="BK203"/>
  <c r="J170"/>
  <c r="J217"/>
  <c r="J182"/>
  <c r="J155"/>
  <c r="J216"/>
  <c r="J204"/>
  <c r="BK185"/>
  <c r="J158"/>
  <c r="J159"/>
  <c r="J225"/>
  <c r="J203"/>
  <c r="J189"/>
  <c r="J146"/>
  <c r="BK129"/>
  <c r="J193"/>
  <c r="BK157"/>
  <c r="BK133"/>
  <c r="BK201"/>
  <c r="BK174"/>
  <c r="J151"/>
  <c r="BK211"/>
  <c r="BK188"/>
  <c r="J160"/>
  <c i="8" r="J134"/>
  <c r="J126"/>
  <c r="BK141"/>
  <c i="2" r="J861"/>
  <c r="J833"/>
  <c r="BK772"/>
  <c r="BK714"/>
  <c r="BK554"/>
  <c r="BK471"/>
  <c r="J358"/>
  <c r="J274"/>
  <c r="BK164"/>
  <c r="BK802"/>
  <c r="J774"/>
  <c r="J726"/>
  <c r="BK696"/>
  <c r="BK662"/>
  <c r="J602"/>
  <c r="J564"/>
  <c r="BK441"/>
  <c r="BK282"/>
  <c r="J871"/>
  <c r="J827"/>
  <c r="J784"/>
  <c r="J670"/>
  <c r="BK598"/>
  <c r="BK493"/>
  <c r="BK425"/>
  <c r="J387"/>
  <c r="BK308"/>
  <c r="BK214"/>
  <c r="BK839"/>
  <c r="J766"/>
  <c r="BK728"/>
  <c r="J628"/>
  <c r="J554"/>
  <c r="J505"/>
  <c r="J345"/>
  <c r="J253"/>
  <c r="J886"/>
  <c r="BK831"/>
  <c r="J776"/>
  <c r="J648"/>
  <c r="J614"/>
  <c r="BK530"/>
  <c r="BK485"/>
  <c r="J337"/>
  <c r="J241"/>
  <c r="J882"/>
  <c r="BK821"/>
  <c r="BK736"/>
  <c r="J708"/>
  <c r="J652"/>
  <c r="BK602"/>
  <c r="J546"/>
  <c r="BK457"/>
  <c r="BK393"/>
  <c r="BK264"/>
  <c r="BK899"/>
  <c r="J865"/>
  <c r="J806"/>
  <c r="BK716"/>
  <c r="J630"/>
  <c r="J604"/>
  <c r="J560"/>
  <c r="J527"/>
  <c r="J469"/>
  <c r="J370"/>
  <c r="J308"/>
  <c r="BK226"/>
  <c r="BK884"/>
  <c r="BK800"/>
  <c r="J762"/>
  <c r="J676"/>
  <c r="BK616"/>
  <c r="BK527"/>
  <c r="J489"/>
  <c r="J435"/>
  <c r="J347"/>
  <c r="J245"/>
  <c i="3" r="BK176"/>
  <c r="J148"/>
  <c r="BK171"/>
  <c r="BK187"/>
  <c r="BK162"/>
  <c r="J191"/>
  <c r="BK165"/>
  <c r="J186"/>
  <c r="J187"/>
  <c r="J170"/>
  <c r="J143"/>
  <c r="J156"/>
  <c r="BK129"/>
  <c r="BK170"/>
  <c i="4" r="BK173"/>
  <c r="J181"/>
  <c r="BK146"/>
  <c r="BK166"/>
  <c r="BK143"/>
  <c r="J136"/>
  <c r="BK168"/>
  <c r="BK132"/>
  <c r="J166"/>
  <c r="J147"/>
  <c r="BK180"/>
  <c r="BK141"/>
  <c r="BK181"/>
  <c r="BK156"/>
  <c r="J133"/>
  <c i="5" r="BK131"/>
  <c i="6" r="J166"/>
  <c r="BK154"/>
  <c r="J131"/>
  <c r="BK131"/>
  <c r="J156"/>
  <c r="J136"/>
  <c i="7" r="BK220"/>
  <c r="J166"/>
  <c r="BK130"/>
  <c r="BK198"/>
  <c r="BK173"/>
  <c r="J154"/>
  <c r="J212"/>
  <c r="BK172"/>
  <c r="BK148"/>
  <c r="BK176"/>
  <c r="BK136"/>
  <c r="BK197"/>
  <c r="BK179"/>
  <c r="BK208"/>
  <c r="J197"/>
  <c r="J164"/>
  <c r="J138"/>
  <c r="J192"/>
  <c r="BK171"/>
  <c r="J132"/>
  <c r="J210"/>
  <c r="J194"/>
  <c r="BK161"/>
  <c i="8" r="BK137"/>
  <c r="J129"/>
  <c r="J137"/>
  <c i="2" l="1" r="P138"/>
  <c r="BK281"/>
  <c r="J281"/>
  <c r="J105"/>
  <c r="BK545"/>
  <c r="J545"/>
  <c r="J110"/>
  <c r="BK879"/>
  <c i="3" r="T128"/>
  <c r="R134"/>
  <c r="T190"/>
  <c i="4" r="BK124"/>
  <c r="J124"/>
  <c r="J99"/>
  <c i="6" r="R127"/>
  <c i="7" r="P127"/>
  <c i="2" r="R138"/>
  <c r="T271"/>
  <c r="R333"/>
  <c r="R362"/>
  <c r="BK440"/>
  <c r="J440"/>
  <c r="J108"/>
  <c r="R535"/>
  <c r="BK818"/>
  <c r="J818"/>
  <c r="J111"/>
  <c r="R890"/>
  <c i="3" r="T142"/>
  <c i="4" r="P163"/>
  <c i="5" r="R129"/>
  <c r="R126"/>
  <c i="6" r="P127"/>
  <c i="2" r="BK138"/>
  <c r="P281"/>
  <c r="P545"/>
  <c r="P879"/>
  <c i="3" r="R142"/>
  <c i="4" r="R124"/>
  <c i="6" r="P151"/>
  <c i="7" r="BK187"/>
  <c r="J187"/>
  <c r="J102"/>
  <c i="2" r="R234"/>
  <c r="P271"/>
  <c r="BK333"/>
  <c r="J333"/>
  <c r="J106"/>
  <c r="T362"/>
  <c r="P440"/>
  <c r="BK535"/>
  <c r="J535"/>
  <c r="J109"/>
  <c r="T818"/>
  <c r="P890"/>
  <c i="3" r="BK128"/>
  <c r="J128"/>
  <c r="J100"/>
  <c r="BK134"/>
  <c r="J134"/>
  <c r="J101"/>
  <c r="BK190"/>
  <c r="J190"/>
  <c r="J104"/>
  <c i="4" r="R163"/>
  <c i="5" r="BK129"/>
  <c r="J129"/>
  <c r="J102"/>
  <c i="6" r="R151"/>
  <c i="7" r="P187"/>
  <c i="2" r="P234"/>
  <c r="R271"/>
  <c r="P333"/>
  <c r="P362"/>
  <c r="T440"/>
  <c r="P535"/>
  <c r="P818"/>
  <c r="BK890"/>
  <c r="J890"/>
  <c r="J114"/>
  <c i="3" r="R128"/>
  <c r="T134"/>
  <c r="R190"/>
  <c i="4" r="P124"/>
  <c r="P123"/>
  <c i="1" r="AU98"/>
  <c i="5" r="T129"/>
  <c r="T126"/>
  <c i="6" r="BK127"/>
  <c r="J127"/>
  <c r="J101"/>
  <c i="7" r="R127"/>
  <c i="8" r="BK128"/>
  <c r="J128"/>
  <c r="J99"/>
  <c r="P136"/>
  <c i="2" r="BK234"/>
  <c r="J234"/>
  <c r="J101"/>
  <c r="T281"/>
  <c r="BK362"/>
  <c r="J362"/>
  <c r="J107"/>
  <c r="R440"/>
  <c r="T535"/>
  <c r="R818"/>
  <c r="T890"/>
  <c i="3" r="P128"/>
  <c r="P134"/>
  <c r="P190"/>
  <c i="4" r="T124"/>
  <c i="6" r="T151"/>
  <c i="7" r="T127"/>
  <c i="8" r="P128"/>
  <c r="P124"/>
  <c r="P123"/>
  <c i="1" r="AU104"/>
  <c i="8" r="T136"/>
  <c i="2" r="T234"/>
  <c r="R281"/>
  <c r="R545"/>
  <c r="T879"/>
  <c r="T878"/>
  <c i="3" r="P142"/>
  <c r="P127"/>
  <c r="P126"/>
  <c i="1" r="AU97"/>
  <c i="4" r="T163"/>
  <c i="5" r="P129"/>
  <c r="P126"/>
  <c i="1" r="AU100"/>
  <c i="6" r="T127"/>
  <c r="T126"/>
  <c i="7" r="T187"/>
  <c i="8" r="R128"/>
  <c r="R124"/>
  <c r="R123"/>
  <c r="R136"/>
  <c i="2" r="T138"/>
  <c r="T137"/>
  <c r="BK271"/>
  <c r="J271"/>
  <c r="J102"/>
  <c r="T333"/>
  <c r="T545"/>
  <c r="R879"/>
  <c r="R878"/>
  <c i="3" r="BK142"/>
  <c r="J142"/>
  <c r="J102"/>
  <c i="4" r="BK163"/>
  <c r="J163"/>
  <c r="J100"/>
  <c i="6" r="BK151"/>
  <c r="J151"/>
  <c r="J102"/>
  <c i="7" r="BK127"/>
  <c r="BK126"/>
  <c r="J126"/>
  <c r="J100"/>
  <c r="R187"/>
  <c i="8" r="T128"/>
  <c r="T124"/>
  <c r="T123"/>
  <c r="BK136"/>
  <c r="J136"/>
  <c r="J101"/>
  <c i="4" r="BK188"/>
  <c r="J188"/>
  <c r="J101"/>
  <c i="8" r="BK133"/>
  <c r="J133"/>
  <c r="J100"/>
  <c r="BK125"/>
  <c r="BK124"/>
  <c r="BK146"/>
  <c r="J146"/>
  <c r="J103"/>
  <c i="2" r="BK278"/>
  <c r="J278"/>
  <c r="J103"/>
  <c i="3" r="BK188"/>
  <c r="J188"/>
  <c r="J103"/>
  <c i="5" r="BK127"/>
  <c r="J127"/>
  <c r="J101"/>
  <c i="8" r="BK143"/>
  <c r="J143"/>
  <c r="J102"/>
  <c r="J117"/>
  <c r="J120"/>
  <c r="BE137"/>
  <c r="BE144"/>
  <c r="E113"/>
  <c r="F120"/>
  <c r="BE131"/>
  <c r="BE147"/>
  <c i="7" r="J127"/>
  <c r="J101"/>
  <c i="8" r="BE129"/>
  <c r="BE134"/>
  <c r="BE139"/>
  <c r="BE141"/>
  <c r="BE126"/>
  <c i="7" r="J93"/>
  <c r="BE156"/>
  <c r="BE164"/>
  <c r="BE168"/>
  <c r="BE172"/>
  <c r="BE173"/>
  <c r="BE184"/>
  <c r="BE185"/>
  <c r="BE204"/>
  <c r="J123"/>
  <c r="BE134"/>
  <c r="BE137"/>
  <c r="BE143"/>
  <c r="BE176"/>
  <c r="BE195"/>
  <c r="BE196"/>
  <c r="BE197"/>
  <c r="BE198"/>
  <c r="BE199"/>
  <c r="BE212"/>
  <c r="BE213"/>
  <c r="BE214"/>
  <c r="BE215"/>
  <c r="E85"/>
  <c r="F96"/>
  <c r="BE129"/>
  <c r="BE135"/>
  <c r="BE146"/>
  <c r="BE147"/>
  <c r="BE155"/>
  <c r="BE160"/>
  <c r="BE180"/>
  <c r="BE186"/>
  <c r="BE188"/>
  <c r="BE202"/>
  <c r="BE203"/>
  <c r="BE206"/>
  <c r="BE220"/>
  <c r="BE221"/>
  <c r="BE225"/>
  <c r="BE130"/>
  <c r="BE133"/>
  <c r="BE138"/>
  <c r="BE148"/>
  <c r="BE153"/>
  <c r="BE159"/>
  <c r="BE165"/>
  <c r="BE169"/>
  <c r="BE207"/>
  <c r="BE208"/>
  <c r="BE209"/>
  <c r="BE210"/>
  <c r="BE211"/>
  <c r="BE217"/>
  <c r="BE223"/>
  <c r="BE140"/>
  <c r="BE145"/>
  <c r="BE166"/>
  <c r="BE167"/>
  <c r="BE170"/>
  <c r="BE171"/>
  <c r="BE174"/>
  <c r="BE178"/>
  <c r="BE131"/>
  <c r="BE141"/>
  <c r="BE150"/>
  <c r="BE152"/>
  <c r="BE161"/>
  <c r="BE175"/>
  <c r="BE179"/>
  <c r="BE181"/>
  <c r="BE182"/>
  <c r="BE183"/>
  <c r="BE189"/>
  <c r="BE192"/>
  <c r="BE193"/>
  <c r="BE194"/>
  <c r="BE200"/>
  <c r="BE201"/>
  <c r="BE132"/>
  <c r="BE136"/>
  <c r="BE144"/>
  <c r="BE149"/>
  <c r="BE151"/>
  <c r="BE158"/>
  <c r="BE163"/>
  <c r="BE205"/>
  <c r="BE216"/>
  <c r="BE222"/>
  <c r="BE128"/>
  <c r="BE139"/>
  <c r="BE142"/>
  <c r="BE154"/>
  <c r="BE157"/>
  <c r="BE162"/>
  <c r="BE177"/>
  <c r="BE190"/>
  <c r="BE191"/>
  <c r="BE218"/>
  <c r="BE219"/>
  <c r="BE224"/>
  <c i="6" r="F96"/>
  <c r="BE138"/>
  <c r="BE139"/>
  <c r="BE140"/>
  <c r="BE153"/>
  <c r="J93"/>
  <c r="BE130"/>
  <c r="BE144"/>
  <c r="BE145"/>
  <c r="BE150"/>
  <c r="BE171"/>
  <c r="BE137"/>
  <c r="BE141"/>
  <c r="BE143"/>
  <c r="BE146"/>
  <c r="BE148"/>
  <c r="BE152"/>
  <c r="BE155"/>
  <c r="BE159"/>
  <c r="BE166"/>
  <c r="E112"/>
  <c r="BE132"/>
  <c r="BE158"/>
  <c r="BE160"/>
  <c r="BE167"/>
  <c r="BE128"/>
  <c r="BE131"/>
  <c r="BE156"/>
  <c r="BE157"/>
  <c r="BE161"/>
  <c r="J96"/>
  <c r="BE133"/>
  <c r="BE134"/>
  <c r="BE136"/>
  <c r="BE154"/>
  <c r="BE164"/>
  <c r="BE165"/>
  <c r="BE170"/>
  <c r="BE129"/>
  <c r="BE135"/>
  <c r="BE142"/>
  <c r="BE147"/>
  <c r="BE162"/>
  <c r="BE172"/>
  <c r="BE149"/>
  <c r="BE163"/>
  <c r="BE168"/>
  <c r="BE169"/>
  <c i="5" r="E85"/>
  <c r="F123"/>
  <c i="4" r="BK123"/>
  <c r="J123"/>
  <c r="J98"/>
  <c i="5" r="BE130"/>
  <c r="J96"/>
  <c r="J93"/>
  <c r="BE128"/>
  <c r="BE131"/>
  <c i="4" r="E85"/>
  <c r="F94"/>
  <c r="BE131"/>
  <c r="BE144"/>
  <c r="BE148"/>
  <c r="BE150"/>
  <c r="BE153"/>
  <c r="BE169"/>
  <c r="J117"/>
  <c r="BE149"/>
  <c r="BE155"/>
  <c r="BE165"/>
  <c r="BE166"/>
  <c r="BE174"/>
  <c r="BE126"/>
  <c r="BE132"/>
  <c r="BE145"/>
  <c r="BE156"/>
  <c r="BE157"/>
  <c r="BE164"/>
  <c r="BE172"/>
  <c r="BE173"/>
  <c r="BE129"/>
  <c r="BE130"/>
  <c r="BE134"/>
  <c r="BE135"/>
  <c r="BE137"/>
  <c r="BE138"/>
  <c r="BE140"/>
  <c r="BE141"/>
  <c r="BE178"/>
  <c r="BE179"/>
  <c r="BE181"/>
  <c r="BE182"/>
  <c r="BE184"/>
  <c r="BE189"/>
  <c r="BE127"/>
  <c r="BE158"/>
  <c r="BE170"/>
  <c r="BE187"/>
  <c i="3" r="BK127"/>
  <c r="BK126"/>
  <c r="J126"/>
  <c r="J98"/>
  <c i="4" r="J120"/>
  <c r="BE133"/>
  <c r="BE146"/>
  <c r="BE147"/>
  <c r="BE154"/>
  <c r="BE161"/>
  <c r="BE162"/>
  <c r="BE177"/>
  <c r="BE180"/>
  <c r="BE185"/>
  <c r="BE186"/>
  <c r="BE128"/>
  <c r="BE136"/>
  <c r="BE139"/>
  <c r="BE142"/>
  <c r="BE143"/>
  <c r="BE159"/>
  <c r="BE160"/>
  <c r="BE168"/>
  <c r="BE176"/>
  <c r="BE125"/>
  <c r="BE151"/>
  <c r="BE152"/>
  <c r="BE167"/>
  <c r="BE171"/>
  <c r="BE175"/>
  <c r="BE183"/>
  <c i="3" r="BE184"/>
  <c r="E114"/>
  <c r="BE131"/>
  <c r="BE138"/>
  <c r="BE140"/>
  <c r="BE141"/>
  <c r="BE146"/>
  <c r="BE150"/>
  <c r="BE177"/>
  <c r="BE178"/>
  <c r="BE186"/>
  <c r="BE130"/>
  <c r="BE145"/>
  <c r="BE147"/>
  <c r="BE154"/>
  <c r="BE155"/>
  <c r="BE162"/>
  <c r="BE171"/>
  <c r="BE176"/>
  <c r="BE181"/>
  <c i="2" r="J879"/>
  <c r="J113"/>
  <c i="3" r="J94"/>
  <c r="BE129"/>
  <c r="BE149"/>
  <c r="BE158"/>
  <c r="BE160"/>
  <c r="BE161"/>
  <c r="BE165"/>
  <c r="BE168"/>
  <c r="BE170"/>
  <c r="BE182"/>
  <c r="BE192"/>
  <c r="F94"/>
  <c r="BE133"/>
  <c r="BE143"/>
  <c r="BE144"/>
  <c r="BE152"/>
  <c r="BE153"/>
  <c r="BE163"/>
  <c r="BE175"/>
  <c r="BE180"/>
  <c i="2" r="J138"/>
  <c r="J100"/>
  <c i="3" r="J120"/>
  <c r="BE156"/>
  <c r="BE172"/>
  <c r="BE174"/>
  <c r="BE132"/>
  <c r="BE135"/>
  <c r="BE136"/>
  <c r="BE137"/>
  <c r="BE148"/>
  <c r="BE157"/>
  <c r="BE166"/>
  <c r="BE167"/>
  <c r="BE169"/>
  <c r="BE187"/>
  <c r="BE189"/>
  <c i="2" r="BK280"/>
  <c r="J280"/>
  <c r="J104"/>
  <c i="3" r="BE139"/>
  <c r="BE151"/>
  <c r="BE159"/>
  <c r="BE164"/>
  <c r="BE173"/>
  <c r="BE179"/>
  <c r="BE183"/>
  <c r="BE185"/>
  <c r="BE191"/>
  <c i="2" r="J94"/>
  <c r="BE150"/>
  <c r="BE170"/>
  <c r="BE201"/>
  <c r="BE214"/>
  <c r="BE326"/>
  <c r="BE355"/>
  <c r="BE387"/>
  <c r="BE393"/>
  <c r="BE396"/>
  <c r="BE455"/>
  <c r="BE467"/>
  <c r="BE473"/>
  <c r="BE491"/>
  <c r="BE513"/>
  <c r="BE517"/>
  <c r="BE530"/>
  <c r="BE536"/>
  <c r="BE570"/>
  <c r="BE576"/>
  <c r="BE584"/>
  <c r="BE592"/>
  <c r="BE598"/>
  <c r="BE608"/>
  <c r="BE610"/>
  <c r="BE636"/>
  <c r="BE648"/>
  <c r="BE650"/>
  <c r="BE652"/>
  <c r="BE664"/>
  <c r="BE668"/>
  <c r="BE694"/>
  <c r="BE720"/>
  <c r="BE728"/>
  <c r="BE732"/>
  <c r="BE742"/>
  <c r="BE772"/>
  <c r="BE776"/>
  <c r="BE794"/>
  <c r="BE865"/>
  <c r="BE877"/>
  <c r="BE894"/>
  <c r="BE139"/>
  <c r="BE143"/>
  <c r="BE167"/>
  <c r="BE244"/>
  <c r="BE264"/>
  <c r="BE282"/>
  <c r="BE286"/>
  <c r="BE340"/>
  <c r="BE345"/>
  <c r="BE421"/>
  <c r="BE441"/>
  <c r="BE447"/>
  <c r="BE451"/>
  <c r="BE493"/>
  <c r="BE499"/>
  <c r="BE501"/>
  <c r="BE519"/>
  <c r="BE521"/>
  <c r="BE534"/>
  <c r="BE578"/>
  <c r="BE622"/>
  <c r="BE676"/>
  <c r="BE708"/>
  <c r="BE712"/>
  <c r="BE722"/>
  <c r="BE734"/>
  <c r="BE764"/>
  <c r="BE774"/>
  <c r="BE835"/>
  <c r="BE855"/>
  <c r="BE873"/>
  <c r="BE875"/>
  <c r="BE896"/>
  <c r="BE897"/>
  <c r="BE898"/>
  <c r="BE899"/>
  <c r="F94"/>
  <c r="BE181"/>
  <c r="BE189"/>
  <c r="BE219"/>
  <c r="BE248"/>
  <c r="BE272"/>
  <c r="BE273"/>
  <c r="BE277"/>
  <c r="BE363"/>
  <c r="BE402"/>
  <c r="BE413"/>
  <c r="BE439"/>
  <c r="BE511"/>
  <c r="BE515"/>
  <c r="BE527"/>
  <c r="BE560"/>
  <c r="BE624"/>
  <c r="BE626"/>
  <c r="BE628"/>
  <c r="BE632"/>
  <c r="BE634"/>
  <c r="BE638"/>
  <c r="BE656"/>
  <c r="BE670"/>
  <c r="BE718"/>
  <c r="BE752"/>
  <c r="BE760"/>
  <c r="BE780"/>
  <c r="BE782"/>
  <c r="BE786"/>
  <c r="BE806"/>
  <c r="BE810"/>
  <c r="BE829"/>
  <c r="BE867"/>
  <c r="BE871"/>
  <c r="BE884"/>
  <c r="BE892"/>
  <c r="BE893"/>
  <c r="BE178"/>
  <c r="BE186"/>
  <c r="BE256"/>
  <c r="BE265"/>
  <c r="BE293"/>
  <c r="BE320"/>
  <c r="BE416"/>
  <c r="BE431"/>
  <c r="BE435"/>
  <c r="BE443"/>
  <c r="BE457"/>
  <c r="BE465"/>
  <c r="BE471"/>
  <c r="BE483"/>
  <c r="BE495"/>
  <c r="BE550"/>
  <c r="BE556"/>
  <c r="BE562"/>
  <c r="BE568"/>
  <c r="BE574"/>
  <c r="BE594"/>
  <c r="BE686"/>
  <c r="BE688"/>
  <c r="BE698"/>
  <c r="BE706"/>
  <c r="BE724"/>
  <c r="BE726"/>
  <c r="BE788"/>
  <c r="BE790"/>
  <c r="BE802"/>
  <c r="BE814"/>
  <c r="BE849"/>
  <c r="BE853"/>
  <c r="BE175"/>
  <c r="BE206"/>
  <c r="BE245"/>
  <c r="BE251"/>
  <c r="BE275"/>
  <c r="BE352"/>
  <c r="BE405"/>
  <c r="BE459"/>
  <c r="BE507"/>
  <c r="BE564"/>
  <c r="BE572"/>
  <c r="BE600"/>
  <c r="BE602"/>
  <c r="BE604"/>
  <c r="BE612"/>
  <c r="BE642"/>
  <c r="BE680"/>
  <c r="BE684"/>
  <c r="BE700"/>
  <c r="BE702"/>
  <c r="BE714"/>
  <c r="BE730"/>
  <c r="BE736"/>
  <c r="BE770"/>
  <c r="BE784"/>
  <c r="BE792"/>
  <c r="BE804"/>
  <c r="BE817"/>
  <c r="BE825"/>
  <c r="BE843"/>
  <c r="BE845"/>
  <c r="BE861"/>
  <c r="BE863"/>
  <c r="BE882"/>
  <c r="BE895"/>
  <c r="E85"/>
  <c r="BE147"/>
  <c r="BE153"/>
  <c r="BE235"/>
  <c r="BE252"/>
  <c r="BE358"/>
  <c r="BE370"/>
  <c r="BE377"/>
  <c r="BE380"/>
  <c r="BE399"/>
  <c r="BE436"/>
  <c r="BE461"/>
  <c r="BE481"/>
  <c r="BE485"/>
  <c r="BE487"/>
  <c r="BE497"/>
  <c r="BE526"/>
  <c r="BE544"/>
  <c r="BE554"/>
  <c r="BE558"/>
  <c r="BE566"/>
  <c r="BE590"/>
  <c r="BE606"/>
  <c r="BE618"/>
  <c r="BE620"/>
  <c r="BE640"/>
  <c r="BE716"/>
  <c r="BE738"/>
  <c r="BE744"/>
  <c r="BE746"/>
  <c r="BE750"/>
  <c r="BE754"/>
  <c r="BE758"/>
  <c r="BE766"/>
  <c r="BE823"/>
  <c r="BE833"/>
  <c r="BE837"/>
  <c r="BE839"/>
  <c r="BE851"/>
  <c r="BE891"/>
  <c r="J91"/>
  <c r="BE161"/>
  <c r="BE164"/>
  <c r="BE198"/>
  <c r="BE226"/>
  <c r="BE241"/>
  <c r="BE257"/>
  <c r="BE274"/>
  <c r="BE296"/>
  <c r="BE308"/>
  <c r="BE328"/>
  <c r="BE332"/>
  <c r="BE337"/>
  <c r="BE347"/>
  <c r="BE361"/>
  <c r="BE390"/>
  <c r="BE428"/>
  <c r="BE434"/>
  <c r="BE445"/>
  <c r="BE453"/>
  <c r="BE463"/>
  <c r="BE469"/>
  <c r="BE475"/>
  <c r="BE479"/>
  <c r="BE489"/>
  <c r="BE505"/>
  <c r="BE509"/>
  <c r="BE528"/>
  <c r="BE529"/>
  <c r="BE540"/>
  <c r="BE546"/>
  <c r="BE580"/>
  <c r="BE586"/>
  <c r="BE614"/>
  <c r="BE616"/>
  <c r="BE630"/>
  <c r="BE644"/>
  <c r="BE654"/>
  <c r="BE672"/>
  <c r="BE678"/>
  <c r="BE682"/>
  <c r="BE692"/>
  <c r="BE762"/>
  <c r="BE768"/>
  <c r="BE796"/>
  <c r="BE819"/>
  <c r="BE821"/>
  <c r="BE831"/>
  <c r="BE841"/>
  <c r="BE847"/>
  <c r="BE857"/>
  <c r="BE869"/>
  <c r="BE886"/>
  <c r="BE888"/>
  <c r="BE156"/>
  <c r="BE227"/>
  <c r="BE253"/>
  <c r="BE279"/>
  <c r="BE305"/>
  <c r="BE317"/>
  <c r="BE334"/>
  <c r="BE374"/>
  <c r="BE383"/>
  <c r="BE425"/>
  <c r="BE449"/>
  <c r="BE477"/>
  <c r="BE503"/>
  <c r="BE525"/>
  <c r="BE548"/>
  <c r="BE552"/>
  <c r="BE582"/>
  <c r="BE588"/>
  <c r="BE596"/>
  <c r="BE646"/>
  <c r="BE658"/>
  <c r="BE660"/>
  <c r="BE662"/>
  <c r="BE666"/>
  <c r="BE674"/>
  <c r="BE690"/>
  <c r="BE696"/>
  <c r="BE704"/>
  <c r="BE710"/>
  <c r="BE740"/>
  <c r="BE748"/>
  <c r="BE756"/>
  <c r="BE778"/>
  <c r="BE798"/>
  <c r="BE800"/>
  <c r="BE808"/>
  <c r="BE812"/>
  <c r="BE827"/>
  <c r="BE859"/>
  <c r="BE880"/>
  <c i="3" r="F39"/>
  <c i="1" r="BD97"/>
  <c i="4" r="F37"/>
  <c i="1" r="BB98"/>
  <c i="4" r="F38"/>
  <c i="1" r="BC98"/>
  <c i="5" r="F40"/>
  <c i="1" r="BC100"/>
  <c r="BC99"/>
  <c r="AY99"/>
  <c i="5" r="F41"/>
  <c i="1" r="BD100"/>
  <c r="BD99"/>
  <c i="6" r="F39"/>
  <c i="1" r="BB102"/>
  <c i="6" r="F41"/>
  <c i="1" r="BD102"/>
  <c i="7" r="F39"/>
  <c i="1" r="BB103"/>
  <c i="8" r="F34"/>
  <c i="1" r="BA104"/>
  <c i="8" r="J34"/>
  <c i="1" r="AW104"/>
  <c i="8" r="F35"/>
  <c i="1" r="BB104"/>
  <c i="8" r="F37"/>
  <c i="1" r="BD104"/>
  <c i="2" r="F36"/>
  <c i="1" r="BA96"/>
  <c i="2" r="F39"/>
  <c i="1" r="BD96"/>
  <c r="AS95"/>
  <c r="AS94"/>
  <c i="3" r="J36"/>
  <c i="1" r="AW97"/>
  <c i="3" r="F38"/>
  <c i="1" r="BC97"/>
  <c i="4" r="F36"/>
  <c i="1" r="BA98"/>
  <c i="4" r="F39"/>
  <c i="1" r="BD98"/>
  <c i="6" r="F38"/>
  <c i="1" r="BA102"/>
  <c i="7" r="F38"/>
  <c i="1" r="BA103"/>
  <c i="7" r="F41"/>
  <c i="1" r="BD103"/>
  <c i="2" r="F37"/>
  <c i="1" r="BB96"/>
  <c i="2" r="F38"/>
  <c i="1" r="BC96"/>
  <c i="7" r="J34"/>
  <c i="2" r="J36"/>
  <c i="1" r="AW96"/>
  <c i="8" r="F36"/>
  <c i="1" r="BC104"/>
  <c r="AU99"/>
  <c i="3" r="F36"/>
  <c i="1" r="BA97"/>
  <c i="3" r="F37"/>
  <c i="1" r="BB97"/>
  <c i="4" r="J36"/>
  <c i="1" r="AW98"/>
  <c i="5" r="F39"/>
  <c i="1" r="BB100"/>
  <c r="BB99"/>
  <c r="AX99"/>
  <c i="5" r="J38"/>
  <c i="1" r="AW100"/>
  <c i="5" r="F38"/>
  <c i="1" r="BA100"/>
  <c r="BA99"/>
  <c r="AW99"/>
  <c i="6" r="F40"/>
  <c i="1" r="BC102"/>
  <c i="6" r="J38"/>
  <c i="1" r="AW102"/>
  <c i="7" r="J38"/>
  <c i="1" r="AW103"/>
  <c i="7" r="F40"/>
  <c i="1" r="BC103"/>
  <c i="4" l="1" r="T123"/>
  <c i="2" r="P878"/>
  <c i="6" r="P126"/>
  <c i="1" r="AU102"/>
  <c i="2" r="T280"/>
  <c r="T136"/>
  <c r="BK137"/>
  <c r="J137"/>
  <c r="J99"/>
  <c i="4" r="R123"/>
  <c i="3" r="T127"/>
  <c r="T126"/>
  <c i="2" r="R137"/>
  <c r="R136"/>
  <c i="8" r="BK123"/>
  <c r="J123"/>
  <c r="J96"/>
  <c i="2" r="R280"/>
  <c i="7" r="R126"/>
  <c i="6" r="R126"/>
  <c i="3" r="R127"/>
  <c r="R126"/>
  <c i="2" r="BK878"/>
  <c r="J878"/>
  <c r="J112"/>
  <c i="7" r="P126"/>
  <c i="1" r="AU103"/>
  <c i="7" r="T126"/>
  <c i="2" r="P280"/>
  <c r="P137"/>
  <c r="P136"/>
  <c i="1" r="AU96"/>
  <c i="8" r="J124"/>
  <c r="J97"/>
  <c r="J125"/>
  <c r="J98"/>
  <c i="5" r="BK126"/>
  <c r="J126"/>
  <c r="J100"/>
  <c i="6" r="BK126"/>
  <c r="J126"/>
  <c r="J100"/>
  <c i="1" r="AG103"/>
  <c i="3" r="J127"/>
  <c r="J99"/>
  <c i="2" r="BK136"/>
  <c r="J136"/>
  <c r="J35"/>
  <c i="1" r="AV96"/>
  <c r="AT96"/>
  <c i="3" r="J32"/>
  <c i="1" r="AG97"/>
  <c i="4" r="F35"/>
  <c i="1" r="AZ98"/>
  <c i="7" r="J37"/>
  <c i="1" r="AV103"/>
  <c r="AT103"/>
  <c r="AN103"/>
  <c i="4" r="J32"/>
  <c i="1" r="AG98"/>
  <c i="5" r="F37"/>
  <c i="1" r="AZ100"/>
  <c r="AZ99"/>
  <c r="AV99"/>
  <c r="AT99"/>
  <c i="6" r="F37"/>
  <c i="1" r="AZ102"/>
  <c i="8" r="J33"/>
  <c i="1" r="AV104"/>
  <c r="AT104"/>
  <c i="2" r="F35"/>
  <c i="1" r="AZ96"/>
  <c i="3" r="J35"/>
  <c i="1" r="AV97"/>
  <c r="AT97"/>
  <c r="BB101"/>
  <c r="AX101"/>
  <c r="BD101"/>
  <c i="3" r="F35"/>
  <c i="1" r="AZ97"/>
  <c r="BA101"/>
  <c r="AW101"/>
  <c i="7" r="F37"/>
  <c i="1" r="AZ103"/>
  <c i="4" r="J35"/>
  <c i="1" r="AV98"/>
  <c r="AT98"/>
  <c r="BC101"/>
  <c r="AY101"/>
  <c i="8" r="F33"/>
  <c i="1" r="AZ104"/>
  <c i="5" r="J37"/>
  <c i="1" r="AV100"/>
  <c r="AT100"/>
  <c i="6" r="J37"/>
  <c i="1" r="AV102"/>
  <c r="AT102"/>
  <c i="2" r="J32"/>
  <c i="1" r="AG96"/>
  <c i="7" l="1" r="J43"/>
  <c i="1" r="AN98"/>
  <c r="AN97"/>
  <c i="4" r="J41"/>
  <c i="1" r="AN96"/>
  <c i="3" r="J41"/>
  <c i="2" r="J98"/>
  <c r="J41"/>
  <c i="1" r="AU101"/>
  <c r="BD95"/>
  <c i="8" r="J30"/>
  <c i="1" r="AG104"/>
  <c r="AZ101"/>
  <c r="AV101"/>
  <c r="AT101"/>
  <c i="5" r="J34"/>
  <c i="1" r="AG100"/>
  <c r="AG99"/>
  <c r="BA95"/>
  <c i="6" r="J34"/>
  <c i="1" r="AG102"/>
  <c r="AG101"/>
  <c r="BB95"/>
  <c r="BC95"/>
  <c r="AY95"/>
  <c i="5" l="1" r="J43"/>
  <c i="1" r="AN99"/>
  <c i="8" r="J39"/>
  <c i="6" r="J43"/>
  <c i="1" r="AN104"/>
  <c r="AN100"/>
  <c r="AN102"/>
  <c r="AN101"/>
  <c r="AG95"/>
  <c r="AG94"/>
  <c r="AK26"/>
  <c r="BD94"/>
  <c r="W33"/>
  <c r="AZ95"/>
  <c r="BA94"/>
  <c r="W30"/>
  <c r="AU95"/>
  <c r="AU94"/>
  <c r="BB94"/>
  <c r="AX94"/>
  <c r="AX95"/>
  <c r="AW95"/>
  <c r="BC94"/>
  <c r="AY94"/>
  <c l="1" r="AZ94"/>
  <c r="W29"/>
  <c r="W31"/>
  <c r="W32"/>
  <c r="AW94"/>
  <c r="AK30"/>
  <c r="AV95"/>
  <c r="AT95"/>
  <c r="AN95"/>
  <c l="1"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<sst xmlns="http://schemas.openxmlformats.org/spreadsheetml/2006/main">
  <si>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</si>
  <si>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</si>
  <si>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</si>
  <si>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</si>
  <si>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</si>
  <si>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{894c0c6f-d518-476b-8c62-62fd6b6cc463}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</si>
  <si>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</si>
  <si>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</si>
  <si>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</si>
  <si>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</si>
  <si>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</si>
  <si>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</si>
  <si>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</si>
  <si>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</si>
  <si>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3264NP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</si>
  <si>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</si>
  <si>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</si>
  <si>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Objekty OU, část D a DM</t>
  </si>
  <si>
    <t>KSO:</t>
  </si>
  <si>
    <t>CC-CZ:</t>
  </si>
  <si>
    <t>Místo:</t>
  </si>
  <si>
    <t xml:space="preserve"> </t>
  </si>
  <si>
    <t>Datum:</t>
  </si>
  <si>
    <t>31. 8. 2018</t>
  </si>
  <si>
    <t>Zadavatel:</t>
  </si>
  <si>
    <t>IČ:</t>
  </si>
  <si>
    <t>Ostravská univerzita</t>
  </si>
  <si>
    <t>DIČ:</t>
  </si>
  <si>
    <t>Uchazeč:</t>
  </si>
  <si>
    <t>Vyplň údaj</t>
  </si>
  <si>
    <t>Projektant:</t>
  </si>
  <si>
    <t>Marpo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</si>
  <si>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</si>
  <si>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</si>
  <si>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</si>
  <si>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													_x000d_
POLOŽKY BUDOU OCENĚNY V SOULADU S POŽADAVKY NPÚ (VIZ. SOUHRANNÁ TECHNICKÁ ZPRÁVA, TECHNICKÁ ZPRÁVA A VYJÁDŘENÍ NPÚ)	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</si>
  <si>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</si>
  <si>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</si>
  <si>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</si>
  <si>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</si>
  <si>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</si>
  <si>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</si>
  <si>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</si>
  <si>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</si>
  <si>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</si>
  <si>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</si>
  <si>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</si>
  <si>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</si>
  <si>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</si>
  <si>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</si>
  <si>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</si>
  <si>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</si>
  <si>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</si>
  <si>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</si>
  <si>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</si>
  <si>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</si>
  <si>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</si>
  <si>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</si>
  <si>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</si>
  <si>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</si>
  <si>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</si>
  <si>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</si>
  <si>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</si>
  <si>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</si>
  <si>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</si>
  <si>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</si>
  <si>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</si>
  <si>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</si>
  <si>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</si>
  <si>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</si>
  <si>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</si>
  <si>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</si>
  <si>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</si>
  <si>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</si>
  <si>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</si>
  <si>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</si>
  <si>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</si>
  <si>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</si>
  <si>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</si>
  <si>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</si>
  <si>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02</t>
  </si>
  <si>
    <t>Náklady stavby</t>
  </si>
  <si>
    <t>STA</t>
  </si>
  <si>
    <t>1</t>
  </si>
  <si>
    <t>{92f3069f-8d57-4fa6-8136-a666be88bb30}</t>
  </si>
  <si>
    <t>2</t>
  </si>
  <si>
    <t>/</t>
  </si>
  <si>
    <t>D.1.1</t>
  </si>
  <si>
    <t>Architektonicko-stavební řešení</t>
  </si>
  <si>
    <t>Soupis</t>
  </si>
  <si>
    <t>{26e4feb1-b203-4f60-b4d3-81f96dd73aa9}</t>
  </si>
  <si>
    <t>D.1.4.1</t>
  </si>
  <si>
    <t>ústřední vytápění</t>
  </si>
  <si>
    <t>{6e18d927-df2e-4ca6-9b92-51030f70b3c8}</t>
  </si>
  <si>
    <t>D.1.4.3</t>
  </si>
  <si>
    <t>Silnoproudá elektrotechnika a bleskosvody</t>
  </si>
  <si>
    <t>{03cae31e-3457-4f5f-9da2-67e172de702c}</t>
  </si>
  <si>
    <t>D.1.4.4</t>
  </si>
  <si>
    <t>Elekrotechnické komunikace vč.EPS</t>
  </si>
  <si>
    <t>{8b32319c-c3ee-41a7-84f8-9619c2becef6}</t>
  </si>
  <si>
    <t>D.1.4.4a</t>
  </si>
  <si>
    <t>Grafická nástavba, vizualizace</t>
  </si>
  <si>
    <t>3</t>
  </si>
  <si>
    <t>{90e20cfc-4e6b-4f3a-a582-1efd4e7744d7}</t>
  </si>
  <si>
    <t>D.1.4.5</t>
  </si>
  <si>
    <t>Měření a regulace</t>
  </si>
  <si>
    <t>{3bc41749-80a6-4e4a-b8c4-794bb7f1c993}</t>
  </si>
  <si>
    <t>D.1.4.5a</t>
  </si>
  <si>
    <t>Rozvaděče</t>
  </si>
  <si>
    <t>{368bc338-a6da-4c8c-bc5f-4052e1f2a961}</t>
  </si>
  <si>
    <t>D.1.4.5b</t>
  </si>
  <si>
    <t>Prvky MaR</t>
  </si>
  <si>
    <t>{60349aec-4d6f-4e41-8145-975a822562ef}</t>
  </si>
  <si>
    <t>VON</t>
  </si>
  <si>
    <t>Vedlejší a ostatní rozpočtové náklady</t>
  </si>
  <si>
    <t>{934309e3-8909-4bd2-8121-bd2b16cc49e3}</t>
  </si>
  <si>
    <t>KRYCÍ LIST SOUPISU PRACÍ</t>
  </si>
  <si>
    <t>Objekt:</t>
  </si>
  <si>
    <t>02 - Náklady stavby</t>
  </si>
  <si>
    <t>Soupis:</t>
  </si>
  <si>
    <t>D.1.1 - Architektonicko-stavební řešení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</si>
  <si>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													 POLOŽKY BUDOU OCENĚNY V SOULADU S POŽADAVKY NPÚ (VIZ. SOUHRANNÁ TECHNICKÁ ZPRÁVA, TECHNICKÁ ZPRÁVA A VYJÁDŘENÍ NPÚ)	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</si>
  <si>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</si>
  <si>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</si>
  <si>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</si>
  <si>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</si>
  <si>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</si>
  <si>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</si>
  <si>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</si>
  <si>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</si>
  <si>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</si>
  <si>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</si>
  <si>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</si>
  <si>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</si>
  <si>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</si>
  <si>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</si>
  <si>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</si>
  <si>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</si>
  <si>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</si>
  <si>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</si>
  <si>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>Ostatní - Ostatní</t>
  </si>
  <si>
    <t xml:space="preserve">    OST1 - Ostatní práce a konstrukce</t>
  </si>
  <si>
    <t xml:space="preserve">    OST5 - Záchytný a zadržovací sytém proti pádu z výšky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</si>
  <si>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</si>
  <si>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</si>
  <si>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</si>
  <si>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</si>
  <si>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</si>
  <si>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</si>
  <si>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</si>
  <si>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</si>
  <si>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</si>
  <si>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</si>
  <si>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</si>
  <si>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</si>
  <si>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</si>
  <si>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</si>
  <si>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</si>
  <si>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</si>
  <si>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</si>
  <si>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</si>
  <si>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</si>
  <si>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622131121</t>
  </si>
  <si>
    <t>Penetrační nátěr vnějších stěn nanášený ručně</t>
  </si>
  <si>
    <t>m2</t>
  </si>
  <si>
    <t>4</t>
  </si>
  <si>
    <t>122</t>
  </si>
  <si>
    <t>VV</t>
  </si>
  <si>
    <t>"štítová stěna" 41,0</t>
  </si>
  <si>
    <t>"oprava a rekonstrukce fasády" 550,00</t>
  </si>
  <si>
    <t>Součet</t>
  </si>
  <si>
    <t>622143004</t>
  </si>
  <si>
    <t>Montáž omítkových samolepících začišťovacích profilů pro spojení s okenním rámem</t>
  </si>
  <si>
    <t>m</t>
  </si>
  <si>
    <t>128</t>
  </si>
  <si>
    <t xml:space="preserve">"výměna obvodových výplní_exteriér" </t>
  </si>
  <si>
    <t xml:space="preserve"> 1185,2</t>
  </si>
  <si>
    <t>M</t>
  </si>
  <si>
    <t>59051476</t>
  </si>
  <si>
    <t>profil okenní začišťovací 2,4 m_APU</t>
  </si>
  <si>
    <t>8</t>
  </si>
  <si>
    <t>130</t>
  </si>
  <si>
    <t>1185,2*1,1 "Přepočtené koeficientem množství</t>
  </si>
  <si>
    <t>622211021</t>
  </si>
  <si>
    <t>Montáž kontaktního zateplení vnějších stěn z polystyrénových desek tl do 120 mm</t>
  </si>
  <si>
    <t>132</t>
  </si>
  <si>
    <t>"oprava a rekonstrukce fasády" 69,7*0,6</t>
  </si>
  <si>
    <t>5</t>
  </si>
  <si>
    <t>28376444</t>
  </si>
  <si>
    <t>deska z polystyrénu XPS, hrana rovná a strukturovaný povrch tl 120mm</t>
  </si>
  <si>
    <t>134</t>
  </si>
  <si>
    <t>41,82*1,1 "Přepočtené koeficientem množství</t>
  </si>
  <si>
    <t>622221031</t>
  </si>
  <si>
    <t>Montáž kontaktního zateplení vnějších stěn z minerální vlny s podélnou orientací vláken tl do 160 mm</t>
  </si>
  <si>
    <t>136</t>
  </si>
  <si>
    <t>Mezisoučet</t>
  </si>
  <si>
    <t>"oprava a rekonstrukce fasády"550,00</t>
  </si>
  <si>
    <t>7</t>
  </si>
  <si>
    <t>63151531</t>
  </si>
  <si>
    <t>deska izolační minerální kontaktních fasád podélné vlákno λ=0,036 tl 140mm</t>
  </si>
  <si>
    <t>138</t>
  </si>
  <si>
    <t>591*1,1 "Přepočtené koeficientem množství</t>
  </si>
  <si>
    <t>622222051</t>
  </si>
  <si>
    <t>Montáž kontaktního zateplení vnějšího ostění hl. špalety do 400 mm z minerální vlny tl do 40 mm</t>
  </si>
  <si>
    <t>140</t>
  </si>
  <si>
    <t>"oprava a rekonstrukce fasády" 250,505</t>
  </si>
  <si>
    <t>9</t>
  </si>
  <si>
    <t>63151518</t>
  </si>
  <si>
    <t>deska izolační minerální kontaktních fasád podélné vlákno λ=0,036 tl 30-40mm</t>
  </si>
  <si>
    <t>142</t>
  </si>
  <si>
    <t>250,505*0,495 "Přepočtené koeficientem množství</t>
  </si>
  <si>
    <t>10</t>
  </si>
  <si>
    <t>144</t>
  </si>
  <si>
    <t>"oprava a rekonstrukce fasády-zateplení parapetu"</t>
  </si>
  <si>
    <t>0,50+0,86+0,86+1,17*3+0,62*2+0,66+0,66*5+0,66</t>
  </si>
  <si>
    <t>0,70+1,00+1,26+1,40*5+1,40*20+1,96*3+1,96+0,97+1,13+1,13+1,85+1,40</t>
  </si>
  <si>
    <t>11</t>
  </si>
  <si>
    <t>146</t>
  </si>
  <si>
    <t>63,87*0,495 "Přepočtené koeficientem množství</t>
  </si>
  <si>
    <t>622251101</t>
  </si>
  <si>
    <t>Příplatek k cenám kontaktního zateplení stěn za použití tepelněizolačních zátek z polystyrenu</t>
  </si>
  <si>
    <t>148</t>
  </si>
  <si>
    <t>13</t>
  </si>
  <si>
    <t>622251105</t>
  </si>
  <si>
    <t>Příplatek k cenám kontaktního zateplení stěn za použití tepelněizolačních zátek z minerální vlny</t>
  </si>
  <si>
    <t>150</t>
  </si>
  <si>
    <t>"oprava a rekonstrukce fasády" 550</t>
  </si>
  <si>
    <t>14</t>
  </si>
  <si>
    <t>622335102</t>
  </si>
  <si>
    <t>Oprava cementové hladké omítky vnějších stěn v rozsahu do 30%</t>
  </si>
  <si>
    <t>156</t>
  </si>
  <si>
    <t>41+550</t>
  </si>
  <si>
    <t>15</t>
  </si>
  <si>
    <t>622454R04</t>
  </si>
  <si>
    <t>Příplatek ke KZS za systémové doplňky a příslušenství</t>
  </si>
  <si>
    <t>158</t>
  </si>
  <si>
    <t>"kompletní provedení dle specifikace PD a TZ vč. všech souvisejících prací a dodávek"</t>
  </si>
  <si>
    <t xml:space="preserve">"dle TP konkrétního výrobce KZS + požadavky PD a TZ" </t>
  </si>
  <si>
    <t>-veškeré systémové lišty, rohovníky, profily</t>
  </si>
  <si>
    <t>Množství vztaženo na plochu KZS.</t>
  </si>
  <si>
    <t>"oprava a rekonstrukce fasády"550</t>
  </si>
  <si>
    <t>16</t>
  </si>
  <si>
    <t>622511111</t>
  </si>
  <si>
    <t>Tenkovrstvá dekorativní mozaiková střednězrnná omítka včetně penetrace vnějších stěn</t>
  </si>
  <si>
    <t>160</t>
  </si>
  <si>
    <t>"oprava a rekonstrukce fasády_viz zateplení stěn" 41,82</t>
  </si>
  <si>
    <t>17</t>
  </si>
  <si>
    <t>622532021</t>
  </si>
  <si>
    <t>Tenkovrstvá silikonová hydrofilní zrnitá omítka tl. 2,0 mm včetně penetrace vnějších stěn</t>
  </si>
  <si>
    <t>162</t>
  </si>
  <si>
    <t>18</t>
  </si>
  <si>
    <t>629991011</t>
  </si>
  <si>
    <t>Zakrytí výplní otvorů a svislých ploch fólií přilepenou lepící páskou</t>
  </si>
  <si>
    <t>164</t>
  </si>
  <si>
    <t>"exteriér"</t>
  </si>
  <si>
    <t>0,50*0,50+0,86*0,56+0,86*0,56+1,17*0,56*3</t>
  </si>
  <si>
    <t>0,62*1,58*2+0,66*1,05+0,66*1,62*5+0,66*1,62</t>
  </si>
  <si>
    <t>0,70*1,12+1,00*2,22+1,26*0,98*5+1,40*2,22*20</t>
  </si>
  <si>
    <t>1,96*2,28*3+1,96*3,26+0,97*1,46+1,13*1,90</t>
  </si>
  <si>
    <t>1,13*2,02+1,85*2,02+1,40*1,92</t>
  </si>
  <si>
    <t>19</t>
  </si>
  <si>
    <t>629995101</t>
  </si>
  <si>
    <t>Očištění vnějších ploch tlakovou vodou</t>
  </si>
  <si>
    <t>166</t>
  </si>
  <si>
    <t>"oprava a rekonstrukce fasády" 550+115,651</t>
  </si>
  <si>
    <t>20</t>
  </si>
  <si>
    <t>631351101</t>
  </si>
  <si>
    <t>Zřízení bednění rýh a hran</t>
  </si>
  <si>
    <t>1995649385</t>
  </si>
  <si>
    <t>popis a specifikace viz PD, TZ</t>
  </si>
  <si>
    <t>S4</t>
  </si>
  <si>
    <t>(4,00+1,00)*2*0,10</t>
  </si>
  <si>
    <t>S5</t>
  </si>
  <si>
    <t>(12,00+4,00)*2*0,10</t>
  </si>
  <si>
    <t>631351102</t>
  </si>
  <si>
    <t xml:space="preserve">Odstranění bednění rýh a hran </t>
  </si>
  <si>
    <t>-1067976240</t>
  </si>
  <si>
    <t>22</t>
  </si>
  <si>
    <t>632450132</t>
  </si>
  <si>
    <t>Vyrovnávací cementový potěr tl přes 20 do 30 mm ze suchých směsí provedený v ploše</t>
  </si>
  <si>
    <t>1072068552</t>
  </si>
  <si>
    <t>4,00</t>
  </si>
  <si>
    <t>48,00</t>
  </si>
  <si>
    <t>Ostatní konstrukce a práce, bourání</t>
  </si>
  <si>
    <t>23</t>
  </si>
  <si>
    <t>941211112</t>
  </si>
  <si>
    <t>Montáž lešení řadového rámového lehkého zatížení do 200 kg/m2 š do 0,9 m v do 25 m</t>
  </si>
  <si>
    <t>214</t>
  </si>
  <si>
    <t>Pohledové plochy:</t>
  </si>
  <si>
    <t>(20,0*(35,46))</t>
  </si>
  <si>
    <t>"přesahy, výklenky a ostatní" 0,2*709,20</t>
  </si>
  <si>
    <t>24</t>
  </si>
  <si>
    <t>941211211</t>
  </si>
  <si>
    <t>Příplatek k lešení řadovému rámovému lehkému š 0,9 m v do 25 m za první a ZKD den použití</t>
  </si>
  <si>
    <t>216</t>
  </si>
  <si>
    <t>851,04*150 "Přepočtené koeficientem množství</t>
  </si>
  <si>
    <t>25</t>
  </si>
  <si>
    <t>941211812</t>
  </si>
  <si>
    <t>Demontáž lešení řadového rámového lehkého zatížení do 200 kg/m2 š do 0,9 m v do 25 m</t>
  </si>
  <si>
    <t>218</t>
  </si>
  <si>
    <t>26</t>
  </si>
  <si>
    <t>944121122</t>
  </si>
  <si>
    <t>Montáž ochranného zábradlí dílcového vnitřního na lešeňových konstrukcích dvoutyčového</t>
  </si>
  <si>
    <t>220</t>
  </si>
  <si>
    <t>"předpoklad_bude upřesněno při realizaci lešení" 40*10</t>
  </si>
  <si>
    <t>27</t>
  </si>
  <si>
    <t>944121222</t>
  </si>
  <si>
    <t>Příplatek k ochrannému zábradlí dílcovému vnitřnímu dvoutyčovému za první a ZKD den použití</t>
  </si>
  <si>
    <t>222</t>
  </si>
  <si>
    <t>400*150 "Přepočtené koeficientem množství</t>
  </si>
  <si>
    <t>28</t>
  </si>
  <si>
    <t>944121822</t>
  </si>
  <si>
    <t>Demontáž ochranného zábradlí dílcového vnitřního na lešeňových konstrukcích dvoutyčového</t>
  </si>
  <si>
    <t>224</t>
  </si>
  <si>
    <t>29</t>
  </si>
  <si>
    <t>944511111</t>
  </si>
  <si>
    <t>Montáž ochranné sítě z textilie z umělých vláken</t>
  </si>
  <si>
    <t>226</t>
  </si>
  <si>
    <t>30</t>
  </si>
  <si>
    <t>944511211</t>
  </si>
  <si>
    <t>Příplatek k ochranné síti za první a ZKD den použití</t>
  </si>
  <si>
    <t>228</t>
  </si>
  <si>
    <t>31</t>
  </si>
  <si>
    <t>944511811</t>
  </si>
  <si>
    <t>Demontáž ochranné sítě z textilie z umělých vláken</t>
  </si>
  <si>
    <t>230</t>
  </si>
  <si>
    <t>32</t>
  </si>
  <si>
    <t>968062R00</t>
  </si>
  <si>
    <t>Vybourání výplní otvorů bez materiálového a plošného rozlišení</t>
  </si>
  <si>
    <t>1931192094</t>
  </si>
  <si>
    <t>P</t>
  </si>
  <si>
    <t xml:space="preserve">Poznámka k položce:_x000d_
Poznámka k položce: Specifikace / rozsah: -vyvěšení křídel (v případě otevíravých výplní) -vybourání rámu (bez rozlišení systému otevírání) -------------------------------------------------------- -vybourání pevných (neotevíravých) výplní bez rozlišení  -------------------------------------------------------- -demontáže a odstranění přímo souvisejících příslušenství a doplňků (parapety, garnyže, rolety, žaluzie, ocel. mříže, ostatní doplňky) --------------------------------------------------------- -veškeré demontážní práce a přesuny jesou zahrnuty v jednotkové ceně</t>
  </si>
  <si>
    <t>656,42</t>
  </si>
  <si>
    <t>"ostatní plocha - zazděné prvky" 0,05*656,42</t>
  </si>
  <si>
    <t>33</t>
  </si>
  <si>
    <t>968072455</t>
  </si>
  <si>
    <t>Vybourání dveřních zárubní pl do 2 m2 včetně vyvěšení křídel</t>
  </si>
  <si>
    <t>-2054751669</t>
  </si>
  <si>
    <t>34</t>
  </si>
  <si>
    <t>978015341</t>
  </si>
  <si>
    <t>Otlučení (osekání) vnější vápenné nebo vápenocementové omítky stupně členitosti 1 a 2 rozsahu do 30%</t>
  </si>
  <si>
    <t>322</t>
  </si>
  <si>
    <t xml:space="preserve">"střešní konstrukce a skladby_BP" </t>
  </si>
  <si>
    <t>997</t>
  </si>
  <si>
    <t>Přesun sutě</t>
  </si>
  <si>
    <t>35</t>
  </si>
  <si>
    <t>997013158</t>
  </si>
  <si>
    <t>Vnitrostaveništní doprava suti a vybouraných hmot pro budovy v do 27 m s omezením mechanizace</t>
  </si>
  <si>
    <t>t</t>
  </si>
  <si>
    <t>-1281710245</t>
  </si>
  <si>
    <t>36</t>
  </si>
  <si>
    <t>997013631</t>
  </si>
  <si>
    <t>Poplatek za uložení na skládce (skládkovné) stavebního odpadu směsného kód odpadu 17 09 04</t>
  </si>
  <si>
    <t>939019760</t>
  </si>
  <si>
    <t>37</t>
  </si>
  <si>
    <t>997321511</t>
  </si>
  <si>
    <t>Vodorovná doprava suti a vybouraných hmot po suchu do 1 km</t>
  </si>
  <si>
    <t>2074237368</t>
  </si>
  <si>
    <t>38</t>
  </si>
  <si>
    <t>997321519</t>
  </si>
  <si>
    <t>Příplatek ZKD 1km vodorovné dopravy suti a vybouraných hmot po suchu</t>
  </si>
  <si>
    <t>883981892</t>
  </si>
  <si>
    <t>200,295*20 'Přepočtené koeficientem množství</t>
  </si>
  <si>
    <t>39</t>
  </si>
  <si>
    <t>997321611</t>
  </si>
  <si>
    <t>Nakládání nebo překládání suti a vybouraných hmot</t>
  </si>
  <si>
    <t>399652387</t>
  </si>
  <si>
    <t>998</t>
  </si>
  <si>
    <t>Přesun hmot</t>
  </si>
  <si>
    <t>40</t>
  </si>
  <si>
    <t>998011004</t>
  </si>
  <si>
    <t>Přesun hmot pro budovy zděné v přes 24 do 36 m</t>
  </si>
  <si>
    <t>1236790871</t>
  </si>
  <si>
    <t>PSV</t>
  </si>
  <si>
    <t>Práce a dodávky PSV</t>
  </si>
  <si>
    <t>712</t>
  </si>
  <si>
    <t>Povlakové krytiny</t>
  </si>
  <si>
    <t>41</t>
  </si>
  <si>
    <t>712300831</t>
  </si>
  <si>
    <t>Odstranění povlakové krytiny střech do 10° jednovrstvé</t>
  </si>
  <si>
    <t>366</t>
  </si>
  <si>
    <t>"střešní skladby_SB2" (40,0+179,0)*2</t>
  </si>
  <si>
    <t>"střešní skladby_SB8" 50,5*2</t>
  </si>
  <si>
    <t>42</t>
  </si>
  <si>
    <t>712311111</t>
  </si>
  <si>
    <t>Provedení povlakové krytiny střech do 10° za studena suspenzí/emulzí asfaltovou</t>
  </si>
  <si>
    <t>-449442705</t>
  </si>
  <si>
    <t>43</t>
  </si>
  <si>
    <t>11163346a</t>
  </si>
  <si>
    <t>emulze hydroizolační asfaltová vodou ředitelná tl. 3mm</t>
  </si>
  <si>
    <t>-565629388</t>
  </si>
  <si>
    <t>Poznámka k položce:_x000d_
Spotřeba: 0,75 kg/m2</t>
  </si>
  <si>
    <t>52*0,00105 'Přepočtené koeficientem množství</t>
  </si>
  <si>
    <t>44</t>
  </si>
  <si>
    <t>712331111</t>
  </si>
  <si>
    <t>Provedení povlakové krytiny střech do 10° podkladní vrstvy pásy na sucho samolepící</t>
  </si>
  <si>
    <t>368</t>
  </si>
  <si>
    <t>"střešní skladba_S3" 229,3</t>
  </si>
  <si>
    <t>"detaily a vytažení na související kce" 0,15*281,30</t>
  </si>
  <si>
    <t>45</t>
  </si>
  <si>
    <t>62866281</t>
  </si>
  <si>
    <t>pás asfaltový modifikovaný za studena samolepící tl. 3 mm na bednění</t>
  </si>
  <si>
    <t>370</t>
  </si>
  <si>
    <t>323,495*1,15 "Přepočtené koeficientem množství</t>
  </si>
  <si>
    <t>46</t>
  </si>
  <si>
    <t>712341559</t>
  </si>
  <si>
    <t>Provedení povlakové krytiny střech do 10° pásy NAIP přitavením v plné ploše</t>
  </si>
  <si>
    <t>372</t>
  </si>
  <si>
    <t>47</t>
  </si>
  <si>
    <t>62852258</t>
  </si>
  <si>
    <t>pásy s modifikovaným asfaltem tl. 5,2 mm s nosnou vložkou + minerální hrubozrnný posyp</t>
  </si>
  <si>
    <t>374</t>
  </si>
  <si>
    <t>48</t>
  </si>
  <si>
    <t>-545747557</t>
  </si>
  <si>
    <t>"detaily a vytažení na související kce" 0,15*4,00</t>
  </si>
  <si>
    <t>49</t>
  </si>
  <si>
    <t>62856R</t>
  </si>
  <si>
    <t>pás asfaltový natavitelný modifikovaný SBS s vložkou z hliníkové fólie a jemnozrnným minerálním posypem na horním povrchu tl 4,0mm</t>
  </si>
  <si>
    <t>1239845706</t>
  </si>
  <si>
    <t>4,6*1,1655 'Přepočtené koeficientem množství</t>
  </si>
  <si>
    <t>50</t>
  </si>
  <si>
    <t>712600831</t>
  </si>
  <si>
    <t>Odstranění povlakové krytiny střech přes 30° jednovrstvé</t>
  </si>
  <si>
    <t>376</t>
  </si>
  <si>
    <t>"střešní skladby_SB1" (406,0+482,0)*2</t>
  </si>
  <si>
    <t>"střešní skladby_SB3" (13,6)*2</t>
  </si>
  <si>
    <t>51</t>
  </si>
  <si>
    <t>998712204</t>
  </si>
  <si>
    <t>Přesun hmot procentní pro krytiny povlakové v objektech v do 36 m</t>
  </si>
  <si>
    <t>%</t>
  </si>
  <si>
    <t>378</t>
  </si>
  <si>
    <t>713</t>
  </si>
  <si>
    <t>Izolace tepelné</t>
  </si>
  <si>
    <t>52</t>
  </si>
  <si>
    <t>713131141</t>
  </si>
  <si>
    <t>Montáž izolace tepelné stěn lepením celoplošně rohoží, pásů, dílců, desek</t>
  </si>
  <si>
    <t>392</t>
  </si>
  <si>
    <t>"oprava a rekonstrukce fasády_vyrování podkladu_bude upřesněno při realizaci stavby" 550*0,4</t>
  </si>
  <si>
    <t>53</t>
  </si>
  <si>
    <t>394</t>
  </si>
  <si>
    <t>550*1,1 "Přepočtené koeficientem množství</t>
  </si>
  <si>
    <t>54</t>
  </si>
  <si>
    <t>713141131</t>
  </si>
  <si>
    <t>Montáž izolace tepelné střech plochých lepené za studena plně 1 vrstva rohoží, pásů, dílců, desek</t>
  </si>
  <si>
    <t>-1274984497</t>
  </si>
  <si>
    <t>55</t>
  </si>
  <si>
    <t>28372308</t>
  </si>
  <si>
    <t>deska EPS 100 pro konstrukce s běžným zatížením λ=0,037 tl 80mm</t>
  </si>
  <si>
    <t>2112849862</t>
  </si>
  <si>
    <t>4*1,05 'Přepočtené koeficientem množství</t>
  </si>
  <si>
    <t>56</t>
  </si>
  <si>
    <t>713141331</t>
  </si>
  <si>
    <t>Montáž izolace tepelné střech plochých lepené za studena zplna, spádová vrstva</t>
  </si>
  <si>
    <t>230414580</t>
  </si>
  <si>
    <t>57</t>
  </si>
  <si>
    <t>28376141</t>
  </si>
  <si>
    <t>klín izolační spád do 5% EPS 100</t>
  </si>
  <si>
    <t>m3</t>
  </si>
  <si>
    <t>-1819196333</t>
  </si>
  <si>
    <t>4,00*0,14*1,08</t>
  </si>
  <si>
    <t>58</t>
  </si>
  <si>
    <t>713151111</t>
  </si>
  <si>
    <t>Montáž izolace tepelné střech šikmých kladené volně mezi krokve rohoží, pásů, desek</t>
  </si>
  <si>
    <t>396</t>
  </si>
  <si>
    <t>"střešní skladba_S1+S2+S3" 33,2+412,0+431,7+229,3</t>
  </si>
  <si>
    <t>59</t>
  </si>
  <si>
    <t>63148107</t>
  </si>
  <si>
    <t>deska izolační minerální tl 160mm _ specifikace dle PD a TZ</t>
  </si>
  <si>
    <t>398</t>
  </si>
  <si>
    <t>1106,2*1,1 "Přepočtené koeficientem množství</t>
  </si>
  <si>
    <t>60</t>
  </si>
  <si>
    <t>998713204</t>
  </si>
  <si>
    <t>Přesun hmot procentní pro izolace tepelné v objektech v do 36 m</t>
  </si>
  <si>
    <t>402</t>
  </si>
  <si>
    <t>762</t>
  </si>
  <si>
    <t>Konstrukce tesařské</t>
  </si>
  <si>
    <t>61</t>
  </si>
  <si>
    <t>762018R02</t>
  </si>
  <si>
    <t>D+M dřevěné prvky konstrukcí</t>
  </si>
  <si>
    <t>1197933811</t>
  </si>
  <si>
    <t xml:space="preserve">Poznámka k položce:_x000d_
Poznámka k položce: Specifikace / obsah jednotkové ceny: -dodávka, výroba řeziva/prvků, - kvalita dle PD a TZ  -přesuny vč. potřebné zdvihací techniky -kompletní osazení/montážní práce/kotvení vč. kotevních prvků -spojovací prostředky, ošetření a impregnace řeziva vč. příslušných finálních povrchových úprav (ochranné povrchové úpravy dle požadavků PBŘ)  ------------------ -dílenská a výrobní dokumentace vč. příslušných statických výpočtů ------------------ -ostatní, jinde neuvedené. přímo související práce a dodávky</t>
  </si>
  <si>
    <t>"kompletní provedení dle specifikace PD a TZ vč. všech souvisejících prací a dodávek</t>
  </si>
  <si>
    <t>"N3_římsa z dřevěného podkladního roštu + OSB tl. 18 mm - geometrie dle stávajícího prvku" 28,5*0,8</t>
  </si>
  <si>
    <t>"ztratné, ochranné prostředky" 0,1*22,8</t>
  </si>
  <si>
    <t>62</t>
  </si>
  <si>
    <t>762083122</t>
  </si>
  <si>
    <t>Impregnace řeziva proti dřevokaznému hmyzu, houbám a plísním</t>
  </si>
  <si>
    <t>408</t>
  </si>
  <si>
    <t>12,161+13,467+12,646</t>
  </si>
  <si>
    <t>73,692+13,86</t>
  </si>
  <si>
    <t>63</t>
  </si>
  <si>
    <t>762331812</t>
  </si>
  <si>
    <t>Demontáž vázaných kcí krovů z hranolů průřezové plochy do 224 cm2</t>
  </si>
  <si>
    <t>-2003550076</t>
  </si>
  <si>
    <t>"střešní konstrukce a skladby_BP" 82+6+749+13+10+6</t>
  </si>
  <si>
    <t>64</t>
  </si>
  <si>
    <t>762331813</t>
  </si>
  <si>
    <t>Demontáž vázaných kcí krovů z hranolů průřezové plochy do 288 cm2</t>
  </si>
  <si>
    <t>-2024424463</t>
  </si>
  <si>
    <t>"střešní konstrukce a skladby_BP" 549+12+35+118+3+116,4</t>
  </si>
  <si>
    <t>65</t>
  </si>
  <si>
    <t>762331814</t>
  </si>
  <si>
    <t>Demontáž vázaných kcí krovů z hranolů průřezové plochy do 450 cm2</t>
  </si>
  <si>
    <t>-2078918484</t>
  </si>
  <si>
    <t>"střešní konstrukce a skladby_BP" 24,3+68,0</t>
  </si>
  <si>
    <t>66</t>
  </si>
  <si>
    <t>762332923</t>
  </si>
  <si>
    <t>Doplnění části střešní vazby z hranolů průřezové plochy do 288 cm2 včetně materiálu</t>
  </si>
  <si>
    <t>-571350835</t>
  </si>
  <si>
    <t xml:space="preserve">"střešní konstrukce a skladby_NS" </t>
  </si>
  <si>
    <t>"předpoklad doplnění / výměny prvků - po provedení průzkumu v průběhu realizace stavby" (9+7,5+3,5)/0,0289</t>
  </si>
  <si>
    <t>67</t>
  </si>
  <si>
    <t>762333132</t>
  </si>
  <si>
    <t>Montáž vázaných kcí krovů nepravidelných z hraněného řeziva průřezové plochy do 224 cm2</t>
  </si>
  <si>
    <t>2097381129</t>
  </si>
  <si>
    <t>"střešní konstrukce a skladby_NS" 7,85+29,75+128,8+155,0+147,9</t>
  </si>
  <si>
    <t>68</t>
  </si>
  <si>
    <t>762333133</t>
  </si>
  <si>
    <t>Montáž vázaných kcí krovů nepravidelných z hraněného řeziva průřezové plochy do 288 cm2</t>
  </si>
  <si>
    <t>-775571061</t>
  </si>
  <si>
    <t>"střešní konstrukce a skladby_NS" 517,15+915,3+132,5+420,0</t>
  </si>
  <si>
    <t>69</t>
  </si>
  <si>
    <t>762333134</t>
  </si>
  <si>
    <t>Montáž vázaných kcí krovů nepravidelných z hraněného řeziva průřezové plochy do 450 cm2</t>
  </si>
  <si>
    <t>742028555</t>
  </si>
  <si>
    <t>"střešní konstrukce a skladby_NS" 59,16+86,81</t>
  </si>
  <si>
    <t>70</t>
  </si>
  <si>
    <t>762333135</t>
  </si>
  <si>
    <t>Montáž vázaných kcí krovů nepravidelných z hraněného řeziva průřezové plochy přes 450 cm2</t>
  </si>
  <si>
    <t>-473254131</t>
  </si>
  <si>
    <t>"střešní konstrukce a skladby_NS" 3,5</t>
  </si>
  <si>
    <t>71</t>
  </si>
  <si>
    <t>60511166</t>
  </si>
  <si>
    <t>řezivo jehličnaté hranol jakost I.</t>
  </si>
  <si>
    <t>-1246769815</t>
  </si>
  <si>
    <t>(20,0+1,5+30,58+4,0+8,0)*1,15</t>
  </si>
  <si>
    <t>72</t>
  </si>
  <si>
    <t>762341026</t>
  </si>
  <si>
    <t>Bednění střech rovných z desek OSB tl 20 mm na pero a drážku šroubovaných na krokve</t>
  </si>
  <si>
    <t>428</t>
  </si>
  <si>
    <t>"střešní konstrukce a skladby_NS" 2*150,0</t>
  </si>
  <si>
    <t>73</t>
  </si>
  <si>
    <t>762341210</t>
  </si>
  <si>
    <t>Montáž bednění střech rovných a šikmých sklonu do 60° z hrubých prken na sraz</t>
  </si>
  <si>
    <t>430</t>
  </si>
  <si>
    <t>(490,0*2)+(76,0)+(42,0)+(2*(280,0+450))</t>
  </si>
  <si>
    <t>"střešní skladba_S1" (33,2+412,0+7,0)</t>
  </si>
  <si>
    <t>"střešní skladba_S2" 445,6</t>
  </si>
  <si>
    <t>74</t>
  </si>
  <si>
    <t>60511150</t>
  </si>
  <si>
    <t>řezivo stavební prkna tl 25 mm</t>
  </si>
  <si>
    <t>432</t>
  </si>
  <si>
    <t>3685,1*0,0033 "Přepočtené koeficientem množství</t>
  </si>
  <si>
    <t>75</t>
  </si>
  <si>
    <t>762341811</t>
  </si>
  <si>
    <t>Demontáž bednění střech z prken</t>
  </si>
  <si>
    <t>434</t>
  </si>
  <si>
    <t>"střešní skladby_SB1" 406,0+482,0</t>
  </si>
  <si>
    <t>"střešní skladby_SB2" (40,0+179,0)</t>
  </si>
  <si>
    <t>"střešní skladby_SB3" (13,6)</t>
  </si>
  <si>
    <t>76</t>
  </si>
  <si>
    <t>762342311</t>
  </si>
  <si>
    <t>Montáž laťování na střechách složitých sklonu do 60° osové vzdálenosti do 150 mm</t>
  </si>
  <si>
    <t>436</t>
  </si>
  <si>
    <t>77</t>
  </si>
  <si>
    <t>60514101</t>
  </si>
  <si>
    <t>řezivo jehličnaté lať jakost I 10-25cm2</t>
  </si>
  <si>
    <t>438</t>
  </si>
  <si>
    <t>897,8*0,015 "Přepočtené koeficientem množství</t>
  </si>
  <si>
    <t>78</t>
  </si>
  <si>
    <t>762342441</t>
  </si>
  <si>
    <t>Montáž lišt kontralatí a latí na střechách sklonu do 60°</t>
  </si>
  <si>
    <t>440</t>
  </si>
  <si>
    <t>"střešní konstrukce a skladby_NS" 600,0+1030,0+3160,0</t>
  </si>
  <si>
    <t>79</t>
  </si>
  <si>
    <t>60514106</t>
  </si>
  <si>
    <t>řezivo jehličnaté lať pevnostní třída S10-13 průžez 40x60mm</t>
  </si>
  <si>
    <t>442</t>
  </si>
  <si>
    <t>4790*0,00264 "Přepočtené koeficientem množství</t>
  </si>
  <si>
    <t>80</t>
  </si>
  <si>
    <t>762395000</t>
  </si>
  <si>
    <t>Spojovací prostředky pro montáž krovu, bednění, laťování, světlíky, klíny</t>
  </si>
  <si>
    <t>444</t>
  </si>
  <si>
    <t>81</t>
  </si>
  <si>
    <t>762430812</t>
  </si>
  <si>
    <t>Demontáž zabednění výplní a otvorů z desek tl do 16 mm včetně nosného rámu</t>
  </si>
  <si>
    <t>448</t>
  </si>
  <si>
    <t>82</t>
  </si>
  <si>
    <t>762431013</t>
  </si>
  <si>
    <t>Zabednění okenních otvorů z desek polykarbonátu/OSB tl 15 mm na sraz přibíjených na dřevěný rám</t>
  </si>
  <si>
    <t>450</t>
  </si>
  <si>
    <t>"zabezpečení výplní a otvorů při rekonstrukci objektu" 115,651</t>
  </si>
  <si>
    <t>83</t>
  </si>
  <si>
    <t>998762204</t>
  </si>
  <si>
    <t>Přesun hmot procentní pro kce tesařské v objektech v do 36 m</t>
  </si>
  <si>
    <t>466</t>
  </si>
  <si>
    <t>764</t>
  </si>
  <si>
    <t>Konstrukce klempířské</t>
  </si>
  <si>
    <t>84</t>
  </si>
  <si>
    <t>764523N01</t>
  </si>
  <si>
    <t>K-1 - D+M Oplechování atiky š. 440mm, materiál předzvětralý TiZn tl. 0,7mm, r.š. 570mm</t>
  </si>
  <si>
    <t>bm</t>
  </si>
  <si>
    <t>526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</si>
  <si>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klempířských prvků.</t>
  </si>
  <si>
    <t>85</t>
  </si>
  <si>
    <t>764523N02</t>
  </si>
  <si>
    <t>K-2 - D+M Oplechování atiky š. 520mm, materiál předzvětralý TiZn tl. 0,7mm, r.š. 650mm</t>
  </si>
  <si>
    <t>528</t>
  </si>
  <si>
    <t>86</t>
  </si>
  <si>
    <t>764523N03</t>
  </si>
  <si>
    <t>K-3 - D+M Oplechování atiky š. 600mm, materiál předzvětralý TiZn tl. 0,7mm, r.š. 730mm</t>
  </si>
  <si>
    <t>530</t>
  </si>
  <si>
    <t>87</t>
  </si>
  <si>
    <t>764523N04</t>
  </si>
  <si>
    <t>K-4 - D+M Oplechování atiky š. 200mm, materiál předzvětralý TiZn tl. 0,7mm, r.š. 330mm</t>
  </si>
  <si>
    <t>532</t>
  </si>
  <si>
    <t>88</t>
  </si>
  <si>
    <t>764523N05</t>
  </si>
  <si>
    <t>K-5 - D+M Oplechování římsy š. 630mm, pozinkovaný plech tl. 0,8mm, r.š. 800mm</t>
  </si>
  <si>
    <t>534</t>
  </si>
  <si>
    <t>89</t>
  </si>
  <si>
    <t>764523N06</t>
  </si>
  <si>
    <t>K-6 - D+M Oplechování štítu š. 980mm, pozinkovaný plech tl. 0,8mm, r.š. 1100mm</t>
  </si>
  <si>
    <t>536</t>
  </si>
  <si>
    <t>90</t>
  </si>
  <si>
    <t>764523N07</t>
  </si>
  <si>
    <t>K-7 - D+M Oplechování atiky š. 450mm, pozinkovaný plech tl. 0,8mm, r.š. 580mm</t>
  </si>
  <si>
    <t>538</t>
  </si>
  <si>
    <t>91</t>
  </si>
  <si>
    <t>764523N08</t>
  </si>
  <si>
    <t>K-8 - D+M Oplechování římsy š. 170mm včetně oplechování okenních parapetů, pozinkovaný plech tl. 0,8mm, r.š. 400mm</t>
  </si>
  <si>
    <t>540</t>
  </si>
  <si>
    <t>92</t>
  </si>
  <si>
    <t>764523N09</t>
  </si>
  <si>
    <t>K-9 - D+M Oplechování římsy š. 160mm, pozinkovaný plech tl. 0,8mm, r.š. 280mm</t>
  </si>
  <si>
    <t>542</t>
  </si>
  <si>
    <t>93</t>
  </si>
  <si>
    <t>764523N10</t>
  </si>
  <si>
    <t>K-10 - D+M Oplechování venkovního parapetu, pozinkovaný plech tl. 0,8mm, r.š. 430mm</t>
  </si>
  <si>
    <t>544</t>
  </si>
  <si>
    <t>94</t>
  </si>
  <si>
    <t>764523N11</t>
  </si>
  <si>
    <t>K-11 - D+M Oplechování venkovního parapetu, pozinkovaný plech tl. 0,8mm, r.š. 190mm</t>
  </si>
  <si>
    <t>-949710724</t>
  </si>
  <si>
    <t>95</t>
  </si>
  <si>
    <t>764523N12</t>
  </si>
  <si>
    <t>K-12 - D+M Oplechování venkovního parapetu, pozinkovaný plech tl. 0,8mm, r.š. 410mm</t>
  </si>
  <si>
    <t>548</t>
  </si>
  <si>
    <t>96</t>
  </si>
  <si>
    <t>764523N13</t>
  </si>
  <si>
    <t>K-13 - D+M Oplechování venkovního parapetu, pozinkovaný plech tl. 0,8mm, r.š. 190mm</t>
  </si>
  <si>
    <t>500592782</t>
  </si>
  <si>
    <t>97</t>
  </si>
  <si>
    <t>764523N14</t>
  </si>
  <si>
    <t>K-14 - D+M Oplechování venkovního parapetu, pozinkovaný plech tl. 0,8mm, r.š. 430mm</t>
  </si>
  <si>
    <t>552</t>
  </si>
  <si>
    <t>98</t>
  </si>
  <si>
    <t>764523N15</t>
  </si>
  <si>
    <t>K-15 - D+M Oplechování venkovního parapetu, pozinkovaný plech tl. 0,8mm, r.š. 320mm</t>
  </si>
  <si>
    <t>-191018825</t>
  </si>
  <si>
    <t>99</t>
  </si>
  <si>
    <t>764523N16</t>
  </si>
  <si>
    <t>K-16 - D+M Oplechování venkovního parapetu, pozinkovaný plech tl. 0,8mm, r.š. 230mm</t>
  </si>
  <si>
    <t>556</t>
  </si>
  <si>
    <t>100</t>
  </si>
  <si>
    <t>764523N17</t>
  </si>
  <si>
    <t>K-17 - D+M Oplechování venkovního parapetu, pozinkovaný plech tl. 0,8mm, r.š. 190mm</t>
  </si>
  <si>
    <t>-316023710</t>
  </si>
  <si>
    <t>101</t>
  </si>
  <si>
    <t>764523N18</t>
  </si>
  <si>
    <t>K-18 - D+M Oplechování venkovního parapetu, pozinkovaný plech tl. 0,8mm, r.š. 410mm</t>
  </si>
  <si>
    <t>560</t>
  </si>
  <si>
    <t>102</t>
  </si>
  <si>
    <t>764523N19</t>
  </si>
  <si>
    <t>K-19 - D+M Oplechování venkovního parapetu, pozinkovaný plech tl. 0,8mm, r.š. 430mm</t>
  </si>
  <si>
    <t>562</t>
  </si>
  <si>
    <t>103</t>
  </si>
  <si>
    <t>764523N20</t>
  </si>
  <si>
    <t>K-20 - D+M Oplechování venkovního parapetu, pozinkovaný plech tl. 0,8mm, r.š. 410mm</t>
  </si>
  <si>
    <t>564</t>
  </si>
  <si>
    <t>104</t>
  </si>
  <si>
    <t>764523N21</t>
  </si>
  <si>
    <t>K-21 - D+M Oplechování venkovního parapetu, pozinkovaný plech tl. 0,8mm, r.š. 410mm</t>
  </si>
  <si>
    <t>566</t>
  </si>
  <si>
    <t>105</t>
  </si>
  <si>
    <t>764523N22</t>
  </si>
  <si>
    <t>K-22 - D+M Oplechování venkovního parapetu, pozinkovaný plech tl. 0,8mm, r.š. 270mm</t>
  </si>
  <si>
    <t>1907369698</t>
  </si>
  <si>
    <t>106</t>
  </si>
  <si>
    <t>764523N23</t>
  </si>
  <si>
    <t>K-23 - D+M Oplechování venkovního parapetu, pozinkovaný plech tl. 0,8mm, r.š. 270mm</t>
  </si>
  <si>
    <t>1247779199</t>
  </si>
  <si>
    <t>107</t>
  </si>
  <si>
    <t>764523N24</t>
  </si>
  <si>
    <t>K-24 - D+M Oplechování venkovního parapetu, pozinkovaný plech tl. 0,8mm, r.š. 410mm</t>
  </si>
  <si>
    <t>572</t>
  </si>
  <si>
    <t>108</t>
  </si>
  <si>
    <t>764523N25</t>
  </si>
  <si>
    <t>K-25 - D+M Oplechování venkovního parapetu, pozinkovaný plech tl. 0,8mm, r.š. 410mm</t>
  </si>
  <si>
    <t>574</t>
  </si>
  <si>
    <t>109</t>
  </si>
  <si>
    <t>764523N26</t>
  </si>
  <si>
    <t>K-26 - D+M Oplechování venkovního parapetu, pozinkovaný plech tl. 0,8mm, r.š. 440mm</t>
  </si>
  <si>
    <t>1775364490</t>
  </si>
  <si>
    <t>110</t>
  </si>
  <si>
    <t>764523N27</t>
  </si>
  <si>
    <t>K-27 - D+M Okapní žlab podokapní půlkruhový, průměr 150mm, pozinkovaný plech tl. 0,8mm, r.š. 330mm</t>
  </si>
  <si>
    <t>578</t>
  </si>
  <si>
    <t>111</t>
  </si>
  <si>
    <t>764523N28</t>
  </si>
  <si>
    <t>K-28 - D+M Okapní žlab zaatikový, předzvětralý TiZn tl. 0,7mm, r.š. 1100mm, napojen na oplechování atiky a na falcovanou krytinu</t>
  </si>
  <si>
    <t>580</t>
  </si>
  <si>
    <t>112</t>
  </si>
  <si>
    <t>764523N29</t>
  </si>
  <si>
    <t>K-29 - D+M Okapní svod kruhový, pozink. pl. tl. 0,8mm, pr. 125mm, ve spodní část litinová roura s čistícím kusem, pr. 125mm (v=1,3m, 9ks)</t>
  </si>
  <si>
    <t>582</t>
  </si>
  <si>
    <t>113</t>
  </si>
  <si>
    <t>764523N30</t>
  </si>
  <si>
    <t>K-30 - D+M Oplechování odvětrávané mezery š. 150mm půdního prostoru, pozinkovaný plech tl. 0,8mm, r.š. 350mm</t>
  </si>
  <si>
    <t>584</t>
  </si>
  <si>
    <t>114</t>
  </si>
  <si>
    <t>764523N31</t>
  </si>
  <si>
    <t>K-31 - D+M Oplechování odvětrávané mezery š. 100mm půdního prostoru, pozinkovaný plech tl. 0,8mm, r.š. 300mm</t>
  </si>
  <si>
    <t>586</t>
  </si>
  <si>
    <t>115</t>
  </si>
  <si>
    <t>764523N32</t>
  </si>
  <si>
    <t>K-33 - D+M Okapnice u kraje střechy, pozinkovaný plech tl. 0,8mm, r.š. 150mm</t>
  </si>
  <si>
    <t>588</t>
  </si>
  <si>
    <t>116</t>
  </si>
  <si>
    <t>764523N33</t>
  </si>
  <si>
    <t>K-34 - D+M Oplechování atiky š. 300mm, pozinkovaný plech tl. 0,8mm, r.š. 450mm</t>
  </si>
  <si>
    <t>590</t>
  </si>
  <si>
    <t>117</t>
  </si>
  <si>
    <t>764523N34</t>
  </si>
  <si>
    <t>K-35 - D+M Oplechování koutu střechy, pozinkovaný plech tl. 0,8mm, r.š. 1m2</t>
  </si>
  <si>
    <t>ks</t>
  </si>
  <si>
    <t>592</t>
  </si>
  <si>
    <t>118</t>
  </si>
  <si>
    <t>764523N35</t>
  </si>
  <si>
    <t>K-36 - D+M Lemování střechy u stěny, pozinkovaný plech tl. 0,8mm, r.š. 300mm</t>
  </si>
  <si>
    <t>594</t>
  </si>
  <si>
    <t>119</t>
  </si>
  <si>
    <t>764523N36</t>
  </si>
  <si>
    <t>K-37 - D+M Oplechování úžlabí střechy, pozinkovaný plech tl. 0,8mm, r.š. 330mm</t>
  </si>
  <si>
    <t>596</t>
  </si>
  <si>
    <t>120</t>
  </si>
  <si>
    <t>764523N37</t>
  </si>
  <si>
    <t>K-38 - D+M Oplechování nároží střechy, pozinkovaný plech tl. 0,8mm, r.š. 330mm</t>
  </si>
  <si>
    <t>598</t>
  </si>
  <si>
    <t>121</t>
  </si>
  <si>
    <t>764523N38</t>
  </si>
  <si>
    <t>K-40 - D+M Ventilační hlavice kanal./VZT, DN 100mm, materiál plast</t>
  </si>
  <si>
    <t>600</t>
  </si>
  <si>
    <t>764523N39</t>
  </si>
  <si>
    <t>K-41 - D+M Ventilační hlavice VZT, DN 200mm, materiál plast</t>
  </si>
  <si>
    <t>602</t>
  </si>
  <si>
    <t>123</t>
  </si>
  <si>
    <t>764523N40</t>
  </si>
  <si>
    <t>K-42 - D+M Oplechování venkovního parapetu, pozinkovaný plech tl. 0,8mm, r.š. 230mm</t>
  </si>
  <si>
    <t>604</t>
  </si>
  <si>
    <t>124</t>
  </si>
  <si>
    <t>764001821</t>
  </si>
  <si>
    <t>Demontáž krytiny plechové do suti</t>
  </si>
  <si>
    <t>606</t>
  </si>
  <si>
    <t>125</t>
  </si>
  <si>
    <t>764002841</t>
  </si>
  <si>
    <t>Demontáž oplechování atik a nadezdívek do suti</t>
  </si>
  <si>
    <t>608</t>
  </si>
  <si>
    <t>126</t>
  </si>
  <si>
    <t>764002851</t>
  </si>
  <si>
    <t>Demontáž oplechování parapetů do suti</t>
  </si>
  <si>
    <t>610</t>
  </si>
  <si>
    <t>127</t>
  </si>
  <si>
    <t>764002861</t>
  </si>
  <si>
    <t>Demontáž oplechování říms a ostatních prvků do suti</t>
  </si>
  <si>
    <t>612</t>
  </si>
  <si>
    <t>764004801</t>
  </si>
  <si>
    <t>Demontáž podokapního žlabu do suti</t>
  </si>
  <si>
    <t>614</t>
  </si>
  <si>
    <t>129</t>
  </si>
  <si>
    <t>764004861</t>
  </si>
  <si>
    <t>Demontáž svodu do suti</t>
  </si>
  <si>
    <t>616</t>
  </si>
  <si>
    <t>764432R01</t>
  </si>
  <si>
    <t>Dodávka a montáž systémové skladby falcované krytiny z TiZn s dvojitou drážkou (š 600 mm) včetně podkladní strukturované oddělovací vrstvy s paropropustnou folií tl. 8 mm</t>
  </si>
  <si>
    <t>618</t>
  </si>
  <si>
    <t xml:space="preserve">Poznámka k položce:_x000d_
Poznámka k položce: Kompletní provedení dle specifikace PD a TZ vč. všech souvisejících prací dodávek, příslušenství a komponentů dle systému.  V jednotkové ceně započítáno: dodávka, výroba, montáž/osazení/kotvení (vč.kotvících prvků), povrchová úprava.  ------------------------------------------------------------------------------------------------------------------------------------------</t>
  </si>
  <si>
    <t>131</t>
  </si>
  <si>
    <t>998764204</t>
  </si>
  <si>
    <t>Přesun hmot procentní pro konstrukce klempířské v objektech v do 36 m</t>
  </si>
  <si>
    <t>620</t>
  </si>
  <si>
    <t>765</t>
  </si>
  <si>
    <t>Krytina skládaná</t>
  </si>
  <si>
    <t>765114R22</t>
  </si>
  <si>
    <t>Krytina keramická bobrovka šupinové krytí sklonu do 60° na sucho _ kompletní systém dle výrobce a PD</t>
  </si>
  <si>
    <t>622</t>
  </si>
  <si>
    <t xml:space="preserve">Poznámka k položce:_x000d_
Poznámka k položce: Kompletní provedení dle specifikace PD a TZ vč. všech přímo souvisejících prací a dodávek. ----------------------------------------------------------------------------------------------------------------- Jednotková cena obsahuje kompletní systémové řešení včetně všech doplňků a příslušenství dle zadání PD a  zásad výrobce. -jednotková cena obsahuje veškeré ztratné / přesahy .</t>
  </si>
  <si>
    <t>133</t>
  </si>
  <si>
    <t>765901156</t>
  </si>
  <si>
    <t>Zakrytí šikmých střech podstřešní hydroizolační kontaktní difuzní folií</t>
  </si>
  <si>
    <t>624</t>
  </si>
  <si>
    <t>998765204</t>
  </si>
  <si>
    <t>Přesun hmot procentní pro krytiny skládané v objektech v do 36 m</t>
  </si>
  <si>
    <t>626</t>
  </si>
  <si>
    <t>766</t>
  </si>
  <si>
    <t>Konstrukce truhlářské</t>
  </si>
  <si>
    <t>135</t>
  </si>
  <si>
    <t>766521N01</t>
  </si>
  <si>
    <t>Od1 - D+M Dřevěné okno ze subtilních profilů, venkovní vzhled jako historická špaletová okna, 500x500mm</t>
  </si>
  <si>
    <t>628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</si>
  <si>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oken - nová dřevěná okna.</t>
  </si>
  <si>
    <t>766521N02</t>
  </si>
  <si>
    <t>Od2 - D+M Dřevěné okno ze subtilních profilů, venkovní vzhled jako historická špaletová okna, 860x560mm</t>
  </si>
  <si>
    <t>630</t>
  </si>
  <si>
    <t>137</t>
  </si>
  <si>
    <t>766521N03</t>
  </si>
  <si>
    <t>Od3 - D+M Dřevěné okno ze subtilních profilů, venkovní vzhled jako historická špaletová okna, 860x560mm</t>
  </si>
  <si>
    <t>632</t>
  </si>
  <si>
    <t>766521N04</t>
  </si>
  <si>
    <t>Od4 - D+M Dřevěné okno ze subtilních profilů, venkovní vzhled jako historická špaletová okna, 1170x560mm</t>
  </si>
  <si>
    <t>634</t>
  </si>
  <si>
    <t>139</t>
  </si>
  <si>
    <t>766521N05</t>
  </si>
  <si>
    <t>Od5 - D+M Posuvné dvoukřídlé interiérové okno z dřevěných subtilních profilů, pravé křídlo posuvné, levé fix, 1500x1500mm</t>
  </si>
  <si>
    <t>411618299</t>
  </si>
  <si>
    <t>766521N06</t>
  </si>
  <si>
    <t>Op1 - D+M Jednokřídlé okno z plastových profilů, 860x1150mm</t>
  </si>
  <si>
    <t>-1857767208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</si>
  <si>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oken - nová okna z plastových profilů.</t>
  </si>
  <si>
    <t>141</t>
  </si>
  <si>
    <t>766521N07</t>
  </si>
  <si>
    <t>Op2 - D+M Jednokřídlé okno z plastových profilů, 860x1350mm</t>
  </si>
  <si>
    <t>1622736824</t>
  </si>
  <si>
    <t>766521N08</t>
  </si>
  <si>
    <t>Op3 - D+M Jednokřídlé okno z plastových profilů, 900x1350mm</t>
  </si>
  <si>
    <t>-131258618</t>
  </si>
  <si>
    <t>143</t>
  </si>
  <si>
    <t>766521N09</t>
  </si>
  <si>
    <t>Op4 - D+M Čtyřkřídlé okno z plastových profilů, 2050x1500mm</t>
  </si>
  <si>
    <t>284899717</t>
  </si>
  <si>
    <t>766521N10</t>
  </si>
  <si>
    <t>Oh1 - D+M Repase - dřevěné špaletové okno s nadsvětlíkem, historické, včetně vnitřního parapetu, 620x1580mm</t>
  </si>
  <si>
    <t>646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</si>
  <si>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oken - historická dřevěná okna - repase.</t>
  </si>
  <si>
    <t>145</t>
  </si>
  <si>
    <t>766521N11</t>
  </si>
  <si>
    <t>Oh2 - D+M Repase - dřevěné špaletové okno, historické, včetně vnitřního parapetu, 660x1050mm</t>
  </si>
  <si>
    <t>648</t>
  </si>
  <si>
    <t>766521N12</t>
  </si>
  <si>
    <t>Oh3 - D+M Repase - dřevěné špaletové okno s nadsvětlíkem, historické, včetně vnitřního parapetu, 660x1620mm</t>
  </si>
  <si>
    <t>650</t>
  </si>
  <si>
    <t>147</t>
  </si>
  <si>
    <t>766521N13</t>
  </si>
  <si>
    <t>Oh4 - D+M Repase - dřevěné špaletové okno s nadsvětlíkem, historické, včetně vnitřního parapetu, 660x1620mm</t>
  </si>
  <si>
    <t>652</t>
  </si>
  <si>
    <t>766521N14</t>
  </si>
  <si>
    <t>Oh5 - D+M Repase - dřevěné špaletové okno, historické, včetně vnitřního parapetu, 700x1120mm</t>
  </si>
  <si>
    <t>654</t>
  </si>
  <si>
    <t>149</t>
  </si>
  <si>
    <t>766521N15</t>
  </si>
  <si>
    <t>Oh6 - D+M Repase - dřevěné špaletové okno s nadsvětlíkem, historické, včetně vnitřního parapetu, 730x1590mm</t>
  </si>
  <si>
    <t>1929877368</t>
  </si>
  <si>
    <t>766521N16</t>
  </si>
  <si>
    <t>Oh7 - D+M Repase - dřevěné špaletové okno s nadsvětlíkem, historické, včetně vnitřního parapetu, 800x2140mm</t>
  </si>
  <si>
    <t>-1626344743</t>
  </si>
  <si>
    <t>151</t>
  </si>
  <si>
    <t>766521N17</t>
  </si>
  <si>
    <t>Oh8 - D+M Repase - dřevěné špaletové okno s dvoukřídlým nadsvětlíkem, historické, včetně vnitřního parapetu, 1000x2220mm</t>
  </si>
  <si>
    <t>660</t>
  </si>
  <si>
    <t>152</t>
  </si>
  <si>
    <t>766521N18</t>
  </si>
  <si>
    <t>Oh8 - D+M Repase - dřevěné špaletové okno s nadsvětlíkem, historické, včetně vnitřního parapetu, 800x2220mm</t>
  </si>
  <si>
    <t>261571090</t>
  </si>
  <si>
    <t>153</t>
  </si>
  <si>
    <t>766521N19</t>
  </si>
  <si>
    <t>Oh9 - D+M Repase - dřevěné špaletové okno, historické, včetně vnitřního parapetu, 1260x980mm</t>
  </si>
  <si>
    <t>664</t>
  </si>
  <si>
    <t>154</t>
  </si>
  <si>
    <t>766521N20</t>
  </si>
  <si>
    <t>Oh10 - D+M Repase - dřevěné špaletové okno s dvoukřídlým nadsvětlíkem, historické, včetně vnitřního parapetu, 1400x1650mm</t>
  </si>
  <si>
    <t>666</t>
  </si>
  <si>
    <t>155</t>
  </si>
  <si>
    <t>766521N21</t>
  </si>
  <si>
    <t>Oh11 - D+M Repase - dřevěné špaletové okno s dvoukřídlým nadsvětlíkem, historické, včetně vnitřního parapetu, 1400x2150mm</t>
  </si>
  <si>
    <t>-575359704</t>
  </si>
  <si>
    <t>766521N22</t>
  </si>
  <si>
    <t>Oh12 - D+M Repase - dřevěné špaletové okno s dvoukřídlým nadsvětlíkem, historické, včetně vnitřního parapetu, 1400x2150mm</t>
  </si>
  <si>
    <t>432162462</t>
  </si>
  <si>
    <t>157</t>
  </si>
  <si>
    <t>766521N23</t>
  </si>
  <si>
    <t>Oh13 - D+M Repase - dřevěné špaletové okno s dvoukřídlým nadsvětlíkem, historické, včetně vnitřního parapetu, 1400x2220mm</t>
  </si>
  <si>
    <t>672</t>
  </si>
  <si>
    <t>766521N24</t>
  </si>
  <si>
    <t>Oh14 - D+M Repase - dřevěné špaletové okno s nadsvětlíky, historické, včetně vnitřního parapetu, 1800x2080mm</t>
  </si>
  <si>
    <t>1005080176</t>
  </si>
  <si>
    <t>159</t>
  </si>
  <si>
    <t>766521N25</t>
  </si>
  <si>
    <t>Oh15 - D+M Repase - dřevěné špaletové okno s nadsvětlíky, historické, včetně vnitřního parapetu, 1800x2240mm</t>
  </si>
  <si>
    <t>-1016458853</t>
  </si>
  <si>
    <t>766521N26</t>
  </si>
  <si>
    <t>Oh16 - D+M Repase - dřevěné špaletové okno s nadsvětlíky, historické, včetně vnitřního parapetu, 1960x2280mm</t>
  </si>
  <si>
    <t>678</t>
  </si>
  <si>
    <t>161</t>
  </si>
  <si>
    <t>766521N27</t>
  </si>
  <si>
    <t>Oh17 - D+M Repase - dřevěné devíti-křídlé špaletové okno, historické, včetně vnitřního parapetu, 1960x3260mm</t>
  </si>
  <si>
    <t>680</t>
  </si>
  <si>
    <t>766521N28</t>
  </si>
  <si>
    <t>Or1 - D+M Replika - dřevěné špaletové okno, včetně vnitřního parapetu, 500x700mm</t>
  </si>
  <si>
    <t>1622732758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</si>
  <si>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oken - repliky historických dřevěných oken.</t>
  </si>
  <si>
    <t>163</t>
  </si>
  <si>
    <t>766521N29</t>
  </si>
  <si>
    <t>Or2 - D+M Replika - dřevěné špaletové okno, včetně vnitřního parapetu, 500x700mm</t>
  </si>
  <si>
    <t>1214465763</t>
  </si>
  <si>
    <t>766521N30</t>
  </si>
  <si>
    <t>Or3 - D+M Replika - dřevěné špaletové okno, včetně vnitřního parapetu, 500x900mm</t>
  </si>
  <si>
    <t>-1463624650</t>
  </si>
  <si>
    <t>165</t>
  </si>
  <si>
    <t>766521N31</t>
  </si>
  <si>
    <t>Or4 - D+M Replika - dřevěné špaletové okno, včetně vnitřního parapetu, 650x1200mm</t>
  </si>
  <si>
    <t>-2030934010</t>
  </si>
  <si>
    <t>766521N32</t>
  </si>
  <si>
    <t>Or5 - D+M Replika - dřevěné špaletové okno, včetně vnitřního parapetu, 650x1200mm</t>
  </si>
  <si>
    <t>1776387961</t>
  </si>
  <si>
    <t>167</t>
  </si>
  <si>
    <t>766521N33</t>
  </si>
  <si>
    <t>Or6 - D+M Replika - dřevěné špaletové okno s nadsvětlíkem, včetně vnitřního parapetu, 970x1460mm</t>
  </si>
  <si>
    <t>692</t>
  </si>
  <si>
    <t>168</t>
  </si>
  <si>
    <t>766521N34</t>
  </si>
  <si>
    <t>Or7 - D+M Replika - dřevěné špaletové okno s dvoukřídlým nadsvětlíkem, včetně vnitřního parapetu, 1130x1900mm</t>
  </si>
  <si>
    <t>694</t>
  </si>
  <si>
    <t>169</t>
  </si>
  <si>
    <t>766521N35</t>
  </si>
  <si>
    <t>Or8 - D+M Replika - dřevěné špaletové okno s dvoukřídlým nadsvětlíkem, včetně vnitřního parapetu, 1130x2020mm</t>
  </si>
  <si>
    <t>696</t>
  </si>
  <si>
    <t>170</t>
  </si>
  <si>
    <t>766521N36</t>
  </si>
  <si>
    <t>Or9 - D+M Replika - dřevěné špaletové okno s nadsvětlíky, včetně vnitřního parapetu, 1850x2020mm</t>
  </si>
  <si>
    <t>698</t>
  </si>
  <si>
    <t>171</t>
  </si>
  <si>
    <t>766521N37</t>
  </si>
  <si>
    <t>Or9 - D+M Replika - dřevěné špaletové okno s dvoukřídlým nadsvětlíkem, včetně vnitřního parapetu, 1400x1920mm</t>
  </si>
  <si>
    <t>700</t>
  </si>
  <si>
    <t>172</t>
  </si>
  <si>
    <t>766521N38</t>
  </si>
  <si>
    <t>Or10 - D+M Replika - obloukové okno s dělícím paždíkem ve 3/4 výšky, dřevěné špaletové okno, 1970x4000mm, zvukový útlum Rw=38dB</t>
  </si>
  <si>
    <t>1364373968</t>
  </si>
  <si>
    <t>173</t>
  </si>
  <si>
    <t>766521N39</t>
  </si>
  <si>
    <t>Or11 - D+M Replika - obloukové okno s dělícím paždíkem ve 3/4 výšky, dřevěné špaletové okno, 2100x4000mm, zvukový útlum Rw=38dB</t>
  </si>
  <si>
    <t>241298930</t>
  </si>
  <si>
    <t>174</t>
  </si>
  <si>
    <t>766521N40</t>
  </si>
  <si>
    <t>Or12 - D+M Replika - obloukové okno s dělícím paždíkem ve 3/4 výšky, dřevěné špaletové okno, 2170x4000mm, zvukový útlum Rw=38dB</t>
  </si>
  <si>
    <t>-1792677859</t>
  </si>
  <si>
    <t>175</t>
  </si>
  <si>
    <t>766521N41</t>
  </si>
  <si>
    <t>SO-1 - D+M Střešní okno kyvné, materiál lepený tepelně upravený dřevěný profil (TMT), ovládání na elektro pohon, 780x620mm</t>
  </si>
  <si>
    <t>708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</si>
  <si>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střešních oken.</t>
  </si>
  <si>
    <t>176</t>
  </si>
  <si>
    <t>766521N42</t>
  </si>
  <si>
    <t>SO-2 - D+M Střešní okno kyvné, materiál lepený tepelně upravený dřevěný profil (TMT), ovládání na elektro pohon, 780x980mm</t>
  </si>
  <si>
    <t>710</t>
  </si>
  <si>
    <t>177</t>
  </si>
  <si>
    <t>766521N43</t>
  </si>
  <si>
    <t>SO-3 - D+M Střešní okno kyvné, materiál lepený tepelně upravený dřevěný profil (TMT), ovládání na elektro pohon, 550x1180mm</t>
  </si>
  <si>
    <t>178</t>
  </si>
  <si>
    <t>766521N44</t>
  </si>
  <si>
    <t>SO-4 - D+M Střešní okno kyvné, materiál lepený tepelně upravený dřevěný profil (TMT), ovládání na elektro pohon, 660x1180mm</t>
  </si>
  <si>
    <t>714</t>
  </si>
  <si>
    <t>179</t>
  </si>
  <si>
    <t>766521N45</t>
  </si>
  <si>
    <t>SO-5 - D+M Střešní okno kyvné, materiál lepený tepelně upravený dřevěný profil (TMT), ovládání na elektro pohon, 780x1180mm</t>
  </si>
  <si>
    <t>716</t>
  </si>
  <si>
    <t>180</t>
  </si>
  <si>
    <t>766521N46</t>
  </si>
  <si>
    <t>SO-6 - D+M Střešní výlez na šikmou střechu, rám z vakuově impregnovaného borovicového dřeva, křídlo z AL profilu, 600x600mm</t>
  </si>
  <si>
    <t>718</t>
  </si>
  <si>
    <t>181</t>
  </si>
  <si>
    <t>766521N47</t>
  </si>
  <si>
    <t>SO-7 - D+M Tubusový světlovod (Sunizer) prům. 530mm s čtverc. difuzorem, délka do 1,7m, pod difuzorem instalované požární sklo EI30</t>
  </si>
  <si>
    <t>720</t>
  </si>
  <si>
    <t>182</t>
  </si>
  <si>
    <t>766521N48</t>
  </si>
  <si>
    <t>SO-8 - D+M Tubusový světlovod (Sunizer) prům. 530mm s čtverc. difuzorem, délka do 1,0m, pod difuzorem instalované požární sklo EI30</t>
  </si>
  <si>
    <t>722</t>
  </si>
  <si>
    <t>183</t>
  </si>
  <si>
    <t>766521N49</t>
  </si>
  <si>
    <t>SO-9 - D+M Výlez na plochou střechu (sklon 2o) 700x1200mm, manuální ovládání, otevření 60st pomocí plynových pístů</t>
  </si>
  <si>
    <t>724</t>
  </si>
  <si>
    <t>184</t>
  </si>
  <si>
    <t>766521N50</t>
  </si>
  <si>
    <t>D+M Příslušenství k inteligentním střešním oknům - opakovač signálu KLF 200</t>
  </si>
  <si>
    <t>-209780691</t>
  </si>
  <si>
    <t>185</t>
  </si>
  <si>
    <t>766521N51</t>
  </si>
  <si>
    <t>D1 - D+M Jednokřídlé vnitřní dřevěné dveře, plné, povrch lamino CPL, včetně prahu, 600x1700mm</t>
  </si>
  <si>
    <t>1346396105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</si>
  <si>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dveří.</t>
  </si>
  <si>
    <t>186</t>
  </si>
  <si>
    <t>766521N52</t>
  </si>
  <si>
    <t>D2 - D+M Jednokřídlé vnitřní dřevěné dveře, plné, povrch lamino CPL, včetně prahu, 700x1970mm</t>
  </si>
  <si>
    <t>2023951125</t>
  </si>
  <si>
    <t>187</t>
  </si>
  <si>
    <t>766521N53</t>
  </si>
  <si>
    <t>D3 - D+M Jednokřídlé vnitřní dřevěné dveře, plné, povrch lamino CPL, včetně prahu, 700x1970mm</t>
  </si>
  <si>
    <t>-512823660</t>
  </si>
  <si>
    <t>188</t>
  </si>
  <si>
    <t>766521N54</t>
  </si>
  <si>
    <t>D4 - D+M Jednokřídlé vnitřní dřevěné dveře, prosklené, povrch lamino CPL, 700x1970mm</t>
  </si>
  <si>
    <t>889068842</t>
  </si>
  <si>
    <t>189</t>
  </si>
  <si>
    <t>766521N55</t>
  </si>
  <si>
    <t>D5 - D+M Jednokřídlé vnitřní dřevěné dveře, plné, povrch lamino CPL, včetně prahu, 700x1970mm</t>
  </si>
  <si>
    <t>1823673595</t>
  </si>
  <si>
    <t>190</t>
  </si>
  <si>
    <t>766521N56</t>
  </si>
  <si>
    <t>D6 - D+M Jednokřídlé vnitřní dřevěné dveře, plné, povrch lamino CPL, včetně prahu, 700x1970mm</t>
  </si>
  <si>
    <t>-40415430</t>
  </si>
  <si>
    <t>191</t>
  </si>
  <si>
    <t>766521N57</t>
  </si>
  <si>
    <t>D7 - D+M Jednokřídlé vnitřní dřevěné dveře, plné, povrch lamino CPL, včetně prahu, 700x1970mm</t>
  </si>
  <si>
    <t>741411085</t>
  </si>
  <si>
    <t>192</t>
  </si>
  <si>
    <t>766521N58</t>
  </si>
  <si>
    <t>D8 - D+M Jednokřídlé vnitřní dřevěné dveře, prosklené, povrch lamino CPL, 700x1970mm</t>
  </si>
  <si>
    <t>-1412034824</t>
  </si>
  <si>
    <t>193</t>
  </si>
  <si>
    <t>766521N59</t>
  </si>
  <si>
    <t>D9 - D+M Jednokřídlé vnitřní dřevěné dveře, plné, povrch lamino CPL, včetně prahu, 800x1970mm</t>
  </si>
  <si>
    <t>565702247</t>
  </si>
  <si>
    <t>194</t>
  </si>
  <si>
    <t>766521N60</t>
  </si>
  <si>
    <t>D10 - D+M Jednokřídlé vnitřní dřevěné dveře, plné, povrch lamino CPL, včetně prahu, 800x1970mm</t>
  </si>
  <si>
    <t>-1895212056</t>
  </si>
  <si>
    <t>195</t>
  </si>
  <si>
    <t>766521N61</t>
  </si>
  <si>
    <t>D11 - D+M Jednokřídlé vnitřní dřevěné dveře, plné, povrch lamino CPL, včetně dřevěné obložkové zárubně prahu, 800x1970mm</t>
  </si>
  <si>
    <t>548767453</t>
  </si>
  <si>
    <t>196</t>
  </si>
  <si>
    <t>766521N62</t>
  </si>
  <si>
    <t>D12 - D+M Jednokřídlé vnitřní dřevěné dveře, plné, povrch lamino CPL, včetně dřevěné obložkové zárubně a prahu, 800x1970mm</t>
  </si>
  <si>
    <t>159600846</t>
  </si>
  <si>
    <t>197</t>
  </si>
  <si>
    <t>766521N63</t>
  </si>
  <si>
    <t>D13 - D+M Dřevěné dveře vnitřní, s průzorem 200x800mm, křídlo 800x1970mm, včetně dřevěné obložkové zárubně, PO - EI 30 DP3-S-C</t>
  </si>
  <si>
    <t>-454606755</t>
  </si>
  <si>
    <t>198</t>
  </si>
  <si>
    <t>766521N64</t>
  </si>
  <si>
    <t>D14 - D+M Dřevěné dveře vnitřní, plné, křídlo 800x1970mm, včetně dřevěné obložkové zárubně a prahu, PO - EI 30 DP3-S-C</t>
  </si>
  <si>
    <t>1458730249</t>
  </si>
  <si>
    <t>199</t>
  </si>
  <si>
    <t>766521N65</t>
  </si>
  <si>
    <t>D15 - D+M Jednokřídlé vnitřní dřevěné dveře, plné, povrch lamino CPL, včetně prahu, 800x1970mm</t>
  </si>
  <si>
    <t>439023904</t>
  </si>
  <si>
    <t>200</t>
  </si>
  <si>
    <t>766521N66</t>
  </si>
  <si>
    <t>D16 - D+M Jednokřídlé vnitřní dřevěné dveře, plné, povrch lamino CPL, včetně prahu, 800x1970mm</t>
  </si>
  <si>
    <t>1421608146</t>
  </si>
  <si>
    <t>201</t>
  </si>
  <si>
    <t>766521N67</t>
  </si>
  <si>
    <t>D17 - D+M Dřevěné dveře vnitřní, plné, povrch lamino CPL, PO - EI 30 DP3-C, 800x1970mm</t>
  </si>
  <si>
    <t>-388448526</t>
  </si>
  <si>
    <t>202</t>
  </si>
  <si>
    <t>766521N68</t>
  </si>
  <si>
    <t>D18 - D+M Jednokřídlé vnitřní dřevěné dveře, plné, povrch lamino CPL, včetně dřevěné obložkové zárubně a prahu, 800x1970mm</t>
  </si>
  <si>
    <t>-1690720802</t>
  </si>
  <si>
    <t>203</t>
  </si>
  <si>
    <t>766521N69</t>
  </si>
  <si>
    <t>D19 - D+M Jednokřídlé vnitřní dřevěné dveře, plné, povrch lamino CPL, včetně dřevěné obložkové zárubně a prahu, 800x1970mm</t>
  </si>
  <si>
    <t>488272992</t>
  </si>
  <si>
    <t>204</t>
  </si>
  <si>
    <t>766521N70</t>
  </si>
  <si>
    <t>D20 - D+M Jednokřídlé vnitřní dřevěné dveře, plné, povrch lamino CPL, včetně dřevěné obložkové zárubně a prahu, 800x1970mm</t>
  </si>
  <si>
    <t>-1046751786</t>
  </si>
  <si>
    <t>205</t>
  </si>
  <si>
    <t>766521N71</t>
  </si>
  <si>
    <t>D21 - D+M Dřevěné dveře vnitřní, plné, povrch lamino CPL, včetně dřevěné obložkové zárubně, PO - EI 30 DP3-C, 800x1970mm</t>
  </si>
  <si>
    <t>-1332114450</t>
  </si>
  <si>
    <t>206</t>
  </si>
  <si>
    <t>766521N74</t>
  </si>
  <si>
    <t>D24 - D+M Jednokřídlé vnitřní dřevěné dveře, plné, povrch lamino CPL, včetně prahu, 880x2030mm</t>
  </si>
  <si>
    <t>-138856411</t>
  </si>
  <si>
    <t>207</t>
  </si>
  <si>
    <t>766521N75</t>
  </si>
  <si>
    <t>D25 - D+M Jednokřídlé vnitřní dřevěné dveře, plné, povrch lamino CPL, včetně prahu, 900x1970mm</t>
  </si>
  <si>
    <t>-2061639031</t>
  </si>
  <si>
    <t>208</t>
  </si>
  <si>
    <t>766521N76</t>
  </si>
  <si>
    <t>D26 - D+M Jednokřídlé vnitřní dřevěné dveře, plné, povrch lamino CPL, včetně prahu, 900x1970mm</t>
  </si>
  <si>
    <t>440589923</t>
  </si>
  <si>
    <t>209</t>
  </si>
  <si>
    <t>766521N77</t>
  </si>
  <si>
    <t>D27 - D+M Jednokřídlé vnitřní dřevěné dveře, plné, povrch lamino CPL, včetně prahu, 900x1970mm, PO - EI 30 DP3-C</t>
  </si>
  <si>
    <t>-1634434638</t>
  </si>
  <si>
    <t>210</t>
  </si>
  <si>
    <t>766521N78</t>
  </si>
  <si>
    <t>D28 - D+M Jednokřídlé vnitřní dřevěné dveře, plné, povrch lamino CPL, včetně prahu, 900x1970mm, PO - EI 30 DP3-S-C</t>
  </si>
  <si>
    <t>-1796301191</t>
  </si>
  <si>
    <t>211</t>
  </si>
  <si>
    <t>766521N79</t>
  </si>
  <si>
    <t>D29 - D+M Jednokřídlé vnitřní dřevěné dveře, plné, povrch lamino CPL, včetně prahu, 900x1900mm</t>
  </si>
  <si>
    <t>694608734</t>
  </si>
  <si>
    <t>212</t>
  </si>
  <si>
    <t>766521N80</t>
  </si>
  <si>
    <t>D30 - D+M Jednokřídlé vnitřní dřevěné dveře, plné, povrch lamino CPL, včetně prahu, 900x1970mm</t>
  </si>
  <si>
    <t>365939632</t>
  </si>
  <si>
    <t>213</t>
  </si>
  <si>
    <t>766521N81</t>
  </si>
  <si>
    <t>D31 - D+M Jednokřídlé vnitřní dřevěné dveře, plné, povrch lamino CPL, včetně prahu, 900x1900mm</t>
  </si>
  <si>
    <t>-1953336267</t>
  </si>
  <si>
    <t>766521N82</t>
  </si>
  <si>
    <t>D32 - D+M Dvoukřídlé asymetrické vnitřní dveře dřevěné, prosklené, 1350x2050mm, včetně dřevěné zárubně, PO - EI 30 DP3-C</t>
  </si>
  <si>
    <t>1624142924</t>
  </si>
  <si>
    <t>215</t>
  </si>
  <si>
    <t>766521N84</t>
  </si>
  <si>
    <t>D34 - D+M Dvoukřídlé asymetrické vnitřní dveře dřevěné, prosklené, 1450x1970mm, včetně dřevěné zárubně, PO - EI 30 DP3-S-C</t>
  </si>
  <si>
    <t>-946218245</t>
  </si>
  <si>
    <t>766521N87</t>
  </si>
  <si>
    <t>D37 - D+M Dvoukřídlé asymetrické vnitřní dveře dřevěné, prosklené, 1500x1970mm, včetně dřevěné zárubně, PO - EI 30 DP3-S-C</t>
  </si>
  <si>
    <t>1258683689</t>
  </si>
  <si>
    <t>217</t>
  </si>
  <si>
    <t>766521N88</t>
  </si>
  <si>
    <t>D38 - D+M Dvoukřídlé asymetrické vnitřní dveře dřevěné, prosklené, 1600x1970mm, včetně dřevěné zárubně, PO - EI 30 DP3-S-C</t>
  </si>
  <si>
    <t>313615403</t>
  </si>
  <si>
    <t>766521N89</t>
  </si>
  <si>
    <t>D39 - D+M Dvoukřídlé vnitřní dveře dřevěné, prosklené, 1800x1970mm, včetně dřevěné obložkové zárubně</t>
  </si>
  <si>
    <t>2044715707</t>
  </si>
  <si>
    <t>219</t>
  </si>
  <si>
    <t>766521N90</t>
  </si>
  <si>
    <t>D40 - D+M Jednokřídlé vnitřní dřevěné dveře, plné, povrch lamino CPL, včetně dřevěné obložkové zárubně a prahu, 700x1870mm</t>
  </si>
  <si>
    <t>1841498286</t>
  </si>
  <si>
    <t>766521N91</t>
  </si>
  <si>
    <t>D41 - D+M Jednokřídlé vnitřní dřevěné dveře, prosklené, povrch lamino CPL, včetně dřevěné obložkové zárubně a prahu, 700x1870mm</t>
  </si>
  <si>
    <t>-98449123</t>
  </si>
  <si>
    <t>221</t>
  </si>
  <si>
    <t>766521N96</t>
  </si>
  <si>
    <t>D46 - D+M Jednokřídlé vnitřní dřevěné dveře, plné, povrch lamino CPL, včetně dřevěné obložkové zárubně a prahu, 900x1970mm</t>
  </si>
  <si>
    <t>1308608862</t>
  </si>
  <si>
    <t>766521N97</t>
  </si>
  <si>
    <t>D47 - D+M Dřevěné dveře vnitřní, prosklené, povrch lamino CPL, včetně dřevěné zárubně, PO - EI 30 DP3-S-C, 900x1970mm</t>
  </si>
  <si>
    <t>1649623619</t>
  </si>
  <si>
    <t>223</t>
  </si>
  <si>
    <t>766521N98</t>
  </si>
  <si>
    <t>Dh1 - D+M Repase stávajícího dveřního křídla a deštěné obložkové zárubně, historické dveře, PO - EI 30 DP3-C, 700x2080mm</t>
  </si>
  <si>
    <t>-585392482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</si>
  <si>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dveří - historické dveře - repase.</t>
  </si>
  <si>
    <t>766521N99</t>
  </si>
  <si>
    <t>Dh2 - D+M Repase stávajícího dveřního křídla, nadsvětlíku a deštěné obložk. zárubně, historické dveře,700x1970mm (+rozměr nadsvětlíku)</t>
  </si>
  <si>
    <t>-1118510315</t>
  </si>
  <si>
    <t>225</t>
  </si>
  <si>
    <t>766525N00</t>
  </si>
  <si>
    <t>Dh3 - D+M Repase stávajícího dveřního křídla a deštěné obložkové zárubně, historické dveře, 800x2080mm</t>
  </si>
  <si>
    <t>-1720300343</t>
  </si>
  <si>
    <t>766525N01</t>
  </si>
  <si>
    <t>Dh4 - D+M Repase stávajícího dveřního křídla a deštěné obložkové zárubně, historické dveře, 800x2080mm</t>
  </si>
  <si>
    <t>767346912</t>
  </si>
  <si>
    <t>227</t>
  </si>
  <si>
    <t>766525N02</t>
  </si>
  <si>
    <t>Dh5 - D+M Repase stávajícího dveřního křídla a deštěné obložkové zárubně, historické dveře, PO - EI 30 DP3-S-C, 800x2080mm</t>
  </si>
  <si>
    <t>398342193</t>
  </si>
  <si>
    <t>766525N03</t>
  </si>
  <si>
    <t>Dh6 - D+M Repase stávajícího dveřního křídla a deštěné obložkové zárubně, historické dveře, PO - EI 30 DP3-C, 800x2080mm</t>
  </si>
  <si>
    <t>-592944520</t>
  </si>
  <si>
    <t>229</t>
  </si>
  <si>
    <t>766525N04</t>
  </si>
  <si>
    <t>Dh7 - D+M Repase stávajícího dveřního křídla a deštěné obložkové zárubně, historické dveře, 800x2080mm</t>
  </si>
  <si>
    <t>911593159</t>
  </si>
  <si>
    <t>766525N05</t>
  </si>
  <si>
    <t>Dh8 - D+M Repase stávajícího dveřního křídla a deštěné obložkové zárubně, historické dveře, PO - EI 30 DP3-C, 800x2080mm</t>
  </si>
  <si>
    <t>461754279</t>
  </si>
  <si>
    <t>231</t>
  </si>
  <si>
    <t>766525N06</t>
  </si>
  <si>
    <t>Dh9 - D+M Repase stávajícího dveřního křídla a deštěné obložkové zárubně, historické dveře, PO - EI 30 DP3-C, 800x1970mm</t>
  </si>
  <si>
    <t>1796268073</t>
  </si>
  <si>
    <t>232</t>
  </si>
  <si>
    <t>766525N07</t>
  </si>
  <si>
    <t>Dh10 - D+M Repase stávajícího dveřního křídla a deštěné obložkové zárubně, historické dveře, PO - EI 30 DP3-C, 850x2080mm</t>
  </si>
  <si>
    <t>-691100585</t>
  </si>
  <si>
    <t>233</t>
  </si>
  <si>
    <t>766525N08</t>
  </si>
  <si>
    <t>Dh11 - D+M Repase stávajícího dveřního křídla a deštěné obložkové zárubně, historické dveře, PO - EI 30 DP3-C, 900x2080mm</t>
  </si>
  <si>
    <t>72776728</t>
  </si>
  <si>
    <t>234</t>
  </si>
  <si>
    <t>766525N09</t>
  </si>
  <si>
    <t>Dh12 - D+M Repase stávajících dveřních křídel a deštěné obložkové zárubně, historické dveře zdvojené, PO - EI 30 DP3-C, 900x2080mm</t>
  </si>
  <si>
    <t>1795078253</t>
  </si>
  <si>
    <t>235</t>
  </si>
  <si>
    <t>766525N10</t>
  </si>
  <si>
    <t>Dh13 - D+M Repase stávajícího dveřního křídla a deštěné obložkové zárubně, historické dveře, PO - EI 30 DP3-C, 900x2080mm</t>
  </si>
  <si>
    <t>-1614227163</t>
  </si>
  <si>
    <t>236</t>
  </si>
  <si>
    <t>766525N11</t>
  </si>
  <si>
    <t>Dh14 - D+M Repase stávajícího dveřního křídla a deštěné obložkové zárubně, historické dveře, 900x2080mm</t>
  </si>
  <si>
    <t>1603790467</t>
  </si>
  <si>
    <t>237</t>
  </si>
  <si>
    <t>766525N12</t>
  </si>
  <si>
    <t>Dh15 - D+M Repase stávajícího dveřního křídla a deštěné obložkové zárubně, historické dveře, PO - EI 30 DP3-C, 900x2080mm</t>
  </si>
  <si>
    <t>-366118941</t>
  </si>
  <si>
    <t>238</t>
  </si>
  <si>
    <t>766525N13</t>
  </si>
  <si>
    <t>Dh16 - D+M Repase stávajících dveřních křídel a deštěné obložkové zárubně, historické dveře zdvojené, PO - EI 30 DP3-C, 900x2080mm</t>
  </si>
  <si>
    <t>451658477</t>
  </si>
  <si>
    <t>239</t>
  </si>
  <si>
    <t>766525N14</t>
  </si>
  <si>
    <t>Dh17 - D+M Repase stávajících dveřních křídel a obložkové zárubně, histor. dveře částečně prosklené, PO - EI 30 DP3-C, 1250x2080mm</t>
  </si>
  <si>
    <t>532486026</t>
  </si>
  <si>
    <t>240</t>
  </si>
  <si>
    <t>766525N15</t>
  </si>
  <si>
    <t>Dh18 - D+M Repase stávajících dveřních křídel a deštěné obložkové zárubně, historické dveře zdvojené, PO - EI 30 DP3-C, 1450x2080mm</t>
  </si>
  <si>
    <t>-323137059</t>
  </si>
  <si>
    <t>241</t>
  </si>
  <si>
    <t>766525N16</t>
  </si>
  <si>
    <t>Dh19 - D+M Repase stávajících dveřních křídel a deštěné obložkové zárubně, historické, s nadsvětlíkem, 1450x2080mm (+rozměr světlíku)</t>
  </si>
  <si>
    <t>-1894804707</t>
  </si>
  <si>
    <t>242</t>
  </si>
  <si>
    <t>766525N17</t>
  </si>
  <si>
    <t>Dh20 - D+M Repase stávajícího dveřního křídla a zárubně, PO - EI 30 DP3-C, doplnit vnitřní police - 6ks, celk. rozměr 1930x2150mm</t>
  </si>
  <si>
    <t>27682888</t>
  </si>
  <si>
    <t>243</t>
  </si>
  <si>
    <t>766525N18</t>
  </si>
  <si>
    <t>Dh21 - D+M Replika plných historických dveří a deštěné obložkové zárubně, včetně nadsvětlíku, 800x1970mm (+rozměr světlíku)</t>
  </si>
  <si>
    <t>1016580983</t>
  </si>
  <si>
    <t>244</t>
  </si>
  <si>
    <t>766525N19</t>
  </si>
  <si>
    <t>Dh22 - D+M Repase stávajících dveřních křídel a obložkové zárubně, replika vestavěné skříně, PO - EI 30 DP3-C, 900x2080mm</t>
  </si>
  <si>
    <t>2092529078</t>
  </si>
  <si>
    <t>245</t>
  </si>
  <si>
    <t>766525N20</t>
  </si>
  <si>
    <t>Dh23 - D+M Repase stávajících dveřních křídel a obložkové zárubně, replika vestavěné skříně, PO - EI 30 DP3-C, 900x2080mm</t>
  </si>
  <si>
    <t>-2016038681</t>
  </si>
  <si>
    <t>246</t>
  </si>
  <si>
    <t>766525N21</t>
  </si>
  <si>
    <t>Dh23 - D+M Repase stávajících dveřních křídel a obložkové zárubně, historické dveře zdvojené, PO - EI 30 DP3-C, 1930x2150mm</t>
  </si>
  <si>
    <t>407388538</t>
  </si>
  <si>
    <t>247</t>
  </si>
  <si>
    <t>766525N22</t>
  </si>
  <si>
    <t>Dh24 - D+M Repase stávajícího dveřního křídla a zárubně, replika vestavěné skříně a skříňových křídel, PO - EI 30 DP3-C, 1930x2150mm</t>
  </si>
  <si>
    <t>1153992775</t>
  </si>
  <si>
    <t>248</t>
  </si>
  <si>
    <t>766525N23</t>
  </si>
  <si>
    <t>Dh25 - D+M Repase stáv. dveřních křídel a zárubně, historické dveře zdvojené + replika vestavěné skříně, PO - EI 30 DP3-C, 900x2080mm</t>
  </si>
  <si>
    <t>-296931987</t>
  </si>
  <si>
    <t>249</t>
  </si>
  <si>
    <t>766525N24</t>
  </si>
  <si>
    <t>Dh26 - D+M Repase dřevěných vrat v průjezdu, vrata dvoukřídlá, 2700x3120mm, průchozí dvířka souřástí vedlejšího křídla</t>
  </si>
  <si>
    <t>919995685</t>
  </si>
  <si>
    <t>250</t>
  </si>
  <si>
    <t>766525N25</t>
  </si>
  <si>
    <t>Dr1 - D+M Replika plných historických dveří, replika křídla a deštěné obložkové zárubně, 700x1970mm</t>
  </si>
  <si>
    <t>1207109865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</si>
  <si>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dveří - historické dveře - repliky.</t>
  </si>
  <si>
    <t>251</t>
  </si>
  <si>
    <t>766525N26</t>
  </si>
  <si>
    <t>Dr2 - D+M Replika plných historických dveří, replika křídla a deštěné obložkové zárubně, 700x1970mm</t>
  </si>
  <si>
    <t>-757192508</t>
  </si>
  <si>
    <t>252</t>
  </si>
  <si>
    <t>766525N27</t>
  </si>
  <si>
    <t>Dr3 - D+M Replika plných historických dveří, replika křídla a deštěné obložkové zárubně, 700x1970mm</t>
  </si>
  <si>
    <t>1876846527</t>
  </si>
  <si>
    <t>253</t>
  </si>
  <si>
    <t>766525N28</t>
  </si>
  <si>
    <t>Dr4 - D+M Replika plných historických dveří, replika křídla a deštěné obložkové zárubně, 800x1970mm</t>
  </si>
  <si>
    <t>2002139803</t>
  </si>
  <si>
    <t>254</t>
  </si>
  <si>
    <t>766525N30</t>
  </si>
  <si>
    <t>Dr6 - D+M Replika plných historických dveří, replika křídla a deštěné obložkové zárubně, 800x1970mm, třída bezpečnosti 3</t>
  </si>
  <si>
    <t>513521653</t>
  </si>
  <si>
    <t>255</t>
  </si>
  <si>
    <t>766525N31</t>
  </si>
  <si>
    <t>Dr7 - D+M Replika plných historických dveří, PO - EI 30 DP3-C, 800x1970mm, včetně ocelové požárně odolně zárubně</t>
  </si>
  <si>
    <t>971596079</t>
  </si>
  <si>
    <t>256</t>
  </si>
  <si>
    <t>766525N32</t>
  </si>
  <si>
    <t>Dr9 - D+M Replika částečně prosklených historických dveří, PO - EI 30 DP3-S-C, 800x1870mm, včetně dřevěné obložkové zárubně</t>
  </si>
  <si>
    <t>-1720137956</t>
  </si>
  <si>
    <t>257</t>
  </si>
  <si>
    <t>766525N34</t>
  </si>
  <si>
    <t>Dr11 - D+M Replika plných historických dveří, replika křídla a deštěné obložkové zárubně, 800x1970mm</t>
  </si>
  <si>
    <t>-1865456120</t>
  </si>
  <si>
    <t>258</t>
  </si>
  <si>
    <t>766525N35</t>
  </si>
  <si>
    <t>Dr12 - D+M Replika plných historických dveří, PO - EI 30 DP3-C, 800x2080mm, včetně dřevěné obložkové zárubně</t>
  </si>
  <si>
    <t>-462842024</t>
  </si>
  <si>
    <t>259</t>
  </si>
  <si>
    <t>766525N39</t>
  </si>
  <si>
    <t>Dr16 - D+M Replika plných historických dveří, replika křídla a deštěné obložkové zárubně, 800x1970mm</t>
  </si>
  <si>
    <t>-2135442495</t>
  </si>
  <si>
    <t>260</t>
  </si>
  <si>
    <t>766525N41</t>
  </si>
  <si>
    <t>Dr18 - D+M Replika plných historických dveří, replika křídla a deštěné obložkové zárubně, 800x1970mm</t>
  </si>
  <si>
    <t>-461605704</t>
  </si>
  <si>
    <t>261</t>
  </si>
  <si>
    <t>766525N43</t>
  </si>
  <si>
    <t>Dr20 - D+M Replika plných historických dveří, PO - EI 30 DP3-C, 800x1970mm, včetně dřevěné obložkové zárubně</t>
  </si>
  <si>
    <t>845863628</t>
  </si>
  <si>
    <t>262</t>
  </si>
  <si>
    <t>766525N50</t>
  </si>
  <si>
    <t>Dr28 - D+M Replika plných historických dveří, PO - EI 30 DP3-C, 900x1970mm, včetně dřevěné obložkové zárubně</t>
  </si>
  <si>
    <t>351122833</t>
  </si>
  <si>
    <t>263</t>
  </si>
  <si>
    <t>766525N51</t>
  </si>
  <si>
    <t>Dr27 - D+M Replika plných historických dveří, PO - EI 30 DP3-C, 900x1970mm, včetně dřevěné obložkové zárubně</t>
  </si>
  <si>
    <t>-1496834752</t>
  </si>
  <si>
    <t>264</t>
  </si>
  <si>
    <t>766525N52</t>
  </si>
  <si>
    <t>Dr29 - D+M Replika vstupních asymetrických částečně prosklených historických dveří, včetně dřevěné obložkové zárubně, 1300x1970mm</t>
  </si>
  <si>
    <t>930</t>
  </si>
  <si>
    <t>265</t>
  </si>
  <si>
    <t>766525N53</t>
  </si>
  <si>
    <t>Dr30 - D+M Replika asymetrických částečně prosklených histor. dveří, PO - EI 30 DP3-S-C, včetně dřevěné zárubně, 1450x1970mm</t>
  </si>
  <si>
    <t>-1031684164</t>
  </si>
  <si>
    <t>266</t>
  </si>
  <si>
    <t>766525N55</t>
  </si>
  <si>
    <t>Dr32 - D+M Replika asymetrických částečně prosklených histor. dveří, PO - EI 30 DP3-S-C, včetně dřevěné zárubně, 1450x1970mm</t>
  </si>
  <si>
    <t>475650300</t>
  </si>
  <si>
    <t>267</t>
  </si>
  <si>
    <t>766525N55a</t>
  </si>
  <si>
    <t>Dr33 - D+M Replika vstupních dveří s oblouk.nadsvětlíkem, zasklení bezp.sklo, elektromech.zámek, včetně dřevěné zárubně, 1400x2400mm</t>
  </si>
  <si>
    <t>320212442</t>
  </si>
  <si>
    <t>268</t>
  </si>
  <si>
    <t>766629214</t>
  </si>
  <si>
    <t>Příplatek k montáži oken rovné ostění připojovací spára do 15 mm - páska</t>
  </si>
  <si>
    <t>-1799474817</t>
  </si>
  <si>
    <t>Poznámka k položce:_x000d_
Poznámka k položce: Specifikace: -vnitřní parotěsná páska -vnější vodotěsná paropropustná páska ------------------------------------------------</t>
  </si>
  <si>
    <t>269</t>
  </si>
  <si>
    <t>766674812</t>
  </si>
  <si>
    <t>Demontáž střešního okna hladká krytina přes 45°</t>
  </si>
  <si>
    <t>kus</t>
  </si>
  <si>
    <t>1010</t>
  </si>
  <si>
    <t>"střešní konstrukce a skladby_BP" 24,0+3,0</t>
  </si>
  <si>
    <t>270</t>
  </si>
  <si>
    <t>998766204</t>
  </si>
  <si>
    <t>Přesun hmot procentní pro konstrukce truhlářské v objektech v do 36 m</t>
  </si>
  <si>
    <t>1012</t>
  </si>
  <si>
    <t>767</t>
  </si>
  <si>
    <t>Konstrukce zámečnické</t>
  </si>
  <si>
    <t>271</t>
  </si>
  <si>
    <t>767522N01</t>
  </si>
  <si>
    <t>Ok1 - D+M Jednokřídlé sklepní kovové výklopné okno, materiál rámu nerez ocel 1.4404, 650x600mm</t>
  </si>
  <si>
    <t>-946080187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</si>
  <si>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oken - nová okna z kovových profilů.</t>
  </si>
  <si>
    <t>272</t>
  </si>
  <si>
    <t>767522N02</t>
  </si>
  <si>
    <t>Ok2 - D+M Jednokřídlé sklepní kovové okno, materiál rámu nerez ocel 1.4404, 800x400mm, příprava na napojení ventilátoru 450x400mm</t>
  </si>
  <si>
    <t>-1292342492</t>
  </si>
  <si>
    <t>273</t>
  </si>
  <si>
    <t>767522N03</t>
  </si>
  <si>
    <t>Ok3 - D+M Jednokřídlé sklepní kovové výklopné okno, materiál rámu nerez ocel 1.4404, 1100x600mm</t>
  </si>
  <si>
    <t>2057943738</t>
  </si>
  <si>
    <t>274</t>
  </si>
  <si>
    <t>767522N04</t>
  </si>
  <si>
    <t>Ok4 - D+M Jednokřídlé sklepní kovové výklopné okno, materiál rámu nerez ocel 1.4404, 1200x600mm</t>
  </si>
  <si>
    <t>1159651329</t>
  </si>
  <si>
    <t>275</t>
  </si>
  <si>
    <t>767522N05</t>
  </si>
  <si>
    <t>D48 - D+M Automat. 2-křídlé posuvné dveře SLIM s pevnými bočními díly, rozměr portálu 4350x2640mm, prosklené, průchozí š. 1900mm</t>
  </si>
  <si>
    <t>-1562624547</t>
  </si>
  <si>
    <t>276</t>
  </si>
  <si>
    <t>767522N08</t>
  </si>
  <si>
    <t>Z-1 - D+M Sněhová zábrana na střeše s falcovanou krytinou (osová vzdálenost falců 600mm), profil AL, průměr trubky 32/2mm</t>
  </si>
  <si>
    <t>459133454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</si>
  <si>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zámečnických prvků.</t>
  </si>
  <si>
    <t>277</t>
  </si>
  <si>
    <t>767522N20</t>
  </si>
  <si>
    <t>Z-13 - D+M Protidešťová žaluzie sklepního okna 1140x600mm s vnější krycí mřížkou, hliníková</t>
  </si>
  <si>
    <t>-1603882912</t>
  </si>
  <si>
    <t>278</t>
  </si>
  <si>
    <t>767522N21</t>
  </si>
  <si>
    <t>Z-14 - D+M Protidešťová žaluzie sklepního okna 1100x600mm s vnější krycí mřížkou, hliníková</t>
  </si>
  <si>
    <t>2051646859</t>
  </si>
  <si>
    <t>279</t>
  </si>
  <si>
    <t>767522N22</t>
  </si>
  <si>
    <t>Z-15 - D+M Protidešťová žaluzie sklepního okna 650x600mm s vnější krycí mřížkou, hliníková</t>
  </si>
  <si>
    <t>-824488794</t>
  </si>
  <si>
    <t>280</t>
  </si>
  <si>
    <t>767522N26</t>
  </si>
  <si>
    <t>Z-19 - D+M Prosklená stříška nad vstupem, bezpečnostní kalené sklo, včetně táhel z nerezi, 1500x900mm</t>
  </si>
  <si>
    <t>1066</t>
  </si>
  <si>
    <t>281</t>
  </si>
  <si>
    <t>767522N66</t>
  </si>
  <si>
    <t>Z-56 - D+M Krycí mřížka na fasádě pro VZT, 150x150mm, materiál hliník, se síťkou proti hmyzu</t>
  </si>
  <si>
    <t>1146</t>
  </si>
  <si>
    <t>282</t>
  </si>
  <si>
    <t>767522N67</t>
  </si>
  <si>
    <t>Z-57 - D+M Mříž okna kovaná umělecká, do otvoru 1170x560mm, celkem 3ks</t>
  </si>
  <si>
    <t>kg</t>
  </si>
  <si>
    <t>1148</t>
  </si>
  <si>
    <t>283</t>
  </si>
  <si>
    <t>767522N68</t>
  </si>
  <si>
    <t>Z-58 - D+M Mříž okna kovaná umělecká, do otvoru 1140x920mm, celkem 1ks</t>
  </si>
  <si>
    <t>1150</t>
  </si>
  <si>
    <t>284</t>
  </si>
  <si>
    <t>767522N69</t>
  </si>
  <si>
    <t>Z-59 - D+M Mříž okna kovaná umělecká, do otvoru 1000x1840mm, celkem 1ks</t>
  </si>
  <si>
    <t>1152</t>
  </si>
  <si>
    <t>285</t>
  </si>
  <si>
    <t>767522N70</t>
  </si>
  <si>
    <t>Z-60 - D+M Mříž okna kovaná umělecká, do otvoru 2140x1960mm, celkem 2ks</t>
  </si>
  <si>
    <t>1154</t>
  </si>
  <si>
    <t>286</t>
  </si>
  <si>
    <t>767522N71</t>
  </si>
  <si>
    <t>Z-61 - D+M Mříž okna kovaná umělecká, do otvoru 1280x2160mm, celkem 2ks</t>
  </si>
  <si>
    <t>1156</t>
  </si>
  <si>
    <t>287</t>
  </si>
  <si>
    <t>767522N75</t>
  </si>
  <si>
    <t>Z-65 - D+M Ocelová zárubeň do cihelného zdiva, ZH 100x1970x700mm, do příčky tl. 100mm</t>
  </si>
  <si>
    <t>-1895983353</t>
  </si>
  <si>
    <t>288</t>
  </si>
  <si>
    <t>767522N76</t>
  </si>
  <si>
    <t>Z-66 - D+M Ocelová zárubeň do cihelného zdiva, ZH 100x1970x800mm, do příčky tl. 100mm</t>
  </si>
  <si>
    <t>225434376</t>
  </si>
  <si>
    <t>289</t>
  </si>
  <si>
    <t>767522N77</t>
  </si>
  <si>
    <t>Z-67 - D+M Ocelová zárubeň do cihelného zdiva, ZH 150x1700x600mm, atypická, do příčky tl. 150mm</t>
  </si>
  <si>
    <t>-1390978641</t>
  </si>
  <si>
    <t>290</t>
  </si>
  <si>
    <t>767522N78</t>
  </si>
  <si>
    <t>Z-68 - D+M Ocelová zárubeň do cihelného zdiva, ZH 100x1970x900mm, do příčky tl. 100mm</t>
  </si>
  <si>
    <t>2031318114</t>
  </si>
  <si>
    <t>291</t>
  </si>
  <si>
    <t>767522N79</t>
  </si>
  <si>
    <t>Z-69 - D+M Ocelová zárubeň do cihelného zdiva, ZH 100x2030x880mm, atypická, do příčky tl. 100mm</t>
  </si>
  <si>
    <t>806514114</t>
  </si>
  <si>
    <t>292</t>
  </si>
  <si>
    <t>767522N80</t>
  </si>
  <si>
    <t>Z-70 - D+M Ocelová zárubeň do cihelného zdiva, ZH 150x1970x700mm, do příčky tl. 150mm</t>
  </si>
  <si>
    <t>-1612760858</t>
  </si>
  <si>
    <t>293</t>
  </si>
  <si>
    <t>767522N81</t>
  </si>
  <si>
    <t>Z-71 - D+M Ocelová zárubeň do cihelného zdiva, ZH 100x1970x800mm, do příčky tl. 100mm, s požární odolností EI30DP3</t>
  </si>
  <si>
    <t>-1888649664</t>
  </si>
  <si>
    <t>294</t>
  </si>
  <si>
    <t>767522N82</t>
  </si>
  <si>
    <t>Z-74 - D+M Ocelová zárubeň do cihelného zdiva, ZH 100x1970x900mm, do příčky tl. 100mm, s požární odolností EI30DP3</t>
  </si>
  <si>
    <t>1090423722</t>
  </si>
  <si>
    <t>295</t>
  </si>
  <si>
    <t>767522N83</t>
  </si>
  <si>
    <t>Z-75 - D+M Ocelová zárubeň do cihelného zdiva, ZH 100x1970x800mm, s požární odolností EI30DP3, bezpečnostní třída 3</t>
  </si>
  <si>
    <t>-1182226457</t>
  </si>
  <si>
    <t>296</t>
  </si>
  <si>
    <t>767522N96</t>
  </si>
  <si>
    <t>Z-88 - D+M Mříž okna kovaná umělecká, do otvoru 860x560mm, celkem 2ks</t>
  </si>
  <si>
    <t>1206</t>
  </si>
  <si>
    <t>297</t>
  </si>
  <si>
    <t>767522N97</t>
  </si>
  <si>
    <t>Z-89 - D+M Mříž okna kovaná umělecká, do otvoru 500x500mm, celkem 1ks</t>
  </si>
  <si>
    <t>1208</t>
  </si>
  <si>
    <t>298</t>
  </si>
  <si>
    <t>767522N98</t>
  </si>
  <si>
    <t>Z-90 - D+M Mříž okna kovaná umělecká, do otvoru 540x990mm, celkem 1ks</t>
  </si>
  <si>
    <t>1210</t>
  </si>
  <si>
    <t>299</t>
  </si>
  <si>
    <t>767526N01</t>
  </si>
  <si>
    <t>Z-93 - D+M Systémová lišta pro dilatace v ETICS, AL profily + sklovláknitá tkanina</t>
  </si>
  <si>
    <t>1216</t>
  </si>
  <si>
    <t>300</t>
  </si>
  <si>
    <t>998767204</t>
  </si>
  <si>
    <t>Přesun hmot procentní pro zámečnické konstrukce v objektech v do 36 m</t>
  </si>
  <si>
    <t>1224</t>
  </si>
  <si>
    <t>Ostatní</t>
  </si>
  <si>
    <t>OST1</t>
  </si>
  <si>
    <t>Ostatní práce a konstrukce</t>
  </si>
  <si>
    <t>301</t>
  </si>
  <si>
    <t>OST1_R11</t>
  </si>
  <si>
    <t>Ozdobné prvky a konstrukce střechy _ demontáž (pro zpětné osazení) + zrestaurování + zpětná montáž/osazení</t>
  </si>
  <si>
    <t>soubor</t>
  </si>
  <si>
    <t>1384</t>
  </si>
  <si>
    <t>Poznámka k položce:_x000d_
Poznámka k položce: Kompletní provedení dle specifikace PD a TZ včetně všech přímo souvisejících prací a dodávek. -------------------------------------------------------------------------------------------------------------------</t>
  </si>
  <si>
    <t>302</t>
  </si>
  <si>
    <t>OST1_R12</t>
  </si>
  <si>
    <t>Stávající dřevěné prvky a konstrukce krovu _ očištění, obroušení + impregnace řeziva proti houbám a plísním</t>
  </si>
  <si>
    <t>1211044746</t>
  </si>
  <si>
    <t>303</t>
  </si>
  <si>
    <t>OST1_R13</t>
  </si>
  <si>
    <t>Oprava, zrestaurování nárožní věžičky (lucerny) - (v řípadě nahrazení dřevěných prvků kce lucerny , budou nové prvky a vlastní kce licerny replikou původního provedení (včetně prsvětlovacích prvků)</t>
  </si>
  <si>
    <t>1388</t>
  </si>
  <si>
    <t>304</t>
  </si>
  <si>
    <t>OST1_R16</t>
  </si>
  <si>
    <t>Oprava vstupního portálu _ dle specifikace PD</t>
  </si>
  <si>
    <t>-381917202</t>
  </si>
  <si>
    <t xml:space="preserve">Poznámka k položce:_x000d_
Poznámka k položce: Kompletní provedení dle specifikace PD a TZ včetně všech přímo souvisejících prací a dodávek. ------------------------------------------------------------------------------------------------------------------- Oprava vstupního portálu do budovy „D“: Část odstraněného degradovaného kamenného obkladu bude nahrazena kamenným obkladem z pískovcových obkladových desek. Výška obkladu 300 mm, tl. 30 mm. Barva dle původního obkladu -  zelenošedá. Kotvení pomocí kotevních prvků s trny. Kotvy ve vodorovné spáře obkladu po 200 mm. Před obkládáním srovnat stávající stěnu do roviny a kontrola únosnosti podkladní vrstvy. Před obkládání kontrola kvality obkladu.</t>
  </si>
  <si>
    <t>305</t>
  </si>
  <si>
    <t>OST1_R21</t>
  </si>
  <si>
    <t>Zaměření geometrie stávající konstrukce "věžičky/lucerny" pro provedení oprav / replik</t>
  </si>
  <si>
    <t>1400</t>
  </si>
  <si>
    <t>OST5</t>
  </si>
  <si>
    <t>Záchytný a zadržovací sytém proti pádu z výšky</t>
  </si>
  <si>
    <t>306</t>
  </si>
  <si>
    <t>OST5_R01</t>
  </si>
  <si>
    <t>Kotvící bod_TSL-150-H1016</t>
  </si>
  <si>
    <t>1406</t>
  </si>
  <si>
    <t>307</t>
  </si>
  <si>
    <t>OST5_R02</t>
  </si>
  <si>
    <t>Hák_TSL-DH04Z</t>
  </si>
  <si>
    <t>1408</t>
  </si>
  <si>
    <t>308</t>
  </si>
  <si>
    <t>OST5_R03</t>
  </si>
  <si>
    <t>TSL_F5</t>
  </si>
  <si>
    <t>1410</t>
  </si>
  <si>
    <t>309</t>
  </si>
  <si>
    <t>OST5_R04</t>
  </si>
  <si>
    <t>TSL-660_f4</t>
  </si>
  <si>
    <t>1412</t>
  </si>
  <si>
    <t>310</t>
  </si>
  <si>
    <t>OST5_R05</t>
  </si>
  <si>
    <t>Lana_TSL-L6</t>
  </si>
  <si>
    <t>1414</t>
  </si>
  <si>
    <t>311</t>
  </si>
  <si>
    <t>OST5_R06</t>
  </si>
  <si>
    <t>TSL_NAP6</t>
  </si>
  <si>
    <t>1416</t>
  </si>
  <si>
    <t>312</t>
  </si>
  <si>
    <t>OST5_R07</t>
  </si>
  <si>
    <t>TSL-KP6</t>
  </si>
  <si>
    <t>1418</t>
  </si>
  <si>
    <t>313</t>
  </si>
  <si>
    <t>OST5_R08</t>
  </si>
  <si>
    <t>Štítek</t>
  </si>
  <si>
    <t>1420</t>
  </si>
  <si>
    <t>314</t>
  </si>
  <si>
    <t>OST5_R09</t>
  </si>
  <si>
    <t>Školení, kompletní montáž, revize a uvedení do provozu</t>
  </si>
  <si>
    <t>1422</t>
  </si>
  <si>
    <t>D.1.4.1 - ústřední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</si>
  <si>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</si>
  <si>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</si>
  <si>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</si>
  <si>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783 - Dokončovací práce - nátěry</t>
  </si>
  <si>
    <t>VRN - Vedlejší rozpočtové náklady</t>
  </si>
  <si>
    <t>733</t>
  </si>
  <si>
    <t>Ústřední vytápění - rozvodné potrubí</t>
  </si>
  <si>
    <t>733120836</t>
  </si>
  <si>
    <t>Demontáž potrubí ocelového hladkého do D 159</t>
  </si>
  <si>
    <t>733222302</t>
  </si>
  <si>
    <t>Potrubí měděné polotvrdé spojované lisováním 15x1</t>
  </si>
  <si>
    <t>733222303</t>
  </si>
  <si>
    <t>Potrubí měděné polotvrdé spojované lisováním 18x1</t>
  </si>
  <si>
    <t>733890803</t>
  </si>
  <si>
    <t>Přemístění potrubí demontovaného vodorovně do 100 m v objektech výšky přes 6 do 24 m</t>
  </si>
  <si>
    <t>998733202</t>
  </si>
  <si>
    <t>Přesun hmot procentní pro rozvody potrubí v objektech v do 12 m</t>
  </si>
  <si>
    <t>734</t>
  </si>
  <si>
    <t>Ústřední vytápění - armatury</t>
  </si>
  <si>
    <t>722224115</t>
  </si>
  <si>
    <t>Kohout plnicí nebo vypouštěcí G 1/2 PN 10 s jedním závitem</t>
  </si>
  <si>
    <t>734209113</t>
  </si>
  <si>
    <t>Montáž armatury závitové s dvěma závity G 1/2</t>
  </si>
  <si>
    <t>554</t>
  </si>
  <si>
    <t xml:space="preserve">Dvojregulační ventil DN15 přímý </t>
  </si>
  <si>
    <t>5534</t>
  </si>
  <si>
    <t xml:space="preserve">Uzavírací regulační šroubení přímé  DN15 </t>
  </si>
  <si>
    <t>734211113</t>
  </si>
  <si>
    <t>Ventil závitový odvzdušňovací G 3/8 PN 10 do 120°C otopných těles</t>
  </si>
  <si>
    <t>734221683</t>
  </si>
  <si>
    <t>Termostatická hlavice kapalinová s vestavěným čidlem -dod+mtž</t>
  </si>
  <si>
    <t>998734202</t>
  </si>
  <si>
    <t>Přesun hmot procentní pro armatury v objektech v do 12 m</t>
  </si>
  <si>
    <t>735</t>
  </si>
  <si>
    <t>Ústřední vytápění - otopná tělesa</t>
  </si>
  <si>
    <t>735000912</t>
  </si>
  <si>
    <t>Vyregulování termost.ventilů a šroubení</t>
  </si>
  <si>
    <t>7351218</t>
  </si>
  <si>
    <t>Demontáž otopného tělesa</t>
  </si>
  <si>
    <t>735151152</t>
  </si>
  <si>
    <t>Otopné těleso panelové jednodeskové bez přídavné přestupní plochy výška/délka 500/500 mm výkon 257 W</t>
  </si>
  <si>
    <t>735151156</t>
  </si>
  <si>
    <t>Otopné těleso panelové jednodeskové bez přídavné přestupní plochy výška/délka 500/900 mm výkon 463 W</t>
  </si>
  <si>
    <t>735151157</t>
  </si>
  <si>
    <t>Otopné těleso panelové jednodeskové bez přídavné přestupní plochy výška/délka 500/1000mm výkon 514W</t>
  </si>
  <si>
    <t>735151159</t>
  </si>
  <si>
    <t>Otopné těleso panelové jednodeskové bez přídavné přestupní plochy výška/délka 500/1200mm výkon 617 W</t>
  </si>
  <si>
    <t>735151251</t>
  </si>
  <si>
    <t>Otopné těleso panelové jednodeskové 1 přídavná přestupní plocha výška/délka 500/400 mm výkon 343 W</t>
  </si>
  <si>
    <t>735151252</t>
  </si>
  <si>
    <t>Otopné těleso panelové jednodeskové 1 přídavná přestupní plocha výška/délka 500/500 mm výkon 429 W</t>
  </si>
  <si>
    <t>735151253</t>
  </si>
  <si>
    <t>Otopné těleso panelové jednodeskové 1 přídavná přestupní plocha výška/délka 500/600 mm výkon 515 W</t>
  </si>
  <si>
    <t>735151254</t>
  </si>
  <si>
    <t>Otopné těleso panelové jednodeskové 1 přídavná přestupní plocha výška/délka 500/700 mm výkon 601 W</t>
  </si>
  <si>
    <t>735151255</t>
  </si>
  <si>
    <t>Otopné těleso panelové jednodeskové 1 přídavná přestupní plocha výška/délka 500/800 mm výkon 686 W</t>
  </si>
  <si>
    <t>735151256</t>
  </si>
  <si>
    <t>Otopné těleso panelové jednodeskové 1 přídavná přestupní plocha výška/délka 500/900 mm výkon 772 W</t>
  </si>
  <si>
    <t>735151258</t>
  </si>
  <si>
    <t>Otopné těleso panelové jednodeskové 1 přídavná přestupní plocha výška/délka 500/1100 mm výkon 944 W</t>
  </si>
  <si>
    <t>735151451</t>
  </si>
  <si>
    <t>Otopné těleso panelové dvoudeskové 1 přídavná přestupní plocha výška/délka 500/400 mm výkon 447 W</t>
  </si>
  <si>
    <t>735151452</t>
  </si>
  <si>
    <t>Otopné těleso panelové dvoudeskové 1 přídavná přestupní plocha výška/délka 500/500 mm výkon 559 W</t>
  </si>
  <si>
    <t>735151454</t>
  </si>
  <si>
    <t>Otopné těleso panelové dvoudeskové 1 přídavná přestupní plocha výška/délka 500/700 mm výkon 782 W</t>
  </si>
  <si>
    <t>735151455</t>
  </si>
  <si>
    <t>Otopné těleso panelové dvoudeskové 1 přídavná přestupní plocha výška/délka 500/800 mm výkon 894 W</t>
  </si>
  <si>
    <t>735151456</t>
  </si>
  <si>
    <t>Otopné těleso panelové dvoudeskové 1 přídavná přestupní plocha výška/délka 500/900 mm výkon 1005 W</t>
  </si>
  <si>
    <t>735151457</t>
  </si>
  <si>
    <t>Otopné těleso panelové dvoudeskové 1 přídavná přestupní plocha výška/délka 500/1000 mm výkon 1117 W</t>
  </si>
  <si>
    <t>735151458</t>
  </si>
  <si>
    <t>Otopné těleso panelové dvoudeskové 1 přídavná přestupní plocha výška/délka 500/110 0mm výkon 1229 W</t>
  </si>
  <si>
    <t>735151459</t>
  </si>
  <si>
    <t>Otopné těleso panelové dvoudeskové 1 přídavná přestupní plocha výška/délka 500/1200 mm výkon 1340 W</t>
  </si>
  <si>
    <t>735151492</t>
  </si>
  <si>
    <t>Otopné těleso panelové dvoudeskové 1 přídavná přestupní plocha výška/délka 900/500 mm výkon 877 W</t>
  </si>
  <si>
    <t>735151552</t>
  </si>
  <si>
    <t>Otopné těleso panelové dvoudeskové 2 přídavné přestupní plochy výška/délka 500/500 mm výkon 726 W</t>
  </si>
  <si>
    <t>735151554</t>
  </si>
  <si>
    <t>Otopné těleso panelové dvoudeskové 2 přídavné přestupní plochy výška/délka 500/700 mm výkon 1016 W</t>
  </si>
  <si>
    <t>735151555</t>
  </si>
  <si>
    <t>Otopné těleso panelové dvoudeskové 2 přídavné přestupní plochy výška/délka 500/800 mm výkon 1162 W</t>
  </si>
  <si>
    <t>735151556</t>
  </si>
  <si>
    <t>Otopné těleso panelové dvoudeskové 2 přídavné přestupní plochy výška/délka 500/900 mm výkon 1307 W</t>
  </si>
  <si>
    <t>735151557</t>
  </si>
  <si>
    <t>Otopné těleso panelové dvoudeskové 2 přídavné přestupní plochy výška/délka 500/1000 mm výkon 1452 W</t>
  </si>
  <si>
    <t>735151558</t>
  </si>
  <si>
    <t>Otopné těleso panelové dvoudeskové 2 přídavné přestupní plochy výška/délka 500/1100 mm výkon 1597 W</t>
  </si>
  <si>
    <t>735151559</t>
  </si>
  <si>
    <t>Otopné těleso panelové dvoudeskové 2 přídavné přestupní plochy výška/délka 500/1200 mm výkon 1742 W</t>
  </si>
  <si>
    <t>735151561</t>
  </si>
  <si>
    <t>Otopné těleso panelové dvoudeskové 2 přídavné přestupní plochy výška/délka 500/1600 mm výkon 2323 W</t>
  </si>
  <si>
    <t>735151562</t>
  </si>
  <si>
    <t>Otopné těleso panelové dvoudeskové 2 přídavné přestupní plochy výška/délka 500/1800 mm výkon 2614 W</t>
  </si>
  <si>
    <t>735151592</t>
  </si>
  <si>
    <t>Otopné těleso panelové dvoudeskové 2 přídavné přestupní plochy výška/délka 900/500 mm výkon 1157 W</t>
  </si>
  <si>
    <t>735151593</t>
  </si>
  <si>
    <t>Otopné těleso panelové dvoudeskové 2 přídavné přestupní plochy výška/délka 900/600 mm výkon 1388 W</t>
  </si>
  <si>
    <t>735151595</t>
  </si>
  <si>
    <t>Otopné těleso panelové dvoudeskové 2 přídavné přestupní plochy výška/délka 900/800 mm výkon 1850 W</t>
  </si>
  <si>
    <t>735151597</t>
  </si>
  <si>
    <t>Otopné těleso panelové dvoudeskové 2 přídavné přestupní plochy výška/délka 900/1000 mm výkon 2313 W</t>
  </si>
  <si>
    <t>73515165</t>
  </si>
  <si>
    <t>Otopné těleso panelové třídeskové 3 přídavné přestupní plochy výška/délka 500/700 mm</t>
  </si>
  <si>
    <t>735151659</t>
  </si>
  <si>
    <t>Otopné těleso panelové třídeskové 3 přídavné přestupní plochy výška/délka 500/1200 mm výkon 2495 W</t>
  </si>
  <si>
    <t>735151660</t>
  </si>
  <si>
    <t>Otopné těleso panelové třídeskové 3 přídavné přestupní plochy výška/délka 500/1400 mm výkon 2911 W</t>
  </si>
  <si>
    <t>735151695</t>
  </si>
  <si>
    <t>Otopné těleso panelové třídeskové 3 přídavné přestupní plochy výška/délka 900/800 mm výkon 2662 W</t>
  </si>
  <si>
    <t>735151</t>
  </si>
  <si>
    <t xml:space="preserve">Otopné těleso panelové s hladkou čepní plochou  11/500/700</t>
  </si>
  <si>
    <t>735152</t>
  </si>
  <si>
    <t>Otopné těleso panelové s hladkou čepní plochou 11/500/800</t>
  </si>
  <si>
    <t>735153</t>
  </si>
  <si>
    <t>Otopné těleso panelové s hladkou čepní plochou 22/500/1400</t>
  </si>
  <si>
    <t>735191905</t>
  </si>
  <si>
    <t>Odvzdušnění otopných těles</t>
  </si>
  <si>
    <t>735890802</t>
  </si>
  <si>
    <t>Přemístění demontovaného otopného tělesa vodorovně 100 m v objektech výšky přes 6 do 12 m</t>
  </si>
  <si>
    <t>998735202</t>
  </si>
  <si>
    <t>Přesun hmot procentní pro otopná tělesa v objektech v do 12 m</t>
  </si>
  <si>
    <t>783</t>
  </si>
  <si>
    <t>Dokončovací práce - nátěry</t>
  </si>
  <si>
    <t>783425411</t>
  </si>
  <si>
    <t>Nátěry syntetické potrubí do DN 65 barva dražší lesklý povrch 1x antikorozní, 1x základní, 1x email</t>
  </si>
  <si>
    <t>VRN</t>
  </si>
  <si>
    <t>Vedlejší rozpočtové náklady</t>
  </si>
  <si>
    <t>01</t>
  </si>
  <si>
    <t>Zařízení staveniště</t>
  </si>
  <si>
    <t>kpl</t>
  </si>
  <si>
    <t>-43210868</t>
  </si>
  <si>
    <t>Provozní vlivy</t>
  </si>
  <si>
    <t>-1570746368</t>
  </si>
  <si>
    <t>D.1.4.3 - Silnoproudá elektrotechnika a bleskosvody</t>
  </si>
  <si>
    <t>A - Elektroinstalace</t>
  </si>
  <si>
    <t>B - Blesk</t>
  </si>
  <si>
    <t>OST - OSTATNÍ</t>
  </si>
  <si>
    <t>A</t>
  </si>
  <si>
    <t>Elektroinstalace</t>
  </si>
  <si>
    <t>Pohybové čidlo IP44</t>
  </si>
  <si>
    <t>Jednopólový spínač</t>
  </si>
  <si>
    <t>Ventilátorové relé</t>
  </si>
  <si>
    <t>Velkoplošné tlačítko</t>
  </si>
  <si>
    <t>Křížový přepínač</t>
  </si>
  <si>
    <t>Sériový přepínač</t>
  </si>
  <si>
    <t>Střídavý přepínač dvojnásobný</t>
  </si>
  <si>
    <t>Střídavý přepínač</t>
  </si>
  <si>
    <t>Krabice přístrojová KP</t>
  </si>
  <si>
    <t>Krabice rozvodná KR</t>
  </si>
  <si>
    <t>Kabel CYKY 3Ox1,5</t>
  </si>
  <si>
    <t>Kabel CYKY 3Jx1,5</t>
  </si>
  <si>
    <t>Kabel CYKY 5Jx1,5</t>
  </si>
  <si>
    <t>Zřízení kabelových tras (frézování, sekání, zapravení, hrubý úklid)</t>
  </si>
  <si>
    <t>Sekání kapes a průrazů</t>
  </si>
  <si>
    <t>Fluorescenční štítek s piktogramem nepodsvětlený</t>
  </si>
  <si>
    <t>Svítidlo A vč.zdrojů -dle Knihy svítidel (Svítidla jsou ceněna vč.el.předřadníků,závěsů,zdrojů a popl.za likvidaci zdrojů a svítidel)</t>
  </si>
  <si>
    <t>Svítidlo B vč.zdrojů -dle Knihy svítidel (Svítidla jsou ceněna vč.el.předřadníků,závěsů,zdrojů a popl.za likvidaci zdrojů a svítidel)</t>
  </si>
  <si>
    <t>Svítidlo C vč.zdr-dle Knihy svítidel (Svítidla jsou ceněna vč.el.předřadníků,závěsů,zdrojů a popl.za likvidaci zdrojů a svítidel)</t>
  </si>
  <si>
    <t>Svítidlo D vč.zdr. -dle Knihy svítidel (Svítidla jsou ceněna vč.el.předřadníků,závěsů,zdrojů a popl.za likvidaci zdrojů a svítidel)</t>
  </si>
  <si>
    <t>Svítidlo E vč.zdr. -dle Knihy svítidel (Svítidla jsou ceněna vč.el.předřadníků,závěsů,zdrojů a popl.za likvidaci zdrojů a svítidel)</t>
  </si>
  <si>
    <t>Svítidlo F vč.zdrojů -dle Knihy svítidel (Svítidla jsou ceněna vč.el.předřadníků,závěsů,zdrojů a popl.za likvidaci zdrojů a svítidel)</t>
  </si>
  <si>
    <t>Svítidlo G vč.zdrojů -dle Knihy svítidel (Svítidla jsou ceněna vč.el.předřadníků,závěsů,zdrojů a popl.za likvidaci zdrojů a svítidel)</t>
  </si>
  <si>
    <t>Svítidlo H vč.zdr. -dle Knihy svítidel (Svítidla jsou ceněna vč.el.předřadníků,závěsů,zdrojů a popl.za likvidaci zdrojů a svítidel)</t>
  </si>
  <si>
    <t>Svítidlo J vč.zdrojů -dle Knihy svítidel (Svítidla jsou ceněna vč.el.předřadníků,závěsů,zdrojů a popl.za likvidaci zdrojů a svítidel)</t>
  </si>
  <si>
    <t>Svítidlo K vč.zdrojů -dle Knihy svítidel (Svítidla jsou ceněna vč.el.předřadníků,závěsů,zdrojů a popl.za likvidaci zdrojů a svítidel)</t>
  </si>
  <si>
    <t>Svítidlo L vč.zdrojů -dle Knihy svítidel (Svítidla jsou ceněna vč.el.předřadníků,závěsů,zdrojů a popl.za likvidaci zdrojů a svítidel)</t>
  </si>
  <si>
    <t>Svítidlo nouzové N1 -dle Knihy svítidel, s piktogramem (Svítidla jsou ceněna vč.el.předřadníků,závěsů,zdrojů a popl.za likvidaci zdrojů a svítidel)</t>
  </si>
  <si>
    <t>Svítidlo nouzové N3 -dle Knihy svítidel (Svítidla jsou ceněna vč.el.předřadníků,závěsů,zdrojů a popl.za likvidaci zdrojů a svítidel)</t>
  </si>
  <si>
    <t>Svítidlo nouzové N4 -dle Knihy svítidel (Svítidla jsou ceněna vč.el.předřadníků,závěsů,zdrojů a popl.za likvidaci zdrojů a svítidel)</t>
  </si>
  <si>
    <t>Svítidlo nouzové N6 -dle Knihy svítidel, s piktog (Svítidla jsou ceněna vč.el.předřadníků,závěsů,zdrojů a popl.za likvidaci zdrojů a svítidel)ramem</t>
  </si>
  <si>
    <t>Svítidlo nouzové N1 -dle Knihy svítidel pro HP,lékárničku, bez piktgr. (Svítidla jsou ceněna vč.el.předřadníků,závěsů,zdrojů a popl.za likvidaci zdrojů a svítidel)</t>
  </si>
  <si>
    <t>Demontáž stávající elektroinstalace + 15%</t>
  </si>
  <si>
    <t>kpl.</t>
  </si>
  <si>
    <t>Kabelová spona pro 16 vedení do podhledu</t>
  </si>
  <si>
    <t>Kompletační činnost + 4,5%</t>
  </si>
  <si>
    <t>Přesun + 3%</t>
  </si>
  <si>
    <t>Prořez + 2%</t>
  </si>
  <si>
    <t>Podr.materiál + 3%</t>
  </si>
  <si>
    <t>B</t>
  </si>
  <si>
    <t>Blesk</t>
  </si>
  <si>
    <t>Vodič FeZn 10</t>
  </si>
  <si>
    <t>Zkušební svorka SZD</t>
  </si>
  <si>
    <t>Svorka křížová SKD</t>
  </si>
  <si>
    <t>Značkovací štítek</t>
  </si>
  <si>
    <t>Podpěra vedení na ploché střechy PVPS</t>
  </si>
  <si>
    <t>Zemnící pásek FeZn 30x4, vč.propoje do HOP</t>
  </si>
  <si>
    <t>Zem. práce pro uzemnění (výkop,zához,úprava terénu)</t>
  </si>
  <si>
    <t>Vodič tvrzený AlMgSi 8</t>
  </si>
  <si>
    <t>Podpěra vedení pro svod PVZZ</t>
  </si>
  <si>
    <t>Svorka UNI OP</t>
  </si>
  <si>
    <t>Svorka spojovací SS</t>
  </si>
  <si>
    <t>Podpěra vedení s příchytkou a hrotem PVPH</t>
  </si>
  <si>
    <t>Uzemňovací svorka na potrubí UZP vč.pásku</t>
  </si>
  <si>
    <t>Demontáž stávající ochrany + 50%</t>
  </si>
  <si>
    <t>Svorka křížová se středovou destičkou KSSD</t>
  </si>
  <si>
    <t>Podpěra vedení na hřebenáče PVH</t>
  </si>
  <si>
    <t>Pomocný jímač PJ v=1,5m vč.uchycení</t>
  </si>
  <si>
    <t>Pomocný jímač PJ v=2,0m</t>
  </si>
  <si>
    <t>Svorka okapová SOD</t>
  </si>
  <si>
    <t>Ochranná trubka OU + držák trubky zeď DTZ</t>
  </si>
  <si>
    <t>Kompletační činnost + 1,5%</t>
  </si>
  <si>
    <t>OST</t>
  </si>
  <si>
    <t>OSTATNÍ</t>
  </si>
  <si>
    <t>Revize , měření osvětlení + 1%</t>
  </si>
  <si>
    <t>262144</t>
  </si>
  <si>
    <t>D.1.4.4 - Elekrotechnické komunikace vč.EPS</t>
  </si>
  <si>
    <t>Úroveň 3:</t>
  </si>
  <si>
    <t>D.1.4.4a - Grafická nástavba, vizualizace</t>
  </si>
  <si>
    <t xml:space="preserve">minimální konfigurace grafického serveru např.: "Server - HPE PL DL20g10 Plus E-2314 (2.8G/4C/8M/3200) 16G SATA 2LFF HTPL VROC SATA swR015 2x1G-BCM5720 290W NBD333 1U, Přídavná pamět RAM:16 GB, 2x HDD HPE 1TB 6G 7.2K, Microsoft Server 2019 Standard Edition 16 core CZ OEM" FSC HDD1000 - pouze do serveru FSC  minimální konfigurace dohledového pracoviště např.: Kancelářské PC, CPU 19000 bodů, 16GB, 500GB SSD, HDMI, DP, LAN, Win, klávesnice, myš Zapisovací jednotka DVD SATA, Síťové rozhraní: Integrovaná gigabitová síť Ethernet LAN 10/100/1000 LCD monitor 23,8", 23,8", 1920x1080px, 16:9, IPS, matný, HDMI, DP, USB hub, Repro, Pivot, nastavitelná výška, VESA, LowBlue, FlickerFree Bezdrátová klávesnice s num částí, CZ, bezdrátová optická myš 1000 DPI, miniaturní USB přijímač  Software AC Advanced. Z důvodu zajištění kompatibility s existující infrastrukturou OU, efektivity a optimalizace údržby.   Zde uvedené výrobky a systémy jsou pouhým příkladem pro stanovení standardů při volbě materiálů dodavatelem. Investor požaduje dodání výrobků a systémů stejné nebo vyšší standardní třídy a úrovně. Dodavatel není názvy výrobků a systémů, zde uvedených, vázán. Na stavbu může dodat výrobky a systémy jiných názvů a výrobců, ovšem stejných nebo vyšších kvalitativních a technických parametrů.  Jsou zde uvedeny pouze některé z výrobků, obsažených v projektové dokumentaci. Pokud zde výrobek nebo systém uvedený v projektové dokumentaci není specifikován, bude na stavbu dodán takový výrobek, který vykazuje vyšší kvalitativní a technické standardy a parametry.  Před zabudováním výrobků a systémů do stavby předloží dodavatel investorovi technický list předmětného výrobku nebo systémů ke schválení. </t>
  </si>
  <si>
    <t>B - Software:</t>
  </si>
  <si>
    <t>D - VRN:</t>
  </si>
  <si>
    <t>Software:</t>
  </si>
  <si>
    <t>C4-SW-CUDFORT, kom. server pro IP kameru</t>
  </si>
  <si>
    <t>kamer</t>
  </si>
  <si>
    <t>-215291417</t>
  </si>
  <si>
    <t>VRN:</t>
  </si>
  <si>
    <t>Celkem doprava, přesun hmot 2%</t>
  </si>
  <si>
    <t>1289898037</t>
  </si>
  <si>
    <t>Celkem VRN - zařízení staveniště, odběr energií, WC, ostraha, … 2%</t>
  </si>
  <si>
    <t>-1409259709</t>
  </si>
  <si>
    <t>D.1.4.5 - Měření a regulace</t>
  </si>
  <si>
    <t>D.1.4.5a - Rozvaděče</t>
  </si>
  <si>
    <t>Sestava rozvaděče MA - Sestava rozvaděče MA</t>
  </si>
  <si>
    <t>Sestava rozvaděče MA</t>
  </si>
  <si>
    <t>MAR-D_0</t>
  </si>
  <si>
    <t>Oceloplechová rozvodnice nástěnná 4x24 modulů DIN / IP30</t>
  </si>
  <si>
    <t>DR MAR_01</t>
  </si>
  <si>
    <t>Regulátor DDC, řídící jednotka, LCD 3x 16, rozhraní 2x RS485, 2x RS232, Eth., integrovaný WebServer</t>
  </si>
  <si>
    <t>Kombinovaný modul - 4AI, 2AO, 6DI, 7DO, protokol Modbus</t>
  </si>
  <si>
    <t>Převodník M-Bus/RS232, DIN, pro 25 přístrojů</t>
  </si>
  <si>
    <t>PROGRAMOVÉ VYBAVENÍ - aplikační SW</t>
  </si>
  <si>
    <t>PROGRAMOVÉ VYBAVENÍ - Přenos M-Bus</t>
  </si>
  <si>
    <t>PROGRAMOVÉ VYBAVENÍ - WebServer</t>
  </si>
  <si>
    <t>PROGRAMOVÉ VYBAVENÍ - Poruchové E-maily</t>
  </si>
  <si>
    <t>PROGRAMOVÉ VYBAVENÍ - Doplnění vizualizace centrály</t>
  </si>
  <si>
    <t>QM_9</t>
  </si>
  <si>
    <t>HLAVNÍ VYPÍNAČ 25A/1 DIN</t>
  </si>
  <si>
    <t>FA_10</t>
  </si>
  <si>
    <t>Jistič B6/1</t>
  </si>
  <si>
    <t>FA_11</t>
  </si>
  <si>
    <t>Jistič D10/1</t>
  </si>
  <si>
    <t>FA_12</t>
  </si>
  <si>
    <t>Jistič B10/1</t>
  </si>
  <si>
    <t>FA_13</t>
  </si>
  <si>
    <t>Jistič C4/1</t>
  </si>
  <si>
    <t>SB KVIT_14</t>
  </si>
  <si>
    <t>Tlačítko SPÍNACÍ DIN (potvrzení poruchy) + modul</t>
  </si>
  <si>
    <t>HL-POR_15</t>
  </si>
  <si>
    <t>Modulová signálka žlutá 230VAC</t>
  </si>
  <si>
    <t>KA_16</t>
  </si>
  <si>
    <t>Rele s paticí 2P/230VAC (LED signal + ruč. Ovladač)</t>
  </si>
  <si>
    <t>KM_17</t>
  </si>
  <si>
    <t>Pomocný stykač modulový 16A,24VDC, 1P</t>
  </si>
  <si>
    <t>TR24_17</t>
  </si>
  <si>
    <t>Transformátor s jištěním sek. 2,5A</t>
  </si>
  <si>
    <t>RO_18</t>
  </si>
  <si>
    <t>Přepěťová ochrana L+N (VF filtr)</t>
  </si>
  <si>
    <t>XC_19</t>
  </si>
  <si>
    <t>Servisní zásuvka DIN, 230V/16A</t>
  </si>
  <si>
    <t>Drobný spojovací materíál (lišty, svorky, vývodky …)</t>
  </si>
  <si>
    <t>Výroba, revize, atest</t>
  </si>
  <si>
    <t>MAR-DM_22</t>
  </si>
  <si>
    <t>DR MAR_23</t>
  </si>
  <si>
    <t xml:space="preserve">Regulátor DDC, řídící jednotka, LCD 3x 16,  rozhraní 2x RS485, 2x RS232, Eth., integrovaný WebServer</t>
  </si>
  <si>
    <t>QM_30</t>
  </si>
  <si>
    <t>FA_31</t>
  </si>
  <si>
    <t>FA_32</t>
  </si>
  <si>
    <t>FA_33</t>
  </si>
  <si>
    <t>SB KVIT_34</t>
  </si>
  <si>
    <t>HL-POR_35</t>
  </si>
  <si>
    <t>KA_36</t>
  </si>
  <si>
    <t>KM_37</t>
  </si>
  <si>
    <t>TR24_38</t>
  </si>
  <si>
    <t>Transformátor SELF s jištěním sek. 2,5A</t>
  </si>
  <si>
    <t>RO_39</t>
  </si>
  <si>
    <t>XC_40</t>
  </si>
  <si>
    <t>D.1.4.5b - Prvky MaR</t>
  </si>
  <si>
    <t>A - Sestava provozních prvků MaR-D</t>
  </si>
  <si>
    <t>B - Sestava provozních prvků MaR-DM</t>
  </si>
  <si>
    <t>Sestava provozních prvků MaR-D</t>
  </si>
  <si>
    <t>BT 00.01_1</t>
  </si>
  <si>
    <t>Čidlo teploty - venkovní</t>
  </si>
  <si>
    <t>Kabel J-Y(St)Y 1x2x0,8</t>
  </si>
  <si>
    <t>YM 01.01_3</t>
  </si>
  <si>
    <t>Servopohon 24VDC, ovl. 0..10V - NEOCEŇOVAT Komponent součásti dodávky ÚT</t>
  </si>
  <si>
    <t>Třícestný ventil , DN20, Kv-6,3 - NEOCEŇOVAT Komponent součásti dodávky ÚT</t>
  </si>
  <si>
    <t>Kabel JYTY 4x1</t>
  </si>
  <si>
    <t>BT 01.02_6</t>
  </si>
  <si>
    <t>Čidlo teploty -příložné</t>
  </si>
  <si>
    <t>M 01.03_8</t>
  </si>
  <si>
    <t>Oběhové čerpadlo 230V/70W - NEOCEŇOVAT Komponent součásti dodávky ÚT</t>
  </si>
  <si>
    <t>Kabel CYKY 5Cx1,5</t>
  </si>
  <si>
    <t>YM 02.01_10</t>
  </si>
  <si>
    <t xml:space="preserve">kabel  JYTY 4x1</t>
  </si>
  <si>
    <t>BT 02.02_13</t>
  </si>
  <si>
    <t>kabel J-Y(St)Y 1x2x0,8</t>
  </si>
  <si>
    <t>M 02.03_15</t>
  </si>
  <si>
    <t>kabel CYKY 5Cx1,5</t>
  </si>
  <si>
    <t>YM 03.01_17</t>
  </si>
  <si>
    <t>Servopohon 24VDC, ovl. 0..10V NEOCEŇOVAT Komponent součásti dodávky ÚT</t>
  </si>
  <si>
    <t>Třícestný ventil , DN32, Kv-16 NEOCEŇOVAT Komponent součásti dodávky ÚT</t>
  </si>
  <si>
    <t>kabel JYTY 4x1</t>
  </si>
  <si>
    <t>BT 03.02_20</t>
  </si>
  <si>
    <t>M 03.03_22</t>
  </si>
  <si>
    <t>Oběhové čerpadlo 230V/150W -NEOCEŇOVAT Komponent součásti dodávky ÚT</t>
  </si>
  <si>
    <t>M 05.01_24</t>
  </si>
  <si>
    <t>Kalové čerpadlo 230V/1000W NEOCEŇOVAT Komponent součásti dodávky ÚT</t>
  </si>
  <si>
    <t>Spojovací skříňka NEOCEŇOVAT Komponent součásti dodávky ÚT</t>
  </si>
  <si>
    <t>Plovákový spínač NEOCEŇOVAT Komponent součásti dodávky ÚT</t>
  </si>
  <si>
    <t>Kabel CYKY 3Cx1,5</t>
  </si>
  <si>
    <t>M 05.02_28</t>
  </si>
  <si>
    <t>Spojovací skříňka - NEOCEŇOVAT Komponent součásti dodávky ÚT</t>
  </si>
  <si>
    <t>Plovákový spínač - NEOCEŇOVAT Komponent součásti dodávky ÚT</t>
  </si>
  <si>
    <t>SL 05.03_32</t>
  </si>
  <si>
    <t>Havarijní snímač MAX hladiny</t>
  </si>
  <si>
    <t>QI 10.01_34</t>
  </si>
  <si>
    <t>Vodoměr studené vody, komunikace M-Bus - NEOCEŇOVAT Komponent součásti dodávky ÚT</t>
  </si>
  <si>
    <t>QI 10.01_36</t>
  </si>
  <si>
    <t>Vodoměr studené vody, komunikace M-Bus -NEOCEŇOVAT Komponent součásti dodávky ÚT</t>
  </si>
  <si>
    <t>označení.1</t>
  </si>
  <si>
    <t>popis</t>
  </si>
  <si>
    <t>Výrobce</t>
  </si>
  <si>
    <t>QI 10.01_38</t>
  </si>
  <si>
    <t>Vodoměr TUV, komunikace M-Bus - NEOCEŇOVAT Komponent součásti dodávky ÚT</t>
  </si>
  <si>
    <t>QI 10.01_40</t>
  </si>
  <si>
    <t>QI 10.01_42</t>
  </si>
  <si>
    <t>Vodoměr TUV.cirkul., komunikace M-Bus - NEOCEŇOVAT Komponent součásti dodávky ÚT</t>
  </si>
  <si>
    <t>QI 10.01_44</t>
  </si>
  <si>
    <t>QI 10.01_46</t>
  </si>
  <si>
    <t>Měřič tepla, komunikace M-Bus - NEOCEŇOVAT Komponent součásti dodávky ÚT</t>
  </si>
  <si>
    <t>QI 10.01_48</t>
  </si>
  <si>
    <t xml:space="preserve">Profese MaR provede zapojení vyspecifikovaných komponentů profesí ÚT  a ZTI.</t>
  </si>
  <si>
    <t>hod</t>
  </si>
  <si>
    <t>Nosný a instalační materíál (lišty, lávky žlaby, …)</t>
  </si>
  <si>
    <t>Spojovací materíál (krabice, ucpávky …)</t>
  </si>
  <si>
    <t>Pospojování</t>
  </si>
  <si>
    <t xml:space="preserve">Montáž, zapojení,  provozní zkoušky</t>
  </si>
  <si>
    <t>Doprava</t>
  </si>
  <si>
    <t>km</t>
  </si>
  <si>
    <t>Dokumentace skutečného provedení</t>
  </si>
  <si>
    <t>Výchozí revize, atest, dokumentace</t>
  </si>
  <si>
    <t>označení.2</t>
  </si>
  <si>
    <t>Sestava provozních prvků MaR-DM</t>
  </si>
  <si>
    <t>BT 00.02_58</t>
  </si>
  <si>
    <t>YM 06.01_60</t>
  </si>
  <si>
    <t>Třícestný ventil , DN25, Kv-10 - NEOCEŇOVAT Komponent součásti dodávky ÚT</t>
  </si>
  <si>
    <t>BT 06.02_63</t>
  </si>
  <si>
    <t>M 06.03_65</t>
  </si>
  <si>
    <t>YM 07.01_67</t>
  </si>
  <si>
    <t>Třícestný ventil , DN15, Kv-2,5 - NEOCEŇOVAT Komponent součásti dodávky ÚT</t>
  </si>
  <si>
    <t>BT 07.02_70</t>
  </si>
  <si>
    <t>M 07.03_72</t>
  </si>
  <si>
    <t>YM 08.01_74</t>
  </si>
  <si>
    <t>Třícestný ventil , DN32, Kv-16 - NEOCEŇOVAT Komponent součásti dodávky ÚT</t>
  </si>
  <si>
    <t>BT 08.02_77</t>
  </si>
  <si>
    <t>M 08.03_79</t>
  </si>
  <si>
    <t>Oběhové čerpadlo 230V/150W - NEOCEŇOVAT Komponent součásti dodávky ÚT</t>
  </si>
  <si>
    <t>YM 09.01_81</t>
  </si>
  <si>
    <t>BT 09.02_84</t>
  </si>
  <si>
    <t>M 09.03_86</t>
  </si>
  <si>
    <t>89.1</t>
  </si>
  <si>
    <t>VON - Vedlejší a ostatní rozpočtové náklady</t>
  </si>
  <si>
    <t>VRN - VRN</t>
  </si>
  <si>
    <t xml:space="preserve">    VRN1 - Průzkumné, geodetické a projektové práce</t>
  </si>
  <si>
    <t xml:space="preserve">    VRN4 - Inženýrská činnost</t>
  </si>
  <si>
    <t>VRN2 - Příprava staveniště</t>
  </si>
  <si>
    <t>VRN3 - Zařízení staveniště</t>
  </si>
  <si>
    <t>VRN7 - Provozní vlivy</t>
  </si>
  <si>
    <t>VRN9 - Ostatní náklady</t>
  </si>
  <si>
    <t>VRN1</t>
  </si>
  <si>
    <t>Průzkumné, geodetické a projektové práce</t>
  </si>
  <si>
    <t>013254000</t>
  </si>
  <si>
    <t>Dokumentace skutečného provedení stavby</t>
  </si>
  <si>
    <t>Poznámka k položce:_x000d_
Poznámka k položce: VEŠKERÉ FORMY A PŘEDÁNÍ SE ŘÍDÍ PODMÍNKAMI ZADÁVACÍ DOKUMENTACE STAVBY</t>
  </si>
  <si>
    <t>VRN4</t>
  </si>
  <si>
    <t>Inženýrská činnost</t>
  </si>
  <si>
    <t>043103000</t>
  </si>
  <si>
    <t>Zkoušky bez rozlišení</t>
  </si>
  <si>
    <t>Poznámka k položce:_x000d_
Poznámka k položce: Provedení všech zkoušek a revizí předepsaných projektovou a zadávací dokumentací, platnými normami, návodů k obsluze - (neuvedených v jednotlivých soupisech prací)</t>
  </si>
  <si>
    <t>045002000</t>
  </si>
  <si>
    <t>Kompletační a koordinační činnost</t>
  </si>
  <si>
    <t>-750787979</t>
  </si>
  <si>
    <t>Poznámka k položce:_x000d_
Poznámka k položce: -příprava předávací dokumentace dle ZD -ostatní kompletační činnost</t>
  </si>
  <si>
    <t>VRN2</t>
  </si>
  <si>
    <t>Příprava staveniště</t>
  </si>
  <si>
    <t>020001000</t>
  </si>
  <si>
    <t>1096556606</t>
  </si>
  <si>
    <t>Poznámka k položce:_x000d_
Poznámka k položce: -Zřízení trvalé, dočasné deponie a mezideponie -zřízení příjezdů a přístupů na staveniště -úpravy staveniště z hlediska bezpečnosti a ochrany zdraví třetích osob, vč. nutných úprav pro osoby s omezenou schopností pohybu a orientace -uspořádání a bezpečnost staveniště z hlediska ochrany veřejných zájmů -dodržení podmínek pro provádění staveb z hlediska BOZP (vč. označení stavby) -dodržování podmínek pro ochranu životního prostředí při výstavbě -dodržení podmínek - možnosti nakládání s odpady -splnění zvláštních požadavků na provádění stavby, které vyžadují zvláštní bezpečnostní opatření -dočasné / provizorní dopravní značení, osvětlení - (vyřízení+zřízení+likvidace po skončení stavby)</t>
  </si>
  <si>
    <t>VRN3</t>
  </si>
  <si>
    <t>030001000</t>
  </si>
  <si>
    <t>Zařízení staveniště a provoz zařízení staveniště</t>
  </si>
  <si>
    <t>-933051572</t>
  </si>
  <si>
    <t>Poznámka k položce:_x000d_
Poznámka k položce: -kancelářské/skladovací/sociální objekty, oplocení stavby, ostraha staveniště, kompletní vnitrostaveništní rozvody všech potřebných energií vč. jejich poplatků, zajištění podružných měření spotřeby</t>
  </si>
  <si>
    <t>035103001</t>
  </si>
  <si>
    <t>Pronájem ploch</t>
  </si>
  <si>
    <t>1326089585</t>
  </si>
  <si>
    <t>Poznámka k položce:_x000d_
Poznámka k položce: (plochy potřebné pro zařízení staveniště, které nejsou v majetku objednatele)</t>
  </si>
  <si>
    <t>039002000</t>
  </si>
  <si>
    <t>Zrušení zařízení staveniště</t>
  </si>
  <si>
    <t>278728629</t>
  </si>
  <si>
    <t>Poznámka k položce:_x000d_
Poznámka k položce: -náklady zhotovitele spojené s kompletní likvidací zařízení staveniště vč. uvedení všech dotčených ploch do bezvadného stavu</t>
  </si>
  <si>
    <t>VRN7</t>
  </si>
  <si>
    <t>071103000</t>
  </si>
  <si>
    <t>Provoz investora</t>
  </si>
  <si>
    <t>-1873751647</t>
  </si>
  <si>
    <t>Poznámka k položce:_x000d_
Poznámka k položce: Náklady související se ztíženými podmínkami při provádění díla v závislosti na okolním provozu (pro práce prováděné za nepřerušeného nebo omezeného provozu v dotčených objektech nebo samotném areálu) (+ případná ochrana a zakrytí určených prvků a konstrukcí - ZABEZPEČENÍ PŘED POŠKOZENÍM STAVEBNÍ ČINNOSTÍ)</t>
  </si>
  <si>
    <t>VRN9</t>
  </si>
  <si>
    <t>Ostatní náklady</t>
  </si>
  <si>
    <t>090001000</t>
  </si>
  <si>
    <t>332297838</t>
  </si>
  <si>
    <t xml:space="preserve">Poznámka k položce:_x000d_
Poznámka k položce: V jednotkové ceně zahrnuty náklady : ------------------------------------------------- -náklady zhotovitele spojené s ochranou všech dotčených, jinde nespecifikovaných, dřevin, stromů, porostů a vegetačních ploch při stavebních prací dle ČSN 83 9061 - po celou dobu výstavby -pravidelné čištění přilehlých / souvisejících komunikací a zpevněných ploch - po celou dobu stavby  -uvedení všech dotčených ploch, konstrukcí a povrchů do původního, bezvadného stavu -vytyčení všech inženýrských sítí před zahájením prací vč. řádného zajištění. Zpětné protokolární předání všech inženýrských sítí jednotlivým správcům vč. uvedení dotčených ploch do bezvadného stavu.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</si>
</sst>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7" fillId="0" borderId="0" xfId="0" applyNumberFormat="1" applyFont="1" applyAlignment="1" applyProtection="1">
      <alignment horizontal="righ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71.25" customHeight="1">
      <c r="B23" s="22"/>
      <c r="C23" s="23"/>
      <c r="D23" s="23"/>
      <c r="E23" s="37" t="s">
        <v>35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3264NP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Objekty OU, část D a DM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31. 8. 2018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Ostravská univerzita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Marpo s.r.o.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ROUND(AG95+AG104,2)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ROUND(AS95+AS104,2)</f>
        <v>0</v>
      </c>
      <c r="AT94" s="115">
        <f>ROUND(SUM(AV94:AW94),2)</f>
        <v>0</v>
      </c>
      <c r="AU94" s="116">
        <f>ROUND(AU95+AU104,5)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ROUND(AZ95+AZ104,2)</f>
        <v>0</v>
      </c>
      <c r="BA94" s="115">
        <f>ROUND(BA95+BA104,2)</f>
        <v>0</v>
      </c>
      <c r="BB94" s="115">
        <f>ROUND(BB95+BB104,2)</f>
        <v>0</v>
      </c>
      <c r="BC94" s="115">
        <f>ROUND(BC95+BC104,2)</f>
        <v>0</v>
      </c>
      <c r="BD94" s="117">
        <f>ROUND(BD95+BD104,2)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7"/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ROUND(AG96+SUM(AG97:AG99)+AG101,2)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82</v>
      </c>
      <c r="AR95" s="127"/>
      <c r="AS95" s="128">
        <f>ROUND(AS96+SUM(AS97:AS99)+AS101,2)</f>
        <v>0</v>
      </c>
      <c r="AT95" s="129">
        <f>ROUND(SUM(AV95:AW95),2)</f>
        <v>0</v>
      </c>
      <c r="AU95" s="130">
        <f>ROUND(AU96+SUM(AU97:AU99)+AU101,5)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ROUND(AZ96+SUM(AZ97:AZ99)+AZ101,2)</f>
        <v>0</v>
      </c>
      <c r="BA95" s="129">
        <f>ROUND(BA96+SUM(BA97:BA99)+BA101,2)</f>
        <v>0</v>
      </c>
      <c r="BB95" s="129">
        <f>ROUND(BB96+SUM(BB97:BB99)+BB101,2)</f>
        <v>0</v>
      </c>
      <c r="BC95" s="129">
        <f>ROUND(BC96+SUM(BC97:BC99)+BC101,2)</f>
        <v>0</v>
      </c>
      <c r="BD95" s="131">
        <f>ROUND(BD96+SUM(BD97:BD99)+BD101,2)</f>
        <v>0</v>
      </c>
      <c r="BE95" s="7"/>
      <c r="BS95" s="132" t="s">
        <v>75</v>
      </c>
      <c r="BT95" s="132" t="s">
        <v>83</v>
      </c>
      <c r="BU95" s="132" t="s">
        <v>77</v>
      </c>
      <c r="BV95" s="132" t="s">
        <v>78</v>
      </c>
      <c r="BW95" s="132" t="s">
        <v>84</v>
      </c>
      <c r="BX95" s="132" t="s">
        <v>5</v>
      </c>
      <c r="CL95" s="132" t="s">
        <v>1</v>
      </c>
      <c r="CM95" s="132" t="s">
        <v>85</v>
      </c>
    </row>
    <row r="96" s="4" customFormat="1" ht="16.5" customHeight="1">
      <c r="A96" s="133" t="s">
        <v>86</v>
      </c>
      <c r="B96" s="71"/>
      <c r="C96" s="134"/>
      <c r="D96" s="134"/>
      <c r="E96" s="135" t="s">
        <v>87</v>
      </c>
      <c r="F96" s="135"/>
      <c r="G96" s="135"/>
      <c r="H96" s="135"/>
      <c r="I96" s="135"/>
      <c r="J96" s="134"/>
      <c r="K96" s="135" t="s">
        <v>88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'D.1.1 - Architektonicko-s...'!J32</f>
        <v>0</v>
      </c>
      <c r="AH96" s="134"/>
      <c r="AI96" s="134"/>
      <c r="AJ96" s="134"/>
      <c r="AK96" s="134"/>
      <c r="AL96" s="134"/>
      <c r="AM96" s="134"/>
      <c r="AN96" s="136">
        <f>SUM(AG96,AT96)</f>
        <v>0</v>
      </c>
      <c r="AO96" s="134"/>
      <c r="AP96" s="134"/>
      <c r="AQ96" s="137" t="s">
        <v>89</v>
      </c>
      <c r="AR96" s="73"/>
      <c r="AS96" s="138">
        <v>0</v>
      </c>
      <c r="AT96" s="139">
        <f>ROUND(SUM(AV96:AW96),2)</f>
        <v>0</v>
      </c>
      <c r="AU96" s="140">
        <f>'D.1.1 - Architektonicko-s...'!P136</f>
        <v>0</v>
      </c>
      <c r="AV96" s="139">
        <f>'D.1.1 - Architektonicko-s...'!J35</f>
        <v>0</v>
      </c>
      <c r="AW96" s="139">
        <f>'D.1.1 - Architektonicko-s...'!J36</f>
        <v>0</v>
      </c>
      <c r="AX96" s="139">
        <f>'D.1.1 - Architektonicko-s...'!J37</f>
        <v>0</v>
      </c>
      <c r="AY96" s="139">
        <f>'D.1.1 - Architektonicko-s...'!J38</f>
        <v>0</v>
      </c>
      <c r="AZ96" s="139">
        <f>'D.1.1 - Architektonicko-s...'!F35</f>
        <v>0</v>
      </c>
      <c r="BA96" s="139">
        <f>'D.1.1 - Architektonicko-s...'!F36</f>
        <v>0</v>
      </c>
      <c r="BB96" s="139">
        <f>'D.1.1 - Architektonicko-s...'!F37</f>
        <v>0</v>
      </c>
      <c r="BC96" s="139">
        <f>'D.1.1 - Architektonicko-s...'!F38</f>
        <v>0</v>
      </c>
      <c r="BD96" s="141">
        <f>'D.1.1 - Architektonicko-s...'!F39</f>
        <v>0</v>
      </c>
      <c r="BE96" s="4"/>
      <c r="BT96" s="142" t="s">
        <v>85</v>
      </c>
      <c r="BV96" s="142" t="s">
        <v>78</v>
      </c>
      <c r="BW96" s="142" t="s">
        <v>90</v>
      </c>
      <c r="BX96" s="142" t="s">
        <v>84</v>
      </c>
      <c r="CL96" s="142" t="s">
        <v>1</v>
      </c>
    </row>
    <row r="97" s="4" customFormat="1" ht="16.5" customHeight="1">
      <c r="A97" s="133" t="s">
        <v>86</v>
      </c>
      <c r="B97" s="71"/>
      <c r="C97" s="134"/>
      <c r="D97" s="134"/>
      <c r="E97" s="135" t="s">
        <v>91</v>
      </c>
      <c r="F97" s="135"/>
      <c r="G97" s="135"/>
      <c r="H97" s="135"/>
      <c r="I97" s="135"/>
      <c r="J97" s="134"/>
      <c r="K97" s="135" t="s">
        <v>92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'D.1.4.1 - ústřední vytápění'!J32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89</v>
      </c>
      <c r="AR97" s="73"/>
      <c r="AS97" s="138">
        <v>0</v>
      </c>
      <c r="AT97" s="139">
        <f>ROUND(SUM(AV97:AW97),2)</f>
        <v>0</v>
      </c>
      <c r="AU97" s="140">
        <f>'D.1.4.1 - ústřední vytápění'!P126</f>
        <v>0</v>
      </c>
      <c r="AV97" s="139">
        <f>'D.1.4.1 - ústřední vytápění'!J35</f>
        <v>0</v>
      </c>
      <c r="AW97" s="139">
        <f>'D.1.4.1 - ústřední vytápění'!J36</f>
        <v>0</v>
      </c>
      <c r="AX97" s="139">
        <f>'D.1.4.1 - ústřední vytápění'!J37</f>
        <v>0</v>
      </c>
      <c r="AY97" s="139">
        <f>'D.1.4.1 - ústřední vytápění'!J38</f>
        <v>0</v>
      </c>
      <c r="AZ97" s="139">
        <f>'D.1.4.1 - ústřední vytápění'!F35</f>
        <v>0</v>
      </c>
      <c r="BA97" s="139">
        <f>'D.1.4.1 - ústřední vytápění'!F36</f>
        <v>0</v>
      </c>
      <c r="BB97" s="139">
        <f>'D.1.4.1 - ústřední vytápění'!F37</f>
        <v>0</v>
      </c>
      <c r="BC97" s="139">
        <f>'D.1.4.1 - ústřední vytápění'!F38</f>
        <v>0</v>
      </c>
      <c r="BD97" s="141">
        <f>'D.1.4.1 - ústřední vytápění'!F39</f>
        <v>0</v>
      </c>
      <c r="BE97" s="4"/>
      <c r="BT97" s="142" t="s">
        <v>85</v>
      </c>
      <c r="BV97" s="142" t="s">
        <v>78</v>
      </c>
      <c r="BW97" s="142" t="s">
        <v>93</v>
      </c>
      <c r="BX97" s="142" t="s">
        <v>84</v>
      </c>
      <c r="CL97" s="142" t="s">
        <v>1</v>
      </c>
    </row>
    <row r="98" s="4" customFormat="1" ht="16.5" customHeight="1">
      <c r="A98" s="133" t="s">
        <v>86</v>
      </c>
      <c r="B98" s="71"/>
      <c r="C98" s="134"/>
      <c r="D98" s="134"/>
      <c r="E98" s="135" t="s">
        <v>94</v>
      </c>
      <c r="F98" s="135"/>
      <c r="G98" s="135"/>
      <c r="H98" s="135"/>
      <c r="I98" s="135"/>
      <c r="J98" s="134"/>
      <c r="K98" s="135" t="s">
        <v>95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'D.1.4.3 - Silnoproudá ele...'!J32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89</v>
      </c>
      <c r="AR98" s="73"/>
      <c r="AS98" s="138">
        <v>0</v>
      </c>
      <c r="AT98" s="139">
        <f>ROUND(SUM(AV98:AW98),2)</f>
        <v>0</v>
      </c>
      <c r="AU98" s="140">
        <f>'D.1.4.3 - Silnoproudá ele...'!P123</f>
        <v>0</v>
      </c>
      <c r="AV98" s="139">
        <f>'D.1.4.3 - Silnoproudá ele...'!J35</f>
        <v>0</v>
      </c>
      <c r="AW98" s="139">
        <f>'D.1.4.3 - Silnoproudá ele...'!J36</f>
        <v>0</v>
      </c>
      <c r="AX98" s="139">
        <f>'D.1.4.3 - Silnoproudá ele...'!J37</f>
        <v>0</v>
      </c>
      <c r="AY98" s="139">
        <f>'D.1.4.3 - Silnoproudá ele...'!J38</f>
        <v>0</v>
      </c>
      <c r="AZ98" s="139">
        <f>'D.1.4.3 - Silnoproudá ele...'!F35</f>
        <v>0</v>
      </c>
      <c r="BA98" s="139">
        <f>'D.1.4.3 - Silnoproudá ele...'!F36</f>
        <v>0</v>
      </c>
      <c r="BB98" s="139">
        <f>'D.1.4.3 - Silnoproudá ele...'!F37</f>
        <v>0</v>
      </c>
      <c r="BC98" s="139">
        <f>'D.1.4.3 - Silnoproudá ele...'!F38</f>
        <v>0</v>
      </c>
      <c r="BD98" s="141">
        <f>'D.1.4.3 - Silnoproudá ele...'!F39</f>
        <v>0</v>
      </c>
      <c r="BE98" s="4"/>
      <c r="BT98" s="142" t="s">
        <v>85</v>
      </c>
      <c r="BV98" s="142" t="s">
        <v>78</v>
      </c>
      <c r="BW98" s="142" t="s">
        <v>96</v>
      </c>
      <c r="BX98" s="142" t="s">
        <v>84</v>
      </c>
      <c r="CL98" s="142" t="s">
        <v>1</v>
      </c>
    </row>
    <row r="99" s="4" customFormat="1" ht="16.5" customHeight="1">
      <c r="A99" s="4"/>
      <c r="B99" s="71"/>
      <c r="C99" s="134"/>
      <c r="D99" s="134"/>
      <c r="E99" s="135" t="s">
        <v>97</v>
      </c>
      <c r="F99" s="135"/>
      <c r="G99" s="135"/>
      <c r="H99" s="135"/>
      <c r="I99" s="135"/>
      <c r="J99" s="134"/>
      <c r="K99" s="135" t="s">
        <v>98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43">
        <f>ROUND(AG100,2)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89</v>
      </c>
      <c r="AR99" s="73"/>
      <c r="AS99" s="138">
        <f>ROUND(AS100,2)</f>
        <v>0</v>
      </c>
      <c r="AT99" s="139">
        <f>ROUND(SUM(AV99:AW99),2)</f>
        <v>0</v>
      </c>
      <c r="AU99" s="140">
        <f>ROUND(AU100,5)</f>
        <v>0</v>
      </c>
      <c r="AV99" s="139">
        <f>ROUND(AZ99*L29,2)</f>
        <v>0</v>
      </c>
      <c r="AW99" s="139">
        <f>ROUND(BA99*L30,2)</f>
        <v>0</v>
      </c>
      <c r="AX99" s="139">
        <f>ROUND(BB99*L29,2)</f>
        <v>0</v>
      </c>
      <c r="AY99" s="139">
        <f>ROUND(BC99*L30,2)</f>
        <v>0</v>
      </c>
      <c r="AZ99" s="139">
        <f>ROUND(AZ100,2)</f>
        <v>0</v>
      </c>
      <c r="BA99" s="139">
        <f>ROUND(BA100,2)</f>
        <v>0</v>
      </c>
      <c r="BB99" s="139">
        <f>ROUND(BB100,2)</f>
        <v>0</v>
      </c>
      <c r="BC99" s="139">
        <f>ROUND(BC100,2)</f>
        <v>0</v>
      </c>
      <c r="BD99" s="141">
        <f>ROUND(BD100,2)</f>
        <v>0</v>
      </c>
      <c r="BE99" s="4"/>
      <c r="BS99" s="142" t="s">
        <v>75</v>
      </c>
      <c r="BT99" s="142" t="s">
        <v>85</v>
      </c>
      <c r="BU99" s="142" t="s">
        <v>77</v>
      </c>
      <c r="BV99" s="142" t="s">
        <v>78</v>
      </c>
      <c r="BW99" s="142" t="s">
        <v>99</v>
      </c>
      <c r="BX99" s="142" t="s">
        <v>84</v>
      </c>
      <c r="CL99" s="142" t="s">
        <v>1</v>
      </c>
    </row>
    <row r="100" s="4" customFormat="1" ht="16.5" customHeight="1">
      <c r="A100" s="133" t="s">
        <v>86</v>
      </c>
      <c r="B100" s="71"/>
      <c r="C100" s="134"/>
      <c r="D100" s="134"/>
      <c r="E100" s="134"/>
      <c r="F100" s="135" t="s">
        <v>100</v>
      </c>
      <c r="G100" s="135"/>
      <c r="H100" s="135"/>
      <c r="I100" s="135"/>
      <c r="J100" s="135"/>
      <c r="K100" s="134"/>
      <c r="L100" s="135" t="s">
        <v>101</v>
      </c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6">
        <f>'D.1.4.4a - Grafická násta...'!J34</f>
        <v>0</v>
      </c>
      <c r="AH100" s="134"/>
      <c r="AI100" s="134"/>
      <c r="AJ100" s="134"/>
      <c r="AK100" s="134"/>
      <c r="AL100" s="134"/>
      <c r="AM100" s="134"/>
      <c r="AN100" s="136">
        <f>SUM(AG100,AT100)</f>
        <v>0</v>
      </c>
      <c r="AO100" s="134"/>
      <c r="AP100" s="134"/>
      <c r="AQ100" s="137" t="s">
        <v>89</v>
      </c>
      <c r="AR100" s="73"/>
      <c r="AS100" s="138">
        <v>0</v>
      </c>
      <c r="AT100" s="139">
        <f>ROUND(SUM(AV100:AW100),2)</f>
        <v>0</v>
      </c>
      <c r="AU100" s="140">
        <f>'D.1.4.4a - Grafická násta...'!P126</f>
        <v>0</v>
      </c>
      <c r="AV100" s="139">
        <f>'D.1.4.4a - Grafická násta...'!J37</f>
        <v>0</v>
      </c>
      <c r="AW100" s="139">
        <f>'D.1.4.4a - Grafická násta...'!J38</f>
        <v>0</v>
      </c>
      <c r="AX100" s="139">
        <f>'D.1.4.4a - Grafická násta...'!J39</f>
        <v>0</v>
      </c>
      <c r="AY100" s="139">
        <f>'D.1.4.4a - Grafická násta...'!J40</f>
        <v>0</v>
      </c>
      <c r="AZ100" s="139">
        <f>'D.1.4.4a - Grafická násta...'!F37</f>
        <v>0</v>
      </c>
      <c r="BA100" s="139">
        <f>'D.1.4.4a - Grafická násta...'!F38</f>
        <v>0</v>
      </c>
      <c r="BB100" s="139">
        <f>'D.1.4.4a - Grafická násta...'!F39</f>
        <v>0</v>
      </c>
      <c r="BC100" s="139">
        <f>'D.1.4.4a - Grafická násta...'!F40</f>
        <v>0</v>
      </c>
      <c r="BD100" s="141">
        <f>'D.1.4.4a - Grafická násta...'!F41</f>
        <v>0</v>
      </c>
      <c r="BE100" s="4"/>
      <c r="BT100" s="142" t="s">
        <v>102</v>
      </c>
      <c r="BV100" s="142" t="s">
        <v>78</v>
      </c>
      <c r="BW100" s="142" t="s">
        <v>103</v>
      </c>
      <c r="BX100" s="142" t="s">
        <v>99</v>
      </c>
      <c r="CL100" s="142" t="s">
        <v>1</v>
      </c>
    </row>
    <row r="101" s="4" customFormat="1" ht="16.5" customHeight="1">
      <c r="A101" s="4"/>
      <c r="B101" s="71"/>
      <c r="C101" s="134"/>
      <c r="D101" s="134"/>
      <c r="E101" s="135" t="s">
        <v>104</v>
      </c>
      <c r="F101" s="135"/>
      <c r="G101" s="135"/>
      <c r="H101" s="135"/>
      <c r="I101" s="135"/>
      <c r="J101" s="134"/>
      <c r="K101" s="135" t="s">
        <v>105</v>
      </c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43">
        <f>ROUND(SUM(AG102:AG103),2)</f>
        <v>0</v>
      </c>
      <c r="AH101" s="134"/>
      <c r="AI101" s="134"/>
      <c r="AJ101" s="134"/>
      <c r="AK101" s="134"/>
      <c r="AL101" s="134"/>
      <c r="AM101" s="134"/>
      <c r="AN101" s="136">
        <f>SUM(AG101,AT101)</f>
        <v>0</v>
      </c>
      <c r="AO101" s="134"/>
      <c r="AP101" s="134"/>
      <c r="AQ101" s="137" t="s">
        <v>89</v>
      </c>
      <c r="AR101" s="73"/>
      <c r="AS101" s="138">
        <f>ROUND(SUM(AS102:AS103),2)</f>
        <v>0</v>
      </c>
      <c r="AT101" s="139">
        <f>ROUND(SUM(AV101:AW101),2)</f>
        <v>0</v>
      </c>
      <c r="AU101" s="140">
        <f>ROUND(SUM(AU102:AU103),5)</f>
        <v>0</v>
      </c>
      <c r="AV101" s="139">
        <f>ROUND(AZ101*L29,2)</f>
        <v>0</v>
      </c>
      <c r="AW101" s="139">
        <f>ROUND(BA101*L30,2)</f>
        <v>0</v>
      </c>
      <c r="AX101" s="139">
        <f>ROUND(BB101*L29,2)</f>
        <v>0</v>
      </c>
      <c r="AY101" s="139">
        <f>ROUND(BC101*L30,2)</f>
        <v>0</v>
      </c>
      <c r="AZ101" s="139">
        <f>ROUND(SUM(AZ102:AZ103),2)</f>
        <v>0</v>
      </c>
      <c r="BA101" s="139">
        <f>ROUND(SUM(BA102:BA103),2)</f>
        <v>0</v>
      </c>
      <c r="BB101" s="139">
        <f>ROUND(SUM(BB102:BB103),2)</f>
        <v>0</v>
      </c>
      <c r="BC101" s="139">
        <f>ROUND(SUM(BC102:BC103),2)</f>
        <v>0</v>
      </c>
      <c r="BD101" s="141">
        <f>ROUND(SUM(BD102:BD103),2)</f>
        <v>0</v>
      </c>
      <c r="BE101" s="4"/>
      <c r="BS101" s="142" t="s">
        <v>75</v>
      </c>
      <c r="BT101" s="142" t="s">
        <v>85</v>
      </c>
      <c r="BU101" s="142" t="s">
        <v>77</v>
      </c>
      <c r="BV101" s="142" t="s">
        <v>78</v>
      </c>
      <c r="BW101" s="142" t="s">
        <v>106</v>
      </c>
      <c r="BX101" s="142" t="s">
        <v>84</v>
      </c>
      <c r="CL101" s="142" t="s">
        <v>1</v>
      </c>
    </row>
    <row r="102" s="4" customFormat="1" ht="16.5" customHeight="1">
      <c r="A102" s="133" t="s">
        <v>86</v>
      </c>
      <c r="B102" s="71"/>
      <c r="C102" s="134"/>
      <c r="D102" s="134"/>
      <c r="E102" s="134"/>
      <c r="F102" s="135" t="s">
        <v>107</v>
      </c>
      <c r="G102" s="135"/>
      <c r="H102" s="135"/>
      <c r="I102" s="135"/>
      <c r="J102" s="135"/>
      <c r="K102" s="134"/>
      <c r="L102" s="135" t="s">
        <v>108</v>
      </c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6">
        <f>'D.1.4.5a - Rozvaděče'!J34</f>
        <v>0</v>
      </c>
      <c r="AH102" s="134"/>
      <c r="AI102" s="134"/>
      <c r="AJ102" s="134"/>
      <c r="AK102" s="134"/>
      <c r="AL102" s="134"/>
      <c r="AM102" s="134"/>
      <c r="AN102" s="136">
        <f>SUM(AG102,AT102)</f>
        <v>0</v>
      </c>
      <c r="AO102" s="134"/>
      <c r="AP102" s="134"/>
      <c r="AQ102" s="137" t="s">
        <v>89</v>
      </c>
      <c r="AR102" s="73"/>
      <c r="AS102" s="138">
        <v>0</v>
      </c>
      <c r="AT102" s="139">
        <f>ROUND(SUM(AV102:AW102),2)</f>
        <v>0</v>
      </c>
      <c r="AU102" s="140">
        <f>'D.1.4.5a - Rozvaděče'!P126</f>
        <v>0</v>
      </c>
      <c r="AV102" s="139">
        <f>'D.1.4.5a - Rozvaděče'!J37</f>
        <v>0</v>
      </c>
      <c r="AW102" s="139">
        <f>'D.1.4.5a - Rozvaděče'!J38</f>
        <v>0</v>
      </c>
      <c r="AX102" s="139">
        <f>'D.1.4.5a - Rozvaděče'!J39</f>
        <v>0</v>
      </c>
      <c r="AY102" s="139">
        <f>'D.1.4.5a - Rozvaděče'!J40</f>
        <v>0</v>
      </c>
      <c r="AZ102" s="139">
        <f>'D.1.4.5a - Rozvaděče'!F37</f>
        <v>0</v>
      </c>
      <c r="BA102" s="139">
        <f>'D.1.4.5a - Rozvaděče'!F38</f>
        <v>0</v>
      </c>
      <c r="BB102" s="139">
        <f>'D.1.4.5a - Rozvaděče'!F39</f>
        <v>0</v>
      </c>
      <c r="BC102" s="139">
        <f>'D.1.4.5a - Rozvaděče'!F40</f>
        <v>0</v>
      </c>
      <c r="BD102" s="141">
        <f>'D.1.4.5a - Rozvaděče'!F41</f>
        <v>0</v>
      </c>
      <c r="BE102" s="4"/>
      <c r="BT102" s="142" t="s">
        <v>102</v>
      </c>
      <c r="BV102" s="142" t="s">
        <v>78</v>
      </c>
      <c r="BW102" s="142" t="s">
        <v>109</v>
      </c>
      <c r="BX102" s="142" t="s">
        <v>106</v>
      </c>
      <c r="CL102" s="142" t="s">
        <v>1</v>
      </c>
    </row>
    <row r="103" s="4" customFormat="1" ht="16.5" customHeight="1">
      <c r="A103" s="133" t="s">
        <v>86</v>
      </c>
      <c r="B103" s="71"/>
      <c r="C103" s="134"/>
      <c r="D103" s="134"/>
      <c r="E103" s="134"/>
      <c r="F103" s="135" t="s">
        <v>110</v>
      </c>
      <c r="G103" s="135"/>
      <c r="H103" s="135"/>
      <c r="I103" s="135"/>
      <c r="J103" s="135"/>
      <c r="K103" s="134"/>
      <c r="L103" s="135" t="s">
        <v>111</v>
      </c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6">
        <f>'D.1.4.5b - Prvky MaR'!J34</f>
        <v>0</v>
      </c>
      <c r="AH103" s="134"/>
      <c r="AI103" s="134"/>
      <c r="AJ103" s="134"/>
      <c r="AK103" s="134"/>
      <c r="AL103" s="134"/>
      <c r="AM103" s="134"/>
      <c r="AN103" s="136">
        <f>SUM(AG103,AT103)</f>
        <v>0</v>
      </c>
      <c r="AO103" s="134"/>
      <c r="AP103" s="134"/>
      <c r="AQ103" s="137" t="s">
        <v>89</v>
      </c>
      <c r="AR103" s="73"/>
      <c r="AS103" s="138">
        <v>0</v>
      </c>
      <c r="AT103" s="139">
        <f>ROUND(SUM(AV103:AW103),2)</f>
        <v>0</v>
      </c>
      <c r="AU103" s="140">
        <f>'D.1.4.5b - Prvky MaR'!P126</f>
        <v>0</v>
      </c>
      <c r="AV103" s="139">
        <f>'D.1.4.5b - Prvky MaR'!J37</f>
        <v>0</v>
      </c>
      <c r="AW103" s="139">
        <f>'D.1.4.5b - Prvky MaR'!J38</f>
        <v>0</v>
      </c>
      <c r="AX103" s="139">
        <f>'D.1.4.5b - Prvky MaR'!J39</f>
        <v>0</v>
      </c>
      <c r="AY103" s="139">
        <f>'D.1.4.5b - Prvky MaR'!J40</f>
        <v>0</v>
      </c>
      <c r="AZ103" s="139">
        <f>'D.1.4.5b - Prvky MaR'!F37</f>
        <v>0</v>
      </c>
      <c r="BA103" s="139">
        <f>'D.1.4.5b - Prvky MaR'!F38</f>
        <v>0</v>
      </c>
      <c r="BB103" s="139">
        <f>'D.1.4.5b - Prvky MaR'!F39</f>
        <v>0</v>
      </c>
      <c r="BC103" s="139">
        <f>'D.1.4.5b - Prvky MaR'!F40</f>
        <v>0</v>
      </c>
      <c r="BD103" s="141">
        <f>'D.1.4.5b - Prvky MaR'!F41</f>
        <v>0</v>
      </c>
      <c r="BE103" s="4"/>
      <c r="BT103" s="142" t="s">
        <v>102</v>
      </c>
      <c r="BV103" s="142" t="s">
        <v>78</v>
      </c>
      <c r="BW103" s="142" t="s">
        <v>112</v>
      </c>
      <c r="BX103" s="142" t="s">
        <v>106</v>
      </c>
      <c r="CL103" s="142" t="s">
        <v>1</v>
      </c>
    </row>
    <row r="104" s="7" customFormat="1" ht="16.5" customHeight="1">
      <c r="A104" s="133" t="s">
        <v>86</v>
      </c>
      <c r="B104" s="120"/>
      <c r="C104" s="121"/>
      <c r="D104" s="122" t="s">
        <v>113</v>
      </c>
      <c r="E104" s="122"/>
      <c r="F104" s="122"/>
      <c r="G104" s="122"/>
      <c r="H104" s="122"/>
      <c r="I104" s="123"/>
      <c r="J104" s="122" t="s">
        <v>114</v>
      </c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5">
        <f>'VON - Vedlejší a ostatní ...'!J30</f>
        <v>0</v>
      </c>
      <c r="AH104" s="123"/>
      <c r="AI104" s="123"/>
      <c r="AJ104" s="123"/>
      <c r="AK104" s="123"/>
      <c r="AL104" s="123"/>
      <c r="AM104" s="123"/>
      <c r="AN104" s="125">
        <f>SUM(AG104,AT104)</f>
        <v>0</v>
      </c>
      <c r="AO104" s="123"/>
      <c r="AP104" s="123"/>
      <c r="AQ104" s="126" t="s">
        <v>82</v>
      </c>
      <c r="AR104" s="127"/>
      <c r="AS104" s="144">
        <v>0</v>
      </c>
      <c r="AT104" s="145">
        <f>ROUND(SUM(AV104:AW104),2)</f>
        <v>0</v>
      </c>
      <c r="AU104" s="146">
        <f>'VON - Vedlejší a ostatní ...'!P123</f>
        <v>0</v>
      </c>
      <c r="AV104" s="145">
        <f>'VON - Vedlejší a ostatní ...'!J33</f>
        <v>0</v>
      </c>
      <c r="AW104" s="145">
        <f>'VON - Vedlejší a ostatní ...'!J34</f>
        <v>0</v>
      </c>
      <c r="AX104" s="145">
        <f>'VON - Vedlejší a ostatní ...'!J35</f>
        <v>0</v>
      </c>
      <c r="AY104" s="145">
        <f>'VON - Vedlejší a ostatní ...'!J36</f>
        <v>0</v>
      </c>
      <c r="AZ104" s="145">
        <f>'VON - Vedlejší a ostatní ...'!F33</f>
        <v>0</v>
      </c>
      <c r="BA104" s="145">
        <f>'VON - Vedlejší a ostatní ...'!F34</f>
        <v>0</v>
      </c>
      <c r="BB104" s="145">
        <f>'VON - Vedlejší a ostatní ...'!F35</f>
        <v>0</v>
      </c>
      <c r="BC104" s="145">
        <f>'VON - Vedlejší a ostatní ...'!F36</f>
        <v>0</v>
      </c>
      <c r="BD104" s="147">
        <f>'VON - Vedlejší a ostatní ...'!F37</f>
        <v>0</v>
      </c>
      <c r="BE104" s="7"/>
      <c r="BT104" s="132" t="s">
        <v>83</v>
      </c>
      <c r="BV104" s="132" t="s">
        <v>78</v>
      </c>
      <c r="BW104" s="132" t="s">
        <v>115</v>
      </c>
      <c r="BX104" s="132" t="s">
        <v>5</v>
      </c>
      <c r="CL104" s="132" t="s">
        <v>1</v>
      </c>
      <c r="CM104" s="132" t="s">
        <v>85</v>
      </c>
    </row>
    <row r="105" s="2" customFormat="1" ht="30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5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45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</sheetData>
  <sheetProtection sheet="1" formatColumns="0" formatRows="0" objects="1" scenarios="1" spinCount="100000" saltValue="akGOXNgIGOcGuT0V7RSMNrBDxxeuYCuXUURtgkTwGyTdC3u2UArGG+1sm32/poDVCQUclInTsZ6gHQ3gMq8GJA==" hashValue="vSZqcNfqRyaUGOUZs1F3oN2HcFuA5qd11loEgIixJApBGcrhCD+K5R971jzKJaP8vhPTDQFXEFFmwtbRcaXkbQ==" algorithmName="SHA-512" password="E5C3"/>
  <mergeCells count="78">
    <mergeCell ref="C92:G92"/>
    <mergeCell ref="D104:H104"/>
    <mergeCell ref="D95:H95"/>
    <mergeCell ref="E98:I98"/>
    <mergeCell ref="E99:I99"/>
    <mergeCell ref="E97:I97"/>
    <mergeCell ref="E101:I101"/>
    <mergeCell ref="E96:I96"/>
    <mergeCell ref="F103:J103"/>
    <mergeCell ref="F102:J102"/>
    <mergeCell ref="F100:J100"/>
    <mergeCell ref="I92:AF92"/>
    <mergeCell ref="J104:AF104"/>
    <mergeCell ref="J95:AF95"/>
    <mergeCell ref="K101:AF101"/>
    <mergeCell ref="K97:AF97"/>
    <mergeCell ref="K99:AF99"/>
    <mergeCell ref="K98:AF98"/>
    <mergeCell ref="K96:AF96"/>
    <mergeCell ref="L102:AF102"/>
    <mergeCell ref="L100:AF100"/>
    <mergeCell ref="L103:AF103"/>
    <mergeCell ref="L85:AO8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G100:AM100"/>
    <mergeCell ref="AG102:AM102"/>
    <mergeCell ref="AG103:AM103"/>
    <mergeCell ref="AG104:AM104"/>
    <mergeCell ref="AG98:AM98"/>
    <mergeCell ref="AG99:AM99"/>
    <mergeCell ref="AG97:AM97"/>
    <mergeCell ref="AG96:AM96"/>
    <mergeCell ref="AG95:AM95"/>
    <mergeCell ref="AG92:AM92"/>
    <mergeCell ref="AM87:AN87"/>
    <mergeCell ref="AM89:AP89"/>
    <mergeCell ref="AM90:AP90"/>
    <mergeCell ref="AN92:AP92"/>
    <mergeCell ref="AN103:AP103"/>
    <mergeCell ref="AN102:AP102"/>
    <mergeCell ref="AN101:AP101"/>
    <mergeCell ref="AN95:AP95"/>
    <mergeCell ref="AN96:AP96"/>
    <mergeCell ref="AN100:AP100"/>
    <mergeCell ref="AN97:AP97"/>
    <mergeCell ref="AN98:AP98"/>
    <mergeCell ref="AN99:AP99"/>
    <mergeCell ref="AN104:AP104"/>
    <mergeCell ref="AS89:AT91"/>
    <mergeCell ref="AN94:AP94"/>
  </mergeCells>
  <hyperlinks>
    <hyperlink ref="A96" location="'D.1.1 - Architektonicko-s...'!C2" display="/"/>
    <hyperlink ref="A97" location="'D.1.4.1 - ústřední vytápění'!C2" display="/"/>
    <hyperlink ref="A98" location="'D.1.4.3 - Silnoproudá ele...'!C2" display="/"/>
    <hyperlink ref="A100" location="'D.1.4.4a - Grafická násta...'!C2" display="/"/>
    <hyperlink ref="A102" location="'D.1.4.5a - Rozvaděče'!C2" display="/"/>
    <hyperlink ref="A103" location="'D.1.4.5b - Prvky MaR'!C2" display="/"/>
    <hyperlink ref="A104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116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1" customFormat="1" ht="12" customHeight="1">
      <c r="B8" s="21"/>
      <c r="D8" s="152" t="s">
        <v>117</v>
      </c>
      <c r="L8" s="21"/>
    </row>
    <row r="9" s="2" customFormat="1" ht="16.5" customHeight="1">
      <c r="A9" s="39"/>
      <c r="B9" s="45"/>
      <c r="C9" s="39"/>
      <c r="D9" s="39"/>
      <c r="E9" s="153" t="s">
        <v>118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119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120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31. 8. 2018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07.25" customHeight="1">
      <c r="A29" s="156"/>
      <c r="B29" s="157"/>
      <c r="C29" s="156"/>
      <c r="D29" s="156"/>
      <c r="E29" s="158" t="s">
        <v>121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ROUND(J136,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ROUND((SUM(BE136:BE899)),  2)</f>
        <v>0</v>
      </c>
      <c r="G35" s="39"/>
      <c r="H35" s="39"/>
      <c r="I35" s="166">
        <v>0.20999999999999999</v>
      </c>
      <c r="J35" s="165">
        <f>ROUND(((SUM(BE136:BE899))*I35),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ROUND((SUM(BF136:BF899)),  2)</f>
        <v>0</v>
      </c>
      <c r="G36" s="39"/>
      <c r="H36" s="39"/>
      <c r="I36" s="166">
        <v>0.12</v>
      </c>
      <c r="J36" s="165">
        <f>ROUND(((SUM(BF136:BF899))*I36),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ROUND((SUM(BG136:BG899)),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ROUND((SUM(BH136:BH899)),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ROUND((SUM(BI136:BI899)),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118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D.1.1 - Architektonicko-stavební řešení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31. 8. 2018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Ostravská univerzita</v>
      </c>
      <c r="G93" s="41"/>
      <c r="H93" s="41"/>
      <c r="I93" s="33" t="s">
        <v>30</v>
      </c>
      <c r="J93" s="37" t="str">
        <f>E23</f>
        <v>Marpo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123</v>
      </c>
      <c r="D96" s="187"/>
      <c r="E96" s="187"/>
      <c r="F96" s="187"/>
      <c r="G96" s="187"/>
      <c r="H96" s="187"/>
      <c r="I96" s="187"/>
      <c r="J96" s="188" t="s">
        <v>124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125</v>
      </c>
      <c r="D98" s="41"/>
      <c r="E98" s="41"/>
      <c r="F98" s="41"/>
      <c r="G98" s="41"/>
      <c r="H98" s="41"/>
      <c r="I98" s="41"/>
      <c r="J98" s="111">
        <f>J136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126</v>
      </c>
    </row>
    <row r="99" s="9" customFormat="1" ht="24.96" customHeight="1">
      <c r="A99" s="9"/>
      <c r="B99" s="190"/>
      <c r="C99" s="191"/>
      <c r="D99" s="192" t="s">
        <v>127</v>
      </c>
      <c r="E99" s="193"/>
      <c r="F99" s="193"/>
      <c r="G99" s="193"/>
      <c r="H99" s="193"/>
      <c r="I99" s="193"/>
      <c r="J99" s="194">
        <f>J137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128</v>
      </c>
      <c r="E100" s="198"/>
      <c r="F100" s="198"/>
      <c r="G100" s="198"/>
      <c r="H100" s="198"/>
      <c r="I100" s="198"/>
      <c r="J100" s="199">
        <f>J138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129</v>
      </c>
      <c r="E101" s="198"/>
      <c r="F101" s="198"/>
      <c r="G101" s="198"/>
      <c r="H101" s="198"/>
      <c r="I101" s="198"/>
      <c r="J101" s="199">
        <f>J234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130</v>
      </c>
      <c r="E102" s="198"/>
      <c r="F102" s="198"/>
      <c r="G102" s="198"/>
      <c r="H102" s="198"/>
      <c r="I102" s="198"/>
      <c r="J102" s="199">
        <f>J271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131</v>
      </c>
      <c r="E103" s="198"/>
      <c r="F103" s="198"/>
      <c r="G103" s="198"/>
      <c r="H103" s="198"/>
      <c r="I103" s="198"/>
      <c r="J103" s="199">
        <f>J278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0"/>
      <c r="C104" s="191"/>
      <c r="D104" s="192" t="s">
        <v>132</v>
      </c>
      <c r="E104" s="193"/>
      <c r="F104" s="193"/>
      <c r="G104" s="193"/>
      <c r="H104" s="193"/>
      <c r="I104" s="193"/>
      <c r="J104" s="194">
        <f>J280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6"/>
      <c r="C105" s="134"/>
      <c r="D105" s="197" t="s">
        <v>133</v>
      </c>
      <c r="E105" s="198"/>
      <c r="F105" s="198"/>
      <c r="G105" s="198"/>
      <c r="H105" s="198"/>
      <c r="I105" s="198"/>
      <c r="J105" s="199">
        <f>J281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134</v>
      </c>
      <c r="E106" s="198"/>
      <c r="F106" s="198"/>
      <c r="G106" s="198"/>
      <c r="H106" s="198"/>
      <c r="I106" s="198"/>
      <c r="J106" s="199">
        <f>J333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34"/>
      <c r="D107" s="197" t="s">
        <v>135</v>
      </c>
      <c r="E107" s="198"/>
      <c r="F107" s="198"/>
      <c r="G107" s="198"/>
      <c r="H107" s="198"/>
      <c r="I107" s="198"/>
      <c r="J107" s="199">
        <f>J362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34"/>
      <c r="D108" s="197" t="s">
        <v>136</v>
      </c>
      <c r="E108" s="198"/>
      <c r="F108" s="198"/>
      <c r="G108" s="198"/>
      <c r="H108" s="198"/>
      <c r="I108" s="198"/>
      <c r="J108" s="199">
        <f>J440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137</v>
      </c>
      <c r="E109" s="198"/>
      <c r="F109" s="198"/>
      <c r="G109" s="198"/>
      <c r="H109" s="198"/>
      <c r="I109" s="198"/>
      <c r="J109" s="199">
        <f>J535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34"/>
      <c r="D110" s="197" t="s">
        <v>138</v>
      </c>
      <c r="E110" s="198"/>
      <c r="F110" s="198"/>
      <c r="G110" s="198"/>
      <c r="H110" s="198"/>
      <c r="I110" s="198"/>
      <c r="J110" s="199">
        <f>J545</f>
        <v>0</v>
      </c>
      <c r="K110" s="134"/>
      <c r="L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34"/>
      <c r="D111" s="197" t="s">
        <v>139</v>
      </c>
      <c r="E111" s="198"/>
      <c r="F111" s="198"/>
      <c r="G111" s="198"/>
      <c r="H111" s="198"/>
      <c r="I111" s="198"/>
      <c r="J111" s="199">
        <f>J818</f>
        <v>0</v>
      </c>
      <c r="K111" s="134"/>
      <c r="L111" s="20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90"/>
      <c r="C112" s="191"/>
      <c r="D112" s="192" t="s">
        <v>140</v>
      </c>
      <c r="E112" s="193"/>
      <c r="F112" s="193"/>
      <c r="G112" s="193"/>
      <c r="H112" s="193"/>
      <c r="I112" s="193"/>
      <c r="J112" s="194">
        <f>J878</f>
        <v>0</v>
      </c>
      <c r="K112" s="191"/>
      <c r="L112" s="195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10" customFormat="1" ht="19.92" customHeight="1">
      <c r="A113" s="10"/>
      <c r="B113" s="196"/>
      <c r="C113" s="134"/>
      <c r="D113" s="197" t="s">
        <v>141</v>
      </c>
      <c r="E113" s="198"/>
      <c r="F113" s="198"/>
      <c r="G113" s="198"/>
      <c r="H113" s="198"/>
      <c r="I113" s="198"/>
      <c r="J113" s="199">
        <f>J879</f>
        <v>0</v>
      </c>
      <c r="K113" s="134"/>
      <c r="L113" s="20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6"/>
      <c r="C114" s="134"/>
      <c r="D114" s="197" t="s">
        <v>142</v>
      </c>
      <c r="E114" s="198"/>
      <c r="F114" s="198"/>
      <c r="G114" s="198"/>
      <c r="H114" s="198"/>
      <c r="I114" s="198"/>
      <c r="J114" s="199">
        <f>J890</f>
        <v>0</v>
      </c>
      <c r="K114" s="134"/>
      <c r="L114" s="20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20" s="2" customFormat="1" ht="6.96" customHeight="1">
      <c r="A120" s="39"/>
      <c r="B120" s="69"/>
      <c r="C120" s="70"/>
      <c r="D120" s="70"/>
      <c r="E120" s="70"/>
      <c r="F120" s="70"/>
      <c r="G120" s="70"/>
      <c r="H120" s="70"/>
      <c r="I120" s="70"/>
      <c r="J120" s="70"/>
      <c r="K120" s="70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4.96" customHeight="1">
      <c r="A121" s="39"/>
      <c r="B121" s="40"/>
      <c r="C121" s="24" t="s">
        <v>143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16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185" t="str">
        <f>E7</f>
        <v>Objekty OU, část D a DM</v>
      </c>
      <c r="F124" s="33"/>
      <c r="G124" s="33"/>
      <c r="H124" s="33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" customFormat="1" ht="12" customHeight="1">
      <c r="B125" s="22"/>
      <c r="C125" s="33" t="s">
        <v>117</v>
      </c>
      <c r="D125" s="23"/>
      <c r="E125" s="23"/>
      <c r="F125" s="23"/>
      <c r="G125" s="23"/>
      <c r="H125" s="23"/>
      <c r="I125" s="23"/>
      <c r="J125" s="23"/>
      <c r="K125" s="23"/>
      <c r="L125" s="21"/>
    </row>
    <row r="126" s="2" customFormat="1" ht="16.5" customHeight="1">
      <c r="A126" s="39"/>
      <c r="B126" s="40"/>
      <c r="C126" s="41"/>
      <c r="D126" s="41"/>
      <c r="E126" s="185" t="s">
        <v>118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119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6.5" customHeight="1">
      <c r="A128" s="39"/>
      <c r="B128" s="40"/>
      <c r="C128" s="41"/>
      <c r="D128" s="41"/>
      <c r="E128" s="77" t="str">
        <f>E11</f>
        <v>D.1.1 - Architektonicko-stavební řešení</v>
      </c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20</v>
      </c>
      <c r="D130" s="41"/>
      <c r="E130" s="41"/>
      <c r="F130" s="28" t="str">
        <f>F14</f>
        <v xml:space="preserve"> </v>
      </c>
      <c r="G130" s="41"/>
      <c r="H130" s="41"/>
      <c r="I130" s="33" t="s">
        <v>22</v>
      </c>
      <c r="J130" s="80" t="str">
        <f>IF(J14="","",J14)</f>
        <v>31. 8. 2018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24</v>
      </c>
      <c r="D132" s="41"/>
      <c r="E132" s="41"/>
      <c r="F132" s="28" t="str">
        <f>E17</f>
        <v>Ostravská univerzita</v>
      </c>
      <c r="G132" s="41"/>
      <c r="H132" s="41"/>
      <c r="I132" s="33" t="s">
        <v>30</v>
      </c>
      <c r="J132" s="37" t="str">
        <f>E23</f>
        <v>Marpo s.r.o.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5.15" customHeight="1">
      <c r="A133" s="39"/>
      <c r="B133" s="40"/>
      <c r="C133" s="33" t="s">
        <v>28</v>
      </c>
      <c r="D133" s="41"/>
      <c r="E133" s="41"/>
      <c r="F133" s="28" t="str">
        <f>IF(E20="","",E20)</f>
        <v>Vyplň údaj</v>
      </c>
      <c r="G133" s="41"/>
      <c r="H133" s="41"/>
      <c r="I133" s="33" t="s">
        <v>33</v>
      </c>
      <c r="J133" s="37" t="str">
        <f>E26</f>
        <v xml:space="preserve"> 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0.32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11" customFormat="1" ht="29.28" customHeight="1">
      <c r="A135" s="201"/>
      <c r="B135" s="202"/>
      <c r="C135" s="203" t="s">
        <v>144</v>
      </c>
      <c r="D135" s="204" t="s">
        <v>61</v>
      </c>
      <c r="E135" s="204" t="s">
        <v>57</v>
      </c>
      <c r="F135" s="204" t="s">
        <v>58</v>
      </c>
      <c r="G135" s="204" t="s">
        <v>145</v>
      </c>
      <c r="H135" s="204" t="s">
        <v>146</v>
      </c>
      <c r="I135" s="204" t="s">
        <v>147</v>
      </c>
      <c r="J135" s="205" t="s">
        <v>124</v>
      </c>
      <c r="K135" s="206" t="s">
        <v>148</v>
      </c>
      <c r="L135" s="207"/>
      <c r="M135" s="101" t="s">
        <v>1</v>
      </c>
      <c r="N135" s="102" t="s">
        <v>40</v>
      </c>
      <c r="O135" s="102" t="s">
        <v>149</v>
      </c>
      <c r="P135" s="102" t="s">
        <v>150</v>
      </c>
      <c r="Q135" s="102" t="s">
        <v>151</v>
      </c>
      <c r="R135" s="102" t="s">
        <v>152</v>
      </c>
      <c r="S135" s="102" t="s">
        <v>153</v>
      </c>
      <c r="T135" s="103" t="s">
        <v>154</v>
      </c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</row>
    <row r="136" s="2" customFormat="1" ht="22.8" customHeight="1">
      <c r="A136" s="39"/>
      <c r="B136" s="40"/>
      <c r="C136" s="108" t="s">
        <v>155</v>
      </c>
      <c r="D136" s="41"/>
      <c r="E136" s="41"/>
      <c r="F136" s="41"/>
      <c r="G136" s="41"/>
      <c r="H136" s="41"/>
      <c r="I136" s="41"/>
      <c r="J136" s="208">
        <f>BK136</f>
        <v>0</v>
      </c>
      <c r="K136" s="41"/>
      <c r="L136" s="45"/>
      <c r="M136" s="104"/>
      <c r="N136" s="209"/>
      <c r="O136" s="105"/>
      <c r="P136" s="210">
        <f>P137+P280+P878</f>
        <v>0</v>
      </c>
      <c r="Q136" s="105"/>
      <c r="R136" s="210">
        <f>R137+R280+R878</f>
        <v>178.48931015000002</v>
      </c>
      <c r="S136" s="105"/>
      <c r="T136" s="211">
        <f>T137+T280+T878</f>
        <v>200.29523180000001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75</v>
      </c>
      <c r="AU136" s="18" t="s">
        <v>126</v>
      </c>
      <c r="BK136" s="212">
        <f>BK137+BK280+BK878</f>
        <v>0</v>
      </c>
    </row>
    <row r="137" s="12" customFormat="1" ht="25.92" customHeight="1">
      <c r="A137" s="12"/>
      <c r="B137" s="213"/>
      <c r="C137" s="214"/>
      <c r="D137" s="215" t="s">
        <v>75</v>
      </c>
      <c r="E137" s="216" t="s">
        <v>156</v>
      </c>
      <c r="F137" s="216" t="s">
        <v>157</v>
      </c>
      <c r="G137" s="214"/>
      <c r="H137" s="214"/>
      <c r="I137" s="217"/>
      <c r="J137" s="218">
        <f>BK137</f>
        <v>0</v>
      </c>
      <c r="K137" s="214"/>
      <c r="L137" s="219"/>
      <c r="M137" s="220"/>
      <c r="N137" s="221"/>
      <c r="O137" s="221"/>
      <c r="P137" s="222">
        <f>P138+P234+P271+P278</f>
        <v>0</v>
      </c>
      <c r="Q137" s="221"/>
      <c r="R137" s="222">
        <f>R138+R234+R271+R278</f>
        <v>64.796990050000005</v>
      </c>
      <c r="S137" s="221"/>
      <c r="T137" s="223">
        <f>T138+T234+T271+T278</f>
        <v>92.902846510000003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4" t="s">
        <v>83</v>
      </c>
      <c r="AT137" s="225" t="s">
        <v>75</v>
      </c>
      <c r="AU137" s="225" t="s">
        <v>76</v>
      </c>
      <c r="AY137" s="224" t="s">
        <v>158</v>
      </c>
      <c r="BK137" s="226">
        <f>BK138+BK234+BK271+BK278</f>
        <v>0</v>
      </c>
    </row>
    <row r="138" s="12" customFormat="1" ht="22.8" customHeight="1">
      <c r="A138" s="12"/>
      <c r="B138" s="213"/>
      <c r="C138" s="214"/>
      <c r="D138" s="215" t="s">
        <v>75</v>
      </c>
      <c r="E138" s="227" t="s">
        <v>159</v>
      </c>
      <c r="F138" s="227" t="s">
        <v>160</v>
      </c>
      <c r="G138" s="214"/>
      <c r="H138" s="214"/>
      <c r="I138" s="217"/>
      <c r="J138" s="228">
        <f>BK138</f>
        <v>0</v>
      </c>
      <c r="K138" s="214"/>
      <c r="L138" s="219"/>
      <c r="M138" s="220"/>
      <c r="N138" s="221"/>
      <c r="O138" s="221"/>
      <c r="P138" s="222">
        <f>SUM(P139:P233)</f>
        <v>0</v>
      </c>
      <c r="Q138" s="221"/>
      <c r="R138" s="222">
        <f>SUM(R139:R233)</f>
        <v>64.796990050000005</v>
      </c>
      <c r="S138" s="221"/>
      <c r="T138" s="223">
        <f>SUM(T139:T233)</f>
        <v>0.0011565100000000001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4" t="s">
        <v>83</v>
      </c>
      <c r="AT138" s="225" t="s">
        <v>75</v>
      </c>
      <c r="AU138" s="225" t="s">
        <v>83</v>
      </c>
      <c r="AY138" s="224" t="s">
        <v>158</v>
      </c>
      <c r="BK138" s="226">
        <f>SUM(BK139:BK233)</f>
        <v>0</v>
      </c>
    </row>
    <row r="139" s="2" customFormat="1" ht="16.5" customHeight="1">
      <c r="A139" s="39"/>
      <c r="B139" s="40"/>
      <c r="C139" s="229" t="s">
        <v>83</v>
      </c>
      <c r="D139" s="229" t="s">
        <v>161</v>
      </c>
      <c r="E139" s="230" t="s">
        <v>162</v>
      </c>
      <c r="F139" s="231" t="s">
        <v>163</v>
      </c>
      <c r="G139" s="232" t="s">
        <v>164</v>
      </c>
      <c r="H139" s="233">
        <v>591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0.00025999999999999998</v>
      </c>
      <c r="R139" s="239">
        <f>Q139*H139</f>
        <v>0.15365999999999999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165</v>
      </c>
      <c r="AT139" s="241" t="s">
        <v>161</v>
      </c>
      <c r="AU139" s="241" t="s">
        <v>85</v>
      </c>
      <c r="AY139" s="18" t="s">
        <v>158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165</v>
      </c>
      <c r="BM139" s="241" t="s">
        <v>166</v>
      </c>
    </row>
    <row r="140" s="13" customFormat="1">
      <c r="A140" s="13"/>
      <c r="B140" s="243"/>
      <c r="C140" s="244"/>
      <c r="D140" s="245" t="s">
        <v>167</v>
      </c>
      <c r="E140" s="246" t="s">
        <v>1</v>
      </c>
      <c r="F140" s="247" t="s">
        <v>168</v>
      </c>
      <c r="G140" s="244"/>
      <c r="H140" s="248">
        <v>41</v>
      </c>
      <c r="I140" s="249"/>
      <c r="J140" s="244"/>
      <c r="K140" s="244"/>
      <c r="L140" s="250"/>
      <c r="M140" s="251"/>
      <c r="N140" s="252"/>
      <c r="O140" s="252"/>
      <c r="P140" s="252"/>
      <c r="Q140" s="252"/>
      <c r="R140" s="252"/>
      <c r="S140" s="252"/>
      <c r="T140" s="25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4" t="s">
        <v>167</v>
      </c>
      <c r="AU140" s="254" t="s">
        <v>85</v>
      </c>
      <c r="AV140" s="13" t="s">
        <v>85</v>
      </c>
      <c r="AW140" s="13" t="s">
        <v>32</v>
      </c>
      <c r="AX140" s="13" t="s">
        <v>76</v>
      </c>
      <c r="AY140" s="254" t="s">
        <v>158</v>
      </c>
    </row>
    <row r="141" s="13" customFormat="1">
      <c r="A141" s="13"/>
      <c r="B141" s="243"/>
      <c r="C141" s="244"/>
      <c r="D141" s="245" t="s">
        <v>167</v>
      </c>
      <c r="E141" s="246" t="s">
        <v>1</v>
      </c>
      <c r="F141" s="247" t="s">
        <v>169</v>
      </c>
      <c r="G141" s="244"/>
      <c r="H141" s="248">
        <v>550</v>
      </c>
      <c r="I141" s="249"/>
      <c r="J141" s="244"/>
      <c r="K141" s="244"/>
      <c r="L141" s="250"/>
      <c r="M141" s="251"/>
      <c r="N141" s="252"/>
      <c r="O141" s="252"/>
      <c r="P141" s="252"/>
      <c r="Q141" s="252"/>
      <c r="R141" s="252"/>
      <c r="S141" s="252"/>
      <c r="T141" s="25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4" t="s">
        <v>167</v>
      </c>
      <c r="AU141" s="254" t="s">
        <v>85</v>
      </c>
      <c r="AV141" s="13" t="s">
        <v>85</v>
      </c>
      <c r="AW141" s="13" t="s">
        <v>32</v>
      </c>
      <c r="AX141" s="13" t="s">
        <v>76</v>
      </c>
      <c r="AY141" s="254" t="s">
        <v>158</v>
      </c>
    </row>
    <row r="142" s="14" customFormat="1">
      <c r="A142" s="14"/>
      <c r="B142" s="255"/>
      <c r="C142" s="256"/>
      <c r="D142" s="245" t="s">
        <v>167</v>
      </c>
      <c r="E142" s="257" t="s">
        <v>1</v>
      </c>
      <c r="F142" s="258" t="s">
        <v>170</v>
      </c>
      <c r="G142" s="256"/>
      <c r="H142" s="259">
        <v>591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5" t="s">
        <v>167</v>
      </c>
      <c r="AU142" s="265" t="s">
        <v>85</v>
      </c>
      <c r="AV142" s="14" t="s">
        <v>165</v>
      </c>
      <c r="AW142" s="14" t="s">
        <v>32</v>
      </c>
      <c r="AX142" s="14" t="s">
        <v>83</v>
      </c>
      <c r="AY142" s="265" t="s">
        <v>158</v>
      </c>
    </row>
    <row r="143" s="2" customFormat="1" ht="24.15" customHeight="1">
      <c r="A143" s="39"/>
      <c r="B143" s="40"/>
      <c r="C143" s="229" t="s">
        <v>85</v>
      </c>
      <c r="D143" s="229" t="s">
        <v>161</v>
      </c>
      <c r="E143" s="230" t="s">
        <v>171</v>
      </c>
      <c r="F143" s="231" t="s">
        <v>172</v>
      </c>
      <c r="G143" s="232" t="s">
        <v>173</v>
      </c>
      <c r="H143" s="233">
        <v>1185.2000000000001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165</v>
      </c>
      <c r="AT143" s="241" t="s">
        <v>161</v>
      </c>
      <c r="AU143" s="241" t="s">
        <v>85</v>
      </c>
      <c r="AY143" s="18" t="s">
        <v>158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165</v>
      </c>
      <c r="BM143" s="241" t="s">
        <v>174</v>
      </c>
    </row>
    <row r="144" s="15" customFormat="1">
      <c r="A144" s="15"/>
      <c r="B144" s="266"/>
      <c r="C144" s="267"/>
      <c r="D144" s="245" t="s">
        <v>167</v>
      </c>
      <c r="E144" s="268" t="s">
        <v>1</v>
      </c>
      <c r="F144" s="269" t="s">
        <v>175</v>
      </c>
      <c r="G144" s="267"/>
      <c r="H144" s="268" t="s">
        <v>1</v>
      </c>
      <c r="I144" s="270"/>
      <c r="J144" s="267"/>
      <c r="K144" s="267"/>
      <c r="L144" s="271"/>
      <c r="M144" s="272"/>
      <c r="N144" s="273"/>
      <c r="O144" s="273"/>
      <c r="P144" s="273"/>
      <c r="Q144" s="273"/>
      <c r="R144" s="273"/>
      <c r="S144" s="273"/>
      <c r="T144" s="27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5" t="s">
        <v>167</v>
      </c>
      <c r="AU144" s="275" t="s">
        <v>85</v>
      </c>
      <c r="AV144" s="15" t="s">
        <v>83</v>
      </c>
      <c r="AW144" s="15" t="s">
        <v>32</v>
      </c>
      <c r="AX144" s="15" t="s">
        <v>76</v>
      </c>
      <c r="AY144" s="275" t="s">
        <v>158</v>
      </c>
    </row>
    <row r="145" s="13" customFormat="1">
      <c r="A145" s="13"/>
      <c r="B145" s="243"/>
      <c r="C145" s="244"/>
      <c r="D145" s="245" t="s">
        <v>167</v>
      </c>
      <c r="E145" s="246" t="s">
        <v>1</v>
      </c>
      <c r="F145" s="247" t="s">
        <v>176</v>
      </c>
      <c r="G145" s="244"/>
      <c r="H145" s="248">
        <v>1185.2000000000001</v>
      </c>
      <c r="I145" s="249"/>
      <c r="J145" s="244"/>
      <c r="K145" s="244"/>
      <c r="L145" s="250"/>
      <c r="M145" s="251"/>
      <c r="N145" s="252"/>
      <c r="O145" s="252"/>
      <c r="P145" s="252"/>
      <c r="Q145" s="252"/>
      <c r="R145" s="252"/>
      <c r="S145" s="252"/>
      <c r="T145" s="25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4" t="s">
        <v>167</v>
      </c>
      <c r="AU145" s="254" t="s">
        <v>85</v>
      </c>
      <c r="AV145" s="13" t="s">
        <v>85</v>
      </c>
      <c r="AW145" s="13" t="s">
        <v>32</v>
      </c>
      <c r="AX145" s="13" t="s">
        <v>76</v>
      </c>
      <c r="AY145" s="254" t="s">
        <v>158</v>
      </c>
    </row>
    <row r="146" s="14" customFormat="1">
      <c r="A146" s="14"/>
      <c r="B146" s="255"/>
      <c r="C146" s="256"/>
      <c r="D146" s="245" t="s">
        <v>167</v>
      </c>
      <c r="E146" s="257" t="s">
        <v>1</v>
      </c>
      <c r="F146" s="258" t="s">
        <v>170</v>
      </c>
      <c r="G146" s="256"/>
      <c r="H146" s="259">
        <v>1185.2000000000001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167</v>
      </c>
      <c r="AU146" s="265" t="s">
        <v>85</v>
      </c>
      <c r="AV146" s="14" t="s">
        <v>165</v>
      </c>
      <c r="AW146" s="14" t="s">
        <v>32</v>
      </c>
      <c r="AX146" s="14" t="s">
        <v>83</v>
      </c>
      <c r="AY146" s="265" t="s">
        <v>158</v>
      </c>
    </row>
    <row r="147" s="2" customFormat="1" ht="16.5" customHeight="1">
      <c r="A147" s="39"/>
      <c r="B147" s="40"/>
      <c r="C147" s="276" t="s">
        <v>102</v>
      </c>
      <c r="D147" s="276" t="s">
        <v>177</v>
      </c>
      <c r="E147" s="277" t="s">
        <v>178</v>
      </c>
      <c r="F147" s="278" t="s">
        <v>179</v>
      </c>
      <c r="G147" s="279" t="s">
        <v>173</v>
      </c>
      <c r="H147" s="280">
        <v>1303.72</v>
      </c>
      <c r="I147" s="281"/>
      <c r="J147" s="282">
        <f>ROUND(I147*H147,2)</f>
        <v>0</v>
      </c>
      <c r="K147" s="283"/>
      <c r="L147" s="284"/>
      <c r="M147" s="285" t="s">
        <v>1</v>
      </c>
      <c r="N147" s="286" t="s">
        <v>41</v>
      </c>
      <c r="O147" s="92"/>
      <c r="P147" s="239">
        <f>O147*H147</f>
        <v>0</v>
      </c>
      <c r="Q147" s="239">
        <v>4.0000000000000003E-05</v>
      </c>
      <c r="R147" s="239">
        <f>Q147*H147</f>
        <v>0.052148800000000002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180</v>
      </c>
      <c r="AT147" s="241" t="s">
        <v>177</v>
      </c>
      <c r="AU147" s="241" t="s">
        <v>85</v>
      </c>
      <c r="AY147" s="18" t="s">
        <v>158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165</v>
      </c>
      <c r="BM147" s="241" t="s">
        <v>181</v>
      </c>
    </row>
    <row r="148" s="13" customFormat="1">
      <c r="A148" s="13"/>
      <c r="B148" s="243"/>
      <c r="C148" s="244"/>
      <c r="D148" s="245" t="s">
        <v>167</v>
      </c>
      <c r="E148" s="246" t="s">
        <v>1</v>
      </c>
      <c r="F148" s="247" t="s">
        <v>182</v>
      </c>
      <c r="G148" s="244"/>
      <c r="H148" s="248">
        <v>1303.72</v>
      </c>
      <c r="I148" s="249"/>
      <c r="J148" s="244"/>
      <c r="K148" s="244"/>
      <c r="L148" s="250"/>
      <c r="M148" s="251"/>
      <c r="N148" s="252"/>
      <c r="O148" s="252"/>
      <c r="P148" s="252"/>
      <c r="Q148" s="252"/>
      <c r="R148" s="252"/>
      <c r="S148" s="252"/>
      <c r="T148" s="25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4" t="s">
        <v>167</v>
      </c>
      <c r="AU148" s="254" t="s">
        <v>85</v>
      </c>
      <c r="AV148" s="13" t="s">
        <v>85</v>
      </c>
      <c r="AW148" s="13" t="s">
        <v>32</v>
      </c>
      <c r="AX148" s="13" t="s">
        <v>76</v>
      </c>
      <c r="AY148" s="254" t="s">
        <v>158</v>
      </c>
    </row>
    <row r="149" s="14" customFormat="1">
      <c r="A149" s="14"/>
      <c r="B149" s="255"/>
      <c r="C149" s="256"/>
      <c r="D149" s="245" t="s">
        <v>167</v>
      </c>
      <c r="E149" s="257" t="s">
        <v>1</v>
      </c>
      <c r="F149" s="258" t="s">
        <v>170</v>
      </c>
      <c r="G149" s="256"/>
      <c r="H149" s="259">
        <v>1303.72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167</v>
      </c>
      <c r="AU149" s="265" t="s">
        <v>85</v>
      </c>
      <c r="AV149" s="14" t="s">
        <v>165</v>
      </c>
      <c r="AW149" s="14" t="s">
        <v>32</v>
      </c>
      <c r="AX149" s="14" t="s">
        <v>83</v>
      </c>
      <c r="AY149" s="265" t="s">
        <v>158</v>
      </c>
    </row>
    <row r="150" s="2" customFormat="1" ht="24.15" customHeight="1">
      <c r="A150" s="39"/>
      <c r="B150" s="40"/>
      <c r="C150" s="229" t="s">
        <v>165</v>
      </c>
      <c r="D150" s="229" t="s">
        <v>161</v>
      </c>
      <c r="E150" s="230" t="s">
        <v>183</v>
      </c>
      <c r="F150" s="231" t="s">
        <v>184</v>
      </c>
      <c r="G150" s="232" t="s">
        <v>164</v>
      </c>
      <c r="H150" s="233">
        <v>41.82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0.01252</v>
      </c>
      <c r="R150" s="239">
        <f>Q150*H150</f>
        <v>0.52358640000000001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165</v>
      </c>
      <c r="AT150" s="241" t="s">
        <v>161</v>
      </c>
      <c r="AU150" s="241" t="s">
        <v>85</v>
      </c>
      <c r="AY150" s="18" t="s">
        <v>158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165</v>
      </c>
      <c r="BM150" s="241" t="s">
        <v>185</v>
      </c>
    </row>
    <row r="151" s="13" customFormat="1">
      <c r="A151" s="13"/>
      <c r="B151" s="243"/>
      <c r="C151" s="244"/>
      <c r="D151" s="245" t="s">
        <v>167</v>
      </c>
      <c r="E151" s="246" t="s">
        <v>1</v>
      </c>
      <c r="F151" s="247" t="s">
        <v>186</v>
      </c>
      <c r="G151" s="244"/>
      <c r="H151" s="248">
        <v>41.82</v>
      </c>
      <c r="I151" s="249"/>
      <c r="J151" s="244"/>
      <c r="K151" s="244"/>
      <c r="L151" s="250"/>
      <c r="M151" s="251"/>
      <c r="N151" s="252"/>
      <c r="O151" s="252"/>
      <c r="P151" s="252"/>
      <c r="Q151" s="252"/>
      <c r="R151" s="252"/>
      <c r="S151" s="252"/>
      <c r="T151" s="25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4" t="s">
        <v>167</v>
      </c>
      <c r="AU151" s="254" t="s">
        <v>85</v>
      </c>
      <c r="AV151" s="13" t="s">
        <v>85</v>
      </c>
      <c r="AW151" s="13" t="s">
        <v>32</v>
      </c>
      <c r="AX151" s="13" t="s">
        <v>76</v>
      </c>
      <c r="AY151" s="254" t="s">
        <v>158</v>
      </c>
    </row>
    <row r="152" s="14" customFormat="1">
      <c r="A152" s="14"/>
      <c r="B152" s="255"/>
      <c r="C152" s="256"/>
      <c r="D152" s="245" t="s">
        <v>167</v>
      </c>
      <c r="E152" s="257" t="s">
        <v>1</v>
      </c>
      <c r="F152" s="258" t="s">
        <v>170</v>
      </c>
      <c r="G152" s="256"/>
      <c r="H152" s="259">
        <v>41.82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167</v>
      </c>
      <c r="AU152" s="265" t="s">
        <v>85</v>
      </c>
      <c r="AV152" s="14" t="s">
        <v>165</v>
      </c>
      <c r="AW152" s="14" t="s">
        <v>32</v>
      </c>
      <c r="AX152" s="14" t="s">
        <v>83</v>
      </c>
      <c r="AY152" s="265" t="s">
        <v>158</v>
      </c>
    </row>
    <row r="153" s="2" customFormat="1" ht="24.15" customHeight="1">
      <c r="A153" s="39"/>
      <c r="B153" s="40"/>
      <c r="C153" s="276" t="s">
        <v>187</v>
      </c>
      <c r="D153" s="276" t="s">
        <v>177</v>
      </c>
      <c r="E153" s="277" t="s">
        <v>188</v>
      </c>
      <c r="F153" s="278" t="s">
        <v>189</v>
      </c>
      <c r="G153" s="279" t="s">
        <v>164</v>
      </c>
      <c r="H153" s="280">
        <v>46.002000000000002</v>
      </c>
      <c r="I153" s="281"/>
      <c r="J153" s="282">
        <f>ROUND(I153*H153,2)</f>
        <v>0</v>
      </c>
      <c r="K153" s="283"/>
      <c r="L153" s="284"/>
      <c r="M153" s="285" t="s">
        <v>1</v>
      </c>
      <c r="N153" s="286" t="s">
        <v>41</v>
      </c>
      <c r="O153" s="92"/>
      <c r="P153" s="239">
        <f>O153*H153</f>
        <v>0</v>
      </c>
      <c r="Q153" s="239">
        <v>0.0066</v>
      </c>
      <c r="R153" s="239">
        <f>Q153*H153</f>
        <v>0.30361320000000003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180</v>
      </c>
      <c r="AT153" s="241" t="s">
        <v>177</v>
      </c>
      <c r="AU153" s="241" t="s">
        <v>85</v>
      </c>
      <c r="AY153" s="18" t="s">
        <v>158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165</v>
      </c>
      <c r="BM153" s="241" t="s">
        <v>190</v>
      </c>
    </row>
    <row r="154" s="13" customFormat="1">
      <c r="A154" s="13"/>
      <c r="B154" s="243"/>
      <c r="C154" s="244"/>
      <c r="D154" s="245" t="s">
        <v>167</v>
      </c>
      <c r="E154" s="246" t="s">
        <v>1</v>
      </c>
      <c r="F154" s="247" t="s">
        <v>191</v>
      </c>
      <c r="G154" s="244"/>
      <c r="H154" s="248">
        <v>46.002000000000002</v>
      </c>
      <c r="I154" s="249"/>
      <c r="J154" s="244"/>
      <c r="K154" s="244"/>
      <c r="L154" s="250"/>
      <c r="M154" s="251"/>
      <c r="N154" s="252"/>
      <c r="O154" s="252"/>
      <c r="P154" s="252"/>
      <c r="Q154" s="252"/>
      <c r="R154" s="252"/>
      <c r="S154" s="252"/>
      <c r="T154" s="25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4" t="s">
        <v>167</v>
      </c>
      <c r="AU154" s="254" t="s">
        <v>85</v>
      </c>
      <c r="AV154" s="13" t="s">
        <v>85</v>
      </c>
      <c r="AW154" s="13" t="s">
        <v>32</v>
      </c>
      <c r="AX154" s="13" t="s">
        <v>76</v>
      </c>
      <c r="AY154" s="254" t="s">
        <v>158</v>
      </c>
    </row>
    <row r="155" s="14" customFormat="1">
      <c r="A155" s="14"/>
      <c r="B155" s="255"/>
      <c r="C155" s="256"/>
      <c r="D155" s="245" t="s">
        <v>167</v>
      </c>
      <c r="E155" s="257" t="s">
        <v>1</v>
      </c>
      <c r="F155" s="258" t="s">
        <v>170</v>
      </c>
      <c r="G155" s="256"/>
      <c r="H155" s="259">
        <v>46.002000000000002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167</v>
      </c>
      <c r="AU155" s="265" t="s">
        <v>85</v>
      </c>
      <c r="AV155" s="14" t="s">
        <v>165</v>
      </c>
      <c r="AW155" s="14" t="s">
        <v>32</v>
      </c>
      <c r="AX155" s="14" t="s">
        <v>83</v>
      </c>
      <c r="AY155" s="265" t="s">
        <v>158</v>
      </c>
    </row>
    <row r="156" s="2" customFormat="1" ht="33" customHeight="1">
      <c r="A156" s="39"/>
      <c r="B156" s="40"/>
      <c r="C156" s="229" t="s">
        <v>159</v>
      </c>
      <c r="D156" s="229" t="s">
        <v>161</v>
      </c>
      <c r="E156" s="230" t="s">
        <v>192</v>
      </c>
      <c r="F156" s="231" t="s">
        <v>193</v>
      </c>
      <c r="G156" s="232" t="s">
        <v>164</v>
      </c>
      <c r="H156" s="233">
        <v>591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0.021600000000000001</v>
      </c>
      <c r="R156" s="239">
        <f>Q156*H156</f>
        <v>12.765600000000001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165</v>
      </c>
      <c r="AT156" s="241" t="s">
        <v>161</v>
      </c>
      <c r="AU156" s="241" t="s">
        <v>85</v>
      </c>
      <c r="AY156" s="18" t="s">
        <v>158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165</v>
      </c>
      <c r="BM156" s="241" t="s">
        <v>194</v>
      </c>
    </row>
    <row r="157" s="13" customFormat="1">
      <c r="A157" s="13"/>
      <c r="B157" s="243"/>
      <c r="C157" s="244"/>
      <c r="D157" s="245" t="s">
        <v>167</v>
      </c>
      <c r="E157" s="246" t="s">
        <v>1</v>
      </c>
      <c r="F157" s="247" t="s">
        <v>168</v>
      </c>
      <c r="G157" s="244"/>
      <c r="H157" s="248">
        <v>41</v>
      </c>
      <c r="I157" s="249"/>
      <c r="J157" s="244"/>
      <c r="K157" s="244"/>
      <c r="L157" s="250"/>
      <c r="M157" s="251"/>
      <c r="N157" s="252"/>
      <c r="O157" s="252"/>
      <c r="P157" s="252"/>
      <c r="Q157" s="252"/>
      <c r="R157" s="252"/>
      <c r="S157" s="252"/>
      <c r="T157" s="25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4" t="s">
        <v>167</v>
      </c>
      <c r="AU157" s="254" t="s">
        <v>85</v>
      </c>
      <c r="AV157" s="13" t="s">
        <v>85</v>
      </c>
      <c r="AW157" s="13" t="s">
        <v>32</v>
      </c>
      <c r="AX157" s="13" t="s">
        <v>76</v>
      </c>
      <c r="AY157" s="254" t="s">
        <v>158</v>
      </c>
    </row>
    <row r="158" s="16" customFormat="1">
      <c r="A158" s="16"/>
      <c r="B158" s="287"/>
      <c r="C158" s="288"/>
      <c r="D158" s="245" t="s">
        <v>167</v>
      </c>
      <c r="E158" s="289" t="s">
        <v>1</v>
      </c>
      <c r="F158" s="290" t="s">
        <v>195</v>
      </c>
      <c r="G158" s="288"/>
      <c r="H158" s="291">
        <v>41</v>
      </c>
      <c r="I158" s="292"/>
      <c r="J158" s="288"/>
      <c r="K158" s="288"/>
      <c r="L158" s="293"/>
      <c r="M158" s="294"/>
      <c r="N158" s="295"/>
      <c r="O158" s="295"/>
      <c r="P158" s="295"/>
      <c r="Q158" s="295"/>
      <c r="R158" s="295"/>
      <c r="S158" s="295"/>
      <c r="T158" s="29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97" t="s">
        <v>167</v>
      </c>
      <c r="AU158" s="297" t="s">
        <v>85</v>
      </c>
      <c r="AV158" s="16" t="s">
        <v>102</v>
      </c>
      <c r="AW158" s="16" t="s">
        <v>32</v>
      </c>
      <c r="AX158" s="16" t="s">
        <v>76</v>
      </c>
      <c r="AY158" s="297" t="s">
        <v>158</v>
      </c>
    </row>
    <row r="159" s="13" customFormat="1">
      <c r="A159" s="13"/>
      <c r="B159" s="243"/>
      <c r="C159" s="244"/>
      <c r="D159" s="245" t="s">
        <v>167</v>
      </c>
      <c r="E159" s="246" t="s">
        <v>1</v>
      </c>
      <c r="F159" s="247" t="s">
        <v>196</v>
      </c>
      <c r="G159" s="244"/>
      <c r="H159" s="248">
        <v>550</v>
      </c>
      <c r="I159" s="249"/>
      <c r="J159" s="244"/>
      <c r="K159" s="244"/>
      <c r="L159" s="250"/>
      <c r="M159" s="251"/>
      <c r="N159" s="252"/>
      <c r="O159" s="252"/>
      <c r="P159" s="252"/>
      <c r="Q159" s="252"/>
      <c r="R159" s="252"/>
      <c r="S159" s="252"/>
      <c r="T159" s="25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4" t="s">
        <v>167</v>
      </c>
      <c r="AU159" s="254" t="s">
        <v>85</v>
      </c>
      <c r="AV159" s="13" t="s">
        <v>85</v>
      </c>
      <c r="AW159" s="13" t="s">
        <v>32</v>
      </c>
      <c r="AX159" s="13" t="s">
        <v>76</v>
      </c>
      <c r="AY159" s="254" t="s">
        <v>158</v>
      </c>
    </row>
    <row r="160" s="14" customFormat="1">
      <c r="A160" s="14"/>
      <c r="B160" s="255"/>
      <c r="C160" s="256"/>
      <c r="D160" s="245" t="s">
        <v>167</v>
      </c>
      <c r="E160" s="257" t="s">
        <v>1</v>
      </c>
      <c r="F160" s="258" t="s">
        <v>170</v>
      </c>
      <c r="G160" s="256"/>
      <c r="H160" s="259">
        <v>591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5" t="s">
        <v>167</v>
      </c>
      <c r="AU160" s="265" t="s">
        <v>85</v>
      </c>
      <c r="AV160" s="14" t="s">
        <v>165</v>
      </c>
      <c r="AW160" s="14" t="s">
        <v>32</v>
      </c>
      <c r="AX160" s="14" t="s">
        <v>83</v>
      </c>
      <c r="AY160" s="265" t="s">
        <v>158</v>
      </c>
    </row>
    <row r="161" s="2" customFormat="1" ht="24.15" customHeight="1">
      <c r="A161" s="39"/>
      <c r="B161" s="40"/>
      <c r="C161" s="276" t="s">
        <v>197</v>
      </c>
      <c r="D161" s="276" t="s">
        <v>177</v>
      </c>
      <c r="E161" s="277" t="s">
        <v>198</v>
      </c>
      <c r="F161" s="278" t="s">
        <v>199</v>
      </c>
      <c r="G161" s="279" t="s">
        <v>164</v>
      </c>
      <c r="H161" s="280">
        <v>650.10000000000002</v>
      </c>
      <c r="I161" s="281"/>
      <c r="J161" s="282">
        <f>ROUND(I161*H161,2)</f>
        <v>0</v>
      </c>
      <c r="K161" s="283"/>
      <c r="L161" s="284"/>
      <c r="M161" s="285" t="s">
        <v>1</v>
      </c>
      <c r="N161" s="286" t="s">
        <v>41</v>
      </c>
      <c r="O161" s="92"/>
      <c r="P161" s="239">
        <f>O161*H161</f>
        <v>0</v>
      </c>
      <c r="Q161" s="239">
        <v>0.032000000000000001</v>
      </c>
      <c r="R161" s="239">
        <f>Q161*H161</f>
        <v>20.8032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180</v>
      </c>
      <c r="AT161" s="241" t="s">
        <v>177</v>
      </c>
      <c r="AU161" s="241" t="s">
        <v>85</v>
      </c>
      <c r="AY161" s="18" t="s">
        <v>158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165</v>
      </c>
      <c r="BM161" s="241" t="s">
        <v>200</v>
      </c>
    </row>
    <row r="162" s="13" customFormat="1">
      <c r="A162" s="13"/>
      <c r="B162" s="243"/>
      <c r="C162" s="244"/>
      <c r="D162" s="245" t="s">
        <v>167</v>
      </c>
      <c r="E162" s="246" t="s">
        <v>1</v>
      </c>
      <c r="F162" s="247" t="s">
        <v>201</v>
      </c>
      <c r="G162" s="244"/>
      <c r="H162" s="248">
        <v>650.10000000000002</v>
      </c>
      <c r="I162" s="249"/>
      <c r="J162" s="244"/>
      <c r="K162" s="244"/>
      <c r="L162" s="250"/>
      <c r="M162" s="251"/>
      <c r="N162" s="252"/>
      <c r="O162" s="252"/>
      <c r="P162" s="252"/>
      <c r="Q162" s="252"/>
      <c r="R162" s="252"/>
      <c r="S162" s="252"/>
      <c r="T162" s="25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4" t="s">
        <v>167</v>
      </c>
      <c r="AU162" s="254" t="s">
        <v>85</v>
      </c>
      <c r="AV162" s="13" t="s">
        <v>85</v>
      </c>
      <c r="AW162" s="13" t="s">
        <v>32</v>
      </c>
      <c r="AX162" s="13" t="s">
        <v>76</v>
      </c>
      <c r="AY162" s="254" t="s">
        <v>158</v>
      </c>
    </row>
    <row r="163" s="14" customFormat="1">
      <c r="A163" s="14"/>
      <c r="B163" s="255"/>
      <c r="C163" s="256"/>
      <c r="D163" s="245" t="s">
        <v>167</v>
      </c>
      <c r="E163" s="257" t="s">
        <v>1</v>
      </c>
      <c r="F163" s="258" t="s">
        <v>170</v>
      </c>
      <c r="G163" s="256"/>
      <c r="H163" s="259">
        <v>650.10000000000002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5" t="s">
        <v>167</v>
      </c>
      <c r="AU163" s="265" t="s">
        <v>85</v>
      </c>
      <c r="AV163" s="14" t="s">
        <v>165</v>
      </c>
      <c r="AW163" s="14" t="s">
        <v>32</v>
      </c>
      <c r="AX163" s="14" t="s">
        <v>83</v>
      </c>
      <c r="AY163" s="265" t="s">
        <v>158</v>
      </c>
    </row>
    <row r="164" s="2" customFormat="1" ht="33" customHeight="1">
      <c r="A164" s="39"/>
      <c r="B164" s="40"/>
      <c r="C164" s="229" t="s">
        <v>180</v>
      </c>
      <c r="D164" s="229" t="s">
        <v>161</v>
      </c>
      <c r="E164" s="230" t="s">
        <v>202</v>
      </c>
      <c r="F164" s="231" t="s">
        <v>203</v>
      </c>
      <c r="G164" s="232" t="s">
        <v>173</v>
      </c>
      <c r="H164" s="233">
        <v>250.505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41</v>
      </c>
      <c r="O164" s="92"/>
      <c r="P164" s="239">
        <f>O164*H164</f>
        <v>0</v>
      </c>
      <c r="Q164" s="239">
        <v>0.0093900000000000008</v>
      </c>
      <c r="R164" s="239">
        <f>Q164*H164</f>
        <v>2.3522419500000002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165</v>
      </c>
      <c r="AT164" s="241" t="s">
        <v>161</v>
      </c>
      <c r="AU164" s="241" t="s">
        <v>85</v>
      </c>
      <c r="AY164" s="18" t="s">
        <v>158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83</v>
      </c>
      <c r="BK164" s="242">
        <f>ROUND(I164*H164,2)</f>
        <v>0</v>
      </c>
      <c r="BL164" s="18" t="s">
        <v>165</v>
      </c>
      <c r="BM164" s="241" t="s">
        <v>204</v>
      </c>
    </row>
    <row r="165" s="13" customFormat="1">
      <c r="A165" s="13"/>
      <c r="B165" s="243"/>
      <c r="C165" s="244"/>
      <c r="D165" s="245" t="s">
        <v>167</v>
      </c>
      <c r="E165" s="246" t="s">
        <v>1</v>
      </c>
      <c r="F165" s="247" t="s">
        <v>205</v>
      </c>
      <c r="G165" s="244"/>
      <c r="H165" s="248">
        <v>250.505</v>
      </c>
      <c r="I165" s="249"/>
      <c r="J165" s="244"/>
      <c r="K165" s="244"/>
      <c r="L165" s="250"/>
      <c r="M165" s="251"/>
      <c r="N165" s="252"/>
      <c r="O165" s="252"/>
      <c r="P165" s="252"/>
      <c r="Q165" s="252"/>
      <c r="R165" s="252"/>
      <c r="S165" s="252"/>
      <c r="T165" s="25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4" t="s">
        <v>167</v>
      </c>
      <c r="AU165" s="254" t="s">
        <v>85</v>
      </c>
      <c r="AV165" s="13" t="s">
        <v>85</v>
      </c>
      <c r="AW165" s="13" t="s">
        <v>32</v>
      </c>
      <c r="AX165" s="13" t="s">
        <v>76</v>
      </c>
      <c r="AY165" s="254" t="s">
        <v>158</v>
      </c>
    </row>
    <row r="166" s="14" customFormat="1">
      <c r="A166" s="14"/>
      <c r="B166" s="255"/>
      <c r="C166" s="256"/>
      <c r="D166" s="245" t="s">
        <v>167</v>
      </c>
      <c r="E166" s="257" t="s">
        <v>1</v>
      </c>
      <c r="F166" s="258" t="s">
        <v>170</v>
      </c>
      <c r="G166" s="256"/>
      <c r="H166" s="259">
        <v>250.505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167</v>
      </c>
      <c r="AU166" s="265" t="s">
        <v>85</v>
      </c>
      <c r="AV166" s="14" t="s">
        <v>165</v>
      </c>
      <c r="AW166" s="14" t="s">
        <v>32</v>
      </c>
      <c r="AX166" s="14" t="s">
        <v>83</v>
      </c>
      <c r="AY166" s="265" t="s">
        <v>158</v>
      </c>
    </row>
    <row r="167" s="2" customFormat="1" ht="24.15" customHeight="1">
      <c r="A167" s="39"/>
      <c r="B167" s="40"/>
      <c r="C167" s="276" t="s">
        <v>206</v>
      </c>
      <c r="D167" s="276" t="s">
        <v>177</v>
      </c>
      <c r="E167" s="277" t="s">
        <v>207</v>
      </c>
      <c r="F167" s="278" t="s">
        <v>208</v>
      </c>
      <c r="G167" s="279" t="s">
        <v>164</v>
      </c>
      <c r="H167" s="280">
        <v>124</v>
      </c>
      <c r="I167" s="281"/>
      <c r="J167" s="282">
        <f>ROUND(I167*H167,2)</f>
        <v>0</v>
      </c>
      <c r="K167" s="283"/>
      <c r="L167" s="284"/>
      <c r="M167" s="285" t="s">
        <v>1</v>
      </c>
      <c r="N167" s="286" t="s">
        <v>41</v>
      </c>
      <c r="O167" s="92"/>
      <c r="P167" s="239">
        <f>O167*H167</f>
        <v>0</v>
      </c>
      <c r="Q167" s="239">
        <v>0.0097999999999999997</v>
      </c>
      <c r="R167" s="239">
        <f>Q167*H167</f>
        <v>1.2152000000000001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180</v>
      </c>
      <c r="AT167" s="241" t="s">
        <v>177</v>
      </c>
      <c r="AU167" s="241" t="s">
        <v>85</v>
      </c>
      <c r="AY167" s="18" t="s">
        <v>158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165</v>
      </c>
      <c r="BM167" s="241" t="s">
        <v>209</v>
      </c>
    </row>
    <row r="168" s="13" customFormat="1">
      <c r="A168" s="13"/>
      <c r="B168" s="243"/>
      <c r="C168" s="244"/>
      <c r="D168" s="245" t="s">
        <v>167</v>
      </c>
      <c r="E168" s="246" t="s">
        <v>1</v>
      </c>
      <c r="F168" s="247" t="s">
        <v>210</v>
      </c>
      <c r="G168" s="244"/>
      <c r="H168" s="248">
        <v>124</v>
      </c>
      <c r="I168" s="249"/>
      <c r="J168" s="244"/>
      <c r="K168" s="244"/>
      <c r="L168" s="250"/>
      <c r="M168" s="251"/>
      <c r="N168" s="252"/>
      <c r="O168" s="252"/>
      <c r="P168" s="252"/>
      <c r="Q168" s="252"/>
      <c r="R168" s="252"/>
      <c r="S168" s="252"/>
      <c r="T168" s="25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4" t="s">
        <v>167</v>
      </c>
      <c r="AU168" s="254" t="s">
        <v>85</v>
      </c>
      <c r="AV168" s="13" t="s">
        <v>85</v>
      </c>
      <c r="AW168" s="13" t="s">
        <v>32</v>
      </c>
      <c r="AX168" s="13" t="s">
        <v>76</v>
      </c>
      <c r="AY168" s="254" t="s">
        <v>158</v>
      </c>
    </row>
    <row r="169" s="14" customFormat="1">
      <c r="A169" s="14"/>
      <c r="B169" s="255"/>
      <c r="C169" s="256"/>
      <c r="D169" s="245" t="s">
        <v>167</v>
      </c>
      <c r="E169" s="257" t="s">
        <v>1</v>
      </c>
      <c r="F169" s="258" t="s">
        <v>170</v>
      </c>
      <c r="G169" s="256"/>
      <c r="H169" s="259">
        <v>124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5" t="s">
        <v>167</v>
      </c>
      <c r="AU169" s="265" t="s">
        <v>85</v>
      </c>
      <c r="AV169" s="14" t="s">
        <v>165</v>
      </c>
      <c r="AW169" s="14" t="s">
        <v>32</v>
      </c>
      <c r="AX169" s="14" t="s">
        <v>83</v>
      </c>
      <c r="AY169" s="265" t="s">
        <v>158</v>
      </c>
    </row>
    <row r="170" s="2" customFormat="1" ht="33" customHeight="1">
      <c r="A170" s="39"/>
      <c r="B170" s="40"/>
      <c r="C170" s="229" t="s">
        <v>211</v>
      </c>
      <c r="D170" s="229" t="s">
        <v>161</v>
      </c>
      <c r="E170" s="230" t="s">
        <v>202</v>
      </c>
      <c r="F170" s="231" t="s">
        <v>203</v>
      </c>
      <c r="G170" s="232" t="s">
        <v>173</v>
      </c>
      <c r="H170" s="233">
        <v>63.869999999999997</v>
      </c>
      <c r="I170" s="234"/>
      <c r="J170" s="235">
        <f>ROUND(I170*H170,2)</f>
        <v>0</v>
      </c>
      <c r="K170" s="236"/>
      <c r="L170" s="45"/>
      <c r="M170" s="237" t="s">
        <v>1</v>
      </c>
      <c r="N170" s="238" t="s">
        <v>41</v>
      </c>
      <c r="O170" s="92"/>
      <c r="P170" s="239">
        <f>O170*H170</f>
        <v>0</v>
      </c>
      <c r="Q170" s="239">
        <v>0.0093900000000000008</v>
      </c>
      <c r="R170" s="239">
        <f>Q170*H170</f>
        <v>0.59973929999999998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165</v>
      </c>
      <c r="AT170" s="241" t="s">
        <v>161</v>
      </c>
      <c r="AU170" s="241" t="s">
        <v>85</v>
      </c>
      <c r="AY170" s="18" t="s">
        <v>158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83</v>
      </c>
      <c r="BK170" s="242">
        <f>ROUND(I170*H170,2)</f>
        <v>0</v>
      </c>
      <c r="BL170" s="18" t="s">
        <v>165</v>
      </c>
      <c r="BM170" s="241" t="s">
        <v>212</v>
      </c>
    </row>
    <row r="171" s="15" customFormat="1">
      <c r="A171" s="15"/>
      <c r="B171" s="266"/>
      <c r="C171" s="267"/>
      <c r="D171" s="245" t="s">
        <v>167</v>
      </c>
      <c r="E171" s="268" t="s">
        <v>1</v>
      </c>
      <c r="F171" s="269" t="s">
        <v>213</v>
      </c>
      <c r="G171" s="267"/>
      <c r="H171" s="268" t="s">
        <v>1</v>
      </c>
      <c r="I171" s="270"/>
      <c r="J171" s="267"/>
      <c r="K171" s="267"/>
      <c r="L171" s="271"/>
      <c r="M171" s="272"/>
      <c r="N171" s="273"/>
      <c r="O171" s="273"/>
      <c r="P171" s="273"/>
      <c r="Q171" s="273"/>
      <c r="R171" s="273"/>
      <c r="S171" s="273"/>
      <c r="T171" s="27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5" t="s">
        <v>167</v>
      </c>
      <c r="AU171" s="275" t="s">
        <v>85</v>
      </c>
      <c r="AV171" s="15" t="s">
        <v>83</v>
      </c>
      <c r="AW171" s="15" t="s">
        <v>32</v>
      </c>
      <c r="AX171" s="15" t="s">
        <v>76</v>
      </c>
      <c r="AY171" s="275" t="s">
        <v>158</v>
      </c>
    </row>
    <row r="172" s="13" customFormat="1">
      <c r="A172" s="13"/>
      <c r="B172" s="243"/>
      <c r="C172" s="244"/>
      <c r="D172" s="245" t="s">
        <v>167</v>
      </c>
      <c r="E172" s="246" t="s">
        <v>1</v>
      </c>
      <c r="F172" s="247" t="s">
        <v>214</v>
      </c>
      <c r="G172" s="244"/>
      <c r="H172" s="248">
        <v>11.59</v>
      </c>
      <c r="I172" s="249"/>
      <c r="J172" s="244"/>
      <c r="K172" s="244"/>
      <c r="L172" s="250"/>
      <c r="M172" s="251"/>
      <c r="N172" s="252"/>
      <c r="O172" s="252"/>
      <c r="P172" s="252"/>
      <c r="Q172" s="252"/>
      <c r="R172" s="252"/>
      <c r="S172" s="252"/>
      <c r="T172" s="25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4" t="s">
        <v>167</v>
      </c>
      <c r="AU172" s="254" t="s">
        <v>85</v>
      </c>
      <c r="AV172" s="13" t="s">
        <v>85</v>
      </c>
      <c r="AW172" s="13" t="s">
        <v>32</v>
      </c>
      <c r="AX172" s="13" t="s">
        <v>76</v>
      </c>
      <c r="AY172" s="254" t="s">
        <v>158</v>
      </c>
    </row>
    <row r="173" s="13" customFormat="1">
      <c r="A173" s="13"/>
      <c r="B173" s="243"/>
      <c r="C173" s="244"/>
      <c r="D173" s="245" t="s">
        <v>167</v>
      </c>
      <c r="E173" s="246" t="s">
        <v>1</v>
      </c>
      <c r="F173" s="247" t="s">
        <v>215</v>
      </c>
      <c r="G173" s="244"/>
      <c r="H173" s="248">
        <v>52.280000000000001</v>
      </c>
      <c r="I173" s="249"/>
      <c r="J173" s="244"/>
      <c r="K173" s="244"/>
      <c r="L173" s="250"/>
      <c r="M173" s="251"/>
      <c r="N173" s="252"/>
      <c r="O173" s="252"/>
      <c r="P173" s="252"/>
      <c r="Q173" s="252"/>
      <c r="R173" s="252"/>
      <c r="S173" s="252"/>
      <c r="T173" s="25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4" t="s">
        <v>167</v>
      </c>
      <c r="AU173" s="254" t="s">
        <v>85</v>
      </c>
      <c r="AV173" s="13" t="s">
        <v>85</v>
      </c>
      <c r="AW173" s="13" t="s">
        <v>32</v>
      </c>
      <c r="AX173" s="13" t="s">
        <v>76</v>
      </c>
      <c r="AY173" s="254" t="s">
        <v>158</v>
      </c>
    </row>
    <row r="174" s="14" customFormat="1">
      <c r="A174" s="14"/>
      <c r="B174" s="255"/>
      <c r="C174" s="256"/>
      <c r="D174" s="245" t="s">
        <v>167</v>
      </c>
      <c r="E174" s="257" t="s">
        <v>1</v>
      </c>
      <c r="F174" s="258" t="s">
        <v>170</v>
      </c>
      <c r="G174" s="256"/>
      <c r="H174" s="259">
        <v>63.869999999999997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5" t="s">
        <v>167</v>
      </c>
      <c r="AU174" s="265" t="s">
        <v>85</v>
      </c>
      <c r="AV174" s="14" t="s">
        <v>165</v>
      </c>
      <c r="AW174" s="14" t="s">
        <v>32</v>
      </c>
      <c r="AX174" s="14" t="s">
        <v>83</v>
      </c>
      <c r="AY174" s="265" t="s">
        <v>158</v>
      </c>
    </row>
    <row r="175" s="2" customFormat="1" ht="24.15" customHeight="1">
      <c r="A175" s="39"/>
      <c r="B175" s="40"/>
      <c r="C175" s="276" t="s">
        <v>216</v>
      </c>
      <c r="D175" s="276" t="s">
        <v>177</v>
      </c>
      <c r="E175" s="277" t="s">
        <v>207</v>
      </c>
      <c r="F175" s="278" t="s">
        <v>208</v>
      </c>
      <c r="G175" s="279" t="s">
        <v>164</v>
      </c>
      <c r="H175" s="280">
        <v>31.616</v>
      </c>
      <c r="I175" s="281"/>
      <c r="J175" s="282">
        <f>ROUND(I175*H175,2)</f>
        <v>0</v>
      </c>
      <c r="K175" s="283"/>
      <c r="L175" s="284"/>
      <c r="M175" s="285" t="s">
        <v>1</v>
      </c>
      <c r="N175" s="286" t="s">
        <v>41</v>
      </c>
      <c r="O175" s="92"/>
      <c r="P175" s="239">
        <f>O175*H175</f>
        <v>0</v>
      </c>
      <c r="Q175" s="239">
        <v>0.0097999999999999997</v>
      </c>
      <c r="R175" s="239">
        <f>Q175*H175</f>
        <v>0.30983679999999997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180</v>
      </c>
      <c r="AT175" s="241" t="s">
        <v>177</v>
      </c>
      <c r="AU175" s="241" t="s">
        <v>85</v>
      </c>
      <c r="AY175" s="18" t="s">
        <v>158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83</v>
      </c>
      <c r="BK175" s="242">
        <f>ROUND(I175*H175,2)</f>
        <v>0</v>
      </c>
      <c r="BL175" s="18" t="s">
        <v>165</v>
      </c>
      <c r="BM175" s="241" t="s">
        <v>217</v>
      </c>
    </row>
    <row r="176" s="13" customFormat="1">
      <c r="A176" s="13"/>
      <c r="B176" s="243"/>
      <c r="C176" s="244"/>
      <c r="D176" s="245" t="s">
        <v>167</v>
      </c>
      <c r="E176" s="246" t="s">
        <v>1</v>
      </c>
      <c r="F176" s="247" t="s">
        <v>218</v>
      </c>
      <c r="G176" s="244"/>
      <c r="H176" s="248">
        <v>31.616</v>
      </c>
      <c r="I176" s="249"/>
      <c r="J176" s="244"/>
      <c r="K176" s="244"/>
      <c r="L176" s="250"/>
      <c r="M176" s="251"/>
      <c r="N176" s="252"/>
      <c r="O176" s="252"/>
      <c r="P176" s="252"/>
      <c r="Q176" s="252"/>
      <c r="R176" s="252"/>
      <c r="S176" s="252"/>
      <c r="T176" s="25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4" t="s">
        <v>167</v>
      </c>
      <c r="AU176" s="254" t="s">
        <v>85</v>
      </c>
      <c r="AV176" s="13" t="s">
        <v>85</v>
      </c>
      <c r="AW176" s="13" t="s">
        <v>32</v>
      </c>
      <c r="AX176" s="13" t="s">
        <v>76</v>
      </c>
      <c r="AY176" s="254" t="s">
        <v>158</v>
      </c>
    </row>
    <row r="177" s="14" customFormat="1">
      <c r="A177" s="14"/>
      <c r="B177" s="255"/>
      <c r="C177" s="256"/>
      <c r="D177" s="245" t="s">
        <v>167</v>
      </c>
      <c r="E177" s="257" t="s">
        <v>1</v>
      </c>
      <c r="F177" s="258" t="s">
        <v>170</v>
      </c>
      <c r="G177" s="256"/>
      <c r="H177" s="259">
        <v>31.616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5" t="s">
        <v>167</v>
      </c>
      <c r="AU177" s="265" t="s">
        <v>85</v>
      </c>
      <c r="AV177" s="14" t="s">
        <v>165</v>
      </c>
      <c r="AW177" s="14" t="s">
        <v>32</v>
      </c>
      <c r="AX177" s="14" t="s">
        <v>83</v>
      </c>
      <c r="AY177" s="265" t="s">
        <v>158</v>
      </c>
    </row>
    <row r="178" s="2" customFormat="1" ht="24.15" customHeight="1">
      <c r="A178" s="39"/>
      <c r="B178" s="40"/>
      <c r="C178" s="229" t="s">
        <v>8</v>
      </c>
      <c r="D178" s="229" t="s">
        <v>161</v>
      </c>
      <c r="E178" s="230" t="s">
        <v>219</v>
      </c>
      <c r="F178" s="231" t="s">
        <v>220</v>
      </c>
      <c r="G178" s="232" t="s">
        <v>164</v>
      </c>
      <c r="H178" s="233">
        <v>41.82</v>
      </c>
      <c r="I178" s="234"/>
      <c r="J178" s="235">
        <f>ROUND(I178*H178,2)</f>
        <v>0</v>
      </c>
      <c r="K178" s="236"/>
      <c r="L178" s="45"/>
      <c r="M178" s="237" t="s">
        <v>1</v>
      </c>
      <c r="N178" s="238" t="s">
        <v>41</v>
      </c>
      <c r="O178" s="92"/>
      <c r="P178" s="239">
        <f>O178*H178</f>
        <v>0</v>
      </c>
      <c r="Q178" s="239">
        <v>8.0000000000000007E-05</v>
      </c>
      <c r="R178" s="239">
        <f>Q178*H178</f>
        <v>0.0033456000000000002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165</v>
      </c>
      <c r="AT178" s="241" t="s">
        <v>161</v>
      </c>
      <c r="AU178" s="241" t="s">
        <v>85</v>
      </c>
      <c r="AY178" s="18" t="s">
        <v>158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83</v>
      </c>
      <c r="BK178" s="242">
        <f>ROUND(I178*H178,2)</f>
        <v>0</v>
      </c>
      <c r="BL178" s="18" t="s">
        <v>165</v>
      </c>
      <c r="BM178" s="241" t="s">
        <v>221</v>
      </c>
    </row>
    <row r="179" s="13" customFormat="1">
      <c r="A179" s="13"/>
      <c r="B179" s="243"/>
      <c r="C179" s="244"/>
      <c r="D179" s="245" t="s">
        <v>167</v>
      </c>
      <c r="E179" s="246" t="s">
        <v>1</v>
      </c>
      <c r="F179" s="247" t="s">
        <v>186</v>
      </c>
      <c r="G179" s="244"/>
      <c r="H179" s="248">
        <v>41.82</v>
      </c>
      <c r="I179" s="249"/>
      <c r="J179" s="244"/>
      <c r="K179" s="244"/>
      <c r="L179" s="250"/>
      <c r="M179" s="251"/>
      <c r="N179" s="252"/>
      <c r="O179" s="252"/>
      <c r="P179" s="252"/>
      <c r="Q179" s="252"/>
      <c r="R179" s="252"/>
      <c r="S179" s="252"/>
      <c r="T179" s="25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4" t="s">
        <v>167</v>
      </c>
      <c r="AU179" s="254" t="s">
        <v>85</v>
      </c>
      <c r="AV179" s="13" t="s">
        <v>85</v>
      </c>
      <c r="AW179" s="13" t="s">
        <v>32</v>
      </c>
      <c r="AX179" s="13" t="s">
        <v>76</v>
      </c>
      <c r="AY179" s="254" t="s">
        <v>158</v>
      </c>
    </row>
    <row r="180" s="14" customFormat="1">
      <c r="A180" s="14"/>
      <c r="B180" s="255"/>
      <c r="C180" s="256"/>
      <c r="D180" s="245" t="s">
        <v>167</v>
      </c>
      <c r="E180" s="257" t="s">
        <v>1</v>
      </c>
      <c r="F180" s="258" t="s">
        <v>170</v>
      </c>
      <c r="G180" s="256"/>
      <c r="H180" s="259">
        <v>41.82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167</v>
      </c>
      <c r="AU180" s="265" t="s">
        <v>85</v>
      </c>
      <c r="AV180" s="14" t="s">
        <v>165</v>
      </c>
      <c r="AW180" s="14" t="s">
        <v>32</v>
      </c>
      <c r="AX180" s="14" t="s">
        <v>83</v>
      </c>
      <c r="AY180" s="265" t="s">
        <v>158</v>
      </c>
    </row>
    <row r="181" s="2" customFormat="1" ht="24.15" customHeight="1">
      <c r="A181" s="39"/>
      <c r="B181" s="40"/>
      <c r="C181" s="229" t="s">
        <v>222</v>
      </c>
      <c r="D181" s="229" t="s">
        <v>161</v>
      </c>
      <c r="E181" s="230" t="s">
        <v>223</v>
      </c>
      <c r="F181" s="231" t="s">
        <v>224</v>
      </c>
      <c r="G181" s="232" t="s">
        <v>164</v>
      </c>
      <c r="H181" s="233">
        <v>591</v>
      </c>
      <c r="I181" s="234"/>
      <c r="J181" s="235">
        <f>ROUND(I181*H181,2)</f>
        <v>0</v>
      </c>
      <c r="K181" s="236"/>
      <c r="L181" s="45"/>
      <c r="M181" s="237" t="s">
        <v>1</v>
      </c>
      <c r="N181" s="238" t="s">
        <v>41</v>
      </c>
      <c r="O181" s="92"/>
      <c r="P181" s="239">
        <f>O181*H181</f>
        <v>0</v>
      </c>
      <c r="Q181" s="239">
        <v>8.0000000000000007E-05</v>
      </c>
      <c r="R181" s="239">
        <f>Q181*H181</f>
        <v>0.047280000000000003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165</v>
      </c>
      <c r="AT181" s="241" t="s">
        <v>161</v>
      </c>
      <c r="AU181" s="241" t="s">
        <v>85</v>
      </c>
      <c r="AY181" s="18" t="s">
        <v>158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83</v>
      </c>
      <c r="BK181" s="242">
        <f>ROUND(I181*H181,2)</f>
        <v>0</v>
      </c>
      <c r="BL181" s="18" t="s">
        <v>165</v>
      </c>
      <c r="BM181" s="241" t="s">
        <v>225</v>
      </c>
    </row>
    <row r="182" s="13" customFormat="1">
      <c r="A182" s="13"/>
      <c r="B182" s="243"/>
      <c r="C182" s="244"/>
      <c r="D182" s="245" t="s">
        <v>167</v>
      </c>
      <c r="E182" s="246" t="s">
        <v>1</v>
      </c>
      <c r="F182" s="247" t="s">
        <v>168</v>
      </c>
      <c r="G182" s="244"/>
      <c r="H182" s="248">
        <v>41</v>
      </c>
      <c r="I182" s="249"/>
      <c r="J182" s="244"/>
      <c r="K182" s="244"/>
      <c r="L182" s="250"/>
      <c r="M182" s="251"/>
      <c r="N182" s="252"/>
      <c r="O182" s="252"/>
      <c r="P182" s="252"/>
      <c r="Q182" s="252"/>
      <c r="R182" s="252"/>
      <c r="S182" s="252"/>
      <c r="T182" s="25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4" t="s">
        <v>167</v>
      </c>
      <c r="AU182" s="254" t="s">
        <v>85</v>
      </c>
      <c r="AV182" s="13" t="s">
        <v>85</v>
      </c>
      <c r="AW182" s="13" t="s">
        <v>32</v>
      </c>
      <c r="AX182" s="13" t="s">
        <v>76</v>
      </c>
      <c r="AY182" s="254" t="s">
        <v>158</v>
      </c>
    </row>
    <row r="183" s="16" customFormat="1">
      <c r="A183" s="16"/>
      <c r="B183" s="287"/>
      <c r="C183" s="288"/>
      <c r="D183" s="245" t="s">
        <v>167</v>
      </c>
      <c r="E183" s="289" t="s">
        <v>1</v>
      </c>
      <c r="F183" s="290" t="s">
        <v>195</v>
      </c>
      <c r="G183" s="288"/>
      <c r="H183" s="291">
        <v>41</v>
      </c>
      <c r="I183" s="292"/>
      <c r="J183" s="288"/>
      <c r="K183" s="288"/>
      <c r="L183" s="293"/>
      <c r="M183" s="294"/>
      <c r="N183" s="295"/>
      <c r="O183" s="295"/>
      <c r="P183" s="295"/>
      <c r="Q183" s="295"/>
      <c r="R183" s="295"/>
      <c r="S183" s="295"/>
      <c r="T183" s="29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97" t="s">
        <v>167</v>
      </c>
      <c r="AU183" s="297" t="s">
        <v>85</v>
      </c>
      <c r="AV183" s="16" t="s">
        <v>102</v>
      </c>
      <c r="AW183" s="16" t="s">
        <v>32</v>
      </c>
      <c r="AX183" s="16" t="s">
        <v>76</v>
      </c>
      <c r="AY183" s="297" t="s">
        <v>158</v>
      </c>
    </row>
    <row r="184" s="13" customFormat="1">
      <c r="A184" s="13"/>
      <c r="B184" s="243"/>
      <c r="C184" s="244"/>
      <c r="D184" s="245" t="s">
        <v>167</v>
      </c>
      <c r="E184" s="246" t="s">
        <v>1</v>
      </c>
      <c r="F184" s="247" t="s">
        <v>226</v>
      </c>
      <c r="G184" s="244"/>
      <c r="H184" s="248">
        <v>550</v>
      </c>
      <c r="I184" s="249"/>
      <c r="J184" s="244"/>
      <c r="K184" s="244"/>
      <c r="L184" s="250"/>
      <c r="M184" s="251"/>
      <c r="N184" s="252"/>
      <c r="O184" s="252"/>
      <c r="P184" s="252"/>
      <c r="Q184" s="252"/>
      <c r="R184" s="252"/>
      <c r="S184" s="252"/>
      <c r="T184" s="25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4" t="s">
        <v>167</v>
      </c>
      <c r="AU184" s="254" t="s">
        <v>85</v>
      </c>
      <c r="AV184" s="13" t="s">
        <v>85</v>
      </c>
      <c r="AW184" s="13" t="s">
        <v>32</v>
      </c>
      <c r="AX184" s="13" t="s">
        <v>76</v>
      </c>
      <c r="AY184" s="254" t="s">
        <v>158</v>
      </c>
    </row>
    <row r="185" s="14" customFormat="1">
      <c r="A185" s="14"/>
      <c r="B185" s="255"/>
      <c r="C185" s="256"/>
      <c r="D185" s="245" t="s">
        <v>167</v>
      </c>
      <c r="E185" s="257" t="s">
        <v>1</v>
      </c>
      <c r="F185" s="258" t="s">
        <v>170</v>
      </c>
      <c r="G185" s="256"/>
      <c r="H185" s="259">
        <v>591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5" t="s">
        <v>167</v>
      </c>
      <c r="AU185" s="265" t="s">
        <v>85</v>
      </c>
      <c r="AV185" s="14" t="s">
        <v>165</v>
      </c>
      <c r="AW185" s="14" t="s">
        <v>32</v>
      </c>
      <c r="AX185" s="14" t="s">
        <v>83</v>
      </c>
      <c r="AY185" s="265" t="s">
        <v>158</v>
      </c>
    </row>
    <row r="186" s="2" customFormat="1" ht="24.15" customHeight="1">
      <c r="A186" s="39"/>
      <c r="B186" s="40"/>
      <c r="C186" s="229" t="s">
        <v>227</v>
      </c>
      <c r="D186" s="229" t="s">
        <v>161</v>
      </c>
      <c r="E186" s="230" t="s">
        <v>228</v>
      </c>
      <c r="F186" s="231" t="s">
        <v>229</v>
      </c>
      <c r="G186" s="232" t="s">
        <v>164</v>
      </c>
      <c r="H186" s="233">
        <v>591</v>
      </c>
      <c r="I186" s="234"/>
      <c r="J186" s="235">
        <f>ROUND(I186*H186,2)</f>
        <v>0</v>
      </c>
      <c r="K186" s="236"/>
      <c r="L186" s="45"/>
      <c r="M186" s="237" t="s">
        <v>1</v>
      </c>
      <c r="N186" s="238" t="s">
        <v>41</v>
      </c>
      <c r="O186" s="92"/>
      <c r="P186" s="239">
        <f>O186*H186</f>
        <v>0</v>
      </c>
      <c r="Q186" s="239">
        <v>0.024570000000000002</v>
      </c>
      <c r="R186" s="239">
        <f>Q186*H186</f>
        <v>14.52087</v>
      </c>
      <c r="S186" s="239">
        <v>0</v>
      </c>
      <c r="T186" s="24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1" t="s">
        <v>165</v>
      </c>
      <c r="AT186" s="241" t="s">
        <v>161</v>
      </c>
      <c r="AU186" s="241" t="s">
        <v>85</v>
      </c>
      <c r="AY186" s="18" t="s">
        <v>158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8" t="s">
        <v>83</v>
      </c>
      <c r="BK186" s="242">
        <f>ROUND(I186*H186,2)</f>
        <v>0</v>
      </c>
      <c r="BL186" s="18" t="s">
        <v>165</v>
      </c>
      <c r="BM186" s="241" t="s">
        <v>230</v>
      </c>
    </row>
    <row r="187" s="13" customFormat="1">
      <c r="A187" s="13"/>
      <c r="B187" s="243"/>
      <c r="C187" s="244"/>
      <c r="D187" s="245" t="s">
        <v>167</v>
      </c>
      <c r="E187" s="246" t="s">
        <v>1</v>
      </c>
      <c r="F187" s="247" t="s">
        <v>231</v>
      </c>
      <c r="G187" s="244"/>
      <c r="H187" s="248">
        <v>591</v>
      </c>
      <c r="I187" s="249"/>
      <c r="J187" s="244"/>
      <c r="K187" s="244"/>
      <c r="L187" s="250"/>
      <c r="M187" s="251"/>
      <c r="N187" s="252"/>
      <c r="O187" s="252"/>
      <c r="P187" s="252"/>
      <c r="Q187" s="252"/>
      <c r="R187" s="252"/>
      <c r="S187" s="252"/>
      <c r="T187" s="25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4" t="s">
        <v>167</v>
      </c>
      <c r="AU187" s="254" t="s">
        <v>85</v>
      </c>
      <c r="AV187" s="13" t="s">
        <v>85</v>
      </c>
      <c r="AW187" s="13" t="s">
        <v>32</v>
      </c>
      <c r="AX187" s="13" t="s">
        <v>76</v>
      </c>
      <c r="AY187" s="254" t="s">
        <v>158</v>
      </c>
    </row>
    <row r="188" s="14" customFormat="1">
      <c r="A188" s="14"/>
      <c r="B188" s="255"/>
      <c r="C188" s="256"/>
      <c r="D188" s="245" t="s">
        <v>167</v>
      </c>
      <c r="E188" s="257" t="s">
        <v>1</v>
      </c>
      <c r="F188" s="258" t="s">
        <v>170</v>
      </c>
      <c r="G188" s="256"/>
      <c r="H188" s="259">
        <v>591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167</v>
      </c>
      <c r="AU188" s="265" t="s">
        <v>85</v>
      </c>
      <c r="AV188" s="14" t="s">
        <v>165</v>
      </c>
      <c r="AW188" s="14" t="s">
        <v>32</v>
      </c>
      <c r="AX188" s="14" t="s">
        <v>83</v>
      </c>
      <c r="AY188" s="265" t="s">
        <v>158</v>
      </c>
    </row>
    <row r="189" s="2" customFormat="1" ht="21.75" customHeight="1">
      <c r="A189" s="39"/>
      <c r="B189" s="40"/>
      <c r="C189" s="229" t="s">
        <v>232</v>
      </c>
      <c r="D189" s="229" t="s">
        <v>161</v>
      </c>
      <c r="E189" s="230" t="s">
        <v>233</v>
      </c>
      <c r="F189" s="231" t="s">
        <v>234</v>
      </c>
      <c r="G189" s="232" t="s">
        <v>164</v>
      </c>
      <c r="H189" s="233">
        <v>591</v>
      </c>
      <c r="I189" s="234"/>
      <c r="J189" s="235">
        <f>ROUND(I189*H189,2)</f>
        <v>0</v>
      </c>
      <c r="K189" s="236"/>
      <c r="L189" s="45"/>
      <c r="M189" s="237" t="s">
        <v>1</v>
      </c>
      <c r="N189" s="238" t="s">
        <v>41</v>
      </c>
      <c r="O189" s="92"/>
      <c r="P189" s="239">
        <f>O189*H189</f>
        <v>0</v>
      </c>
      <c r="Q189" s="239">
        <v>0.0089999999999999993</v>
      </c>
      <c r="R189" s="239">
        <f>Q189*H189</f>
        <v>5.319</v>
      </c>
      <c r="S189" s="239">
        <v>0</v>
      </c>
      <c r="T189" s="24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165</v>
      </c>
      <c r="AT189" s="241" t="s">
        <v>161</v>
      </c>
      <c r="AU189" s="241" t="s">
        <v>85</v>
      </c>
      <c r="AY189" s="18" t="s">
        <v>158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83</v>
      </c>
      <c r="BK189" s="242">
        <f>ROUND(I189*H189,2)</f>
        <v>0</v>
      </c>
      <c r="BL189" s="18" t="s">
        <v>165</v>
      </c>
      <c r="BM189" s="241" t="s">
        <v>235</v>
      </c>
    </row>
    <row r="190" s="15" customFormat="1">
      <c r="A190" s="15"/>
      <c r="B190" s="266"/>
      <c r="C190" s="267"/>
      <c r="D190" s="245" t="s">
        <v>167</v>
      </c>
      <c r="E190" s="268" t="s">
        <v>1</v>
      </c>
      <c r="F190" s="269" t="s">
        <v>236</v>
      </c>
      <c r="G190" s="267"/>
      <c r="H190" s="268" t="s">
        <v>1</v>
      </c>
      <c r="I190" s="270"/>
      <c r="J190" s="267"/>
      <c r="K190" s="267"/>
      <c r="L190" s="271"/>
      <c r="M190" s="272"/>
      <c r="N190" s="273"/>
      <c r="O190" s="273"/>
      <c r="P190" s="273"/>
      <c r="Q190" s="273"/>
      <c r="R190" s="273"/>
      <c r="S190" s="273"/>
      <c r="T190" s="27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5" t="s">
        <v>167</v>
      </c>
      <c r="AU190" s="275" t="s">
        <v>85</v>
      </c>
      <c r="AV190" s="15" t="s">
        <v>83</v>
      </c>
      <c r="AW190" s="15" t="s">
        <v>32</v>
      </c>
      <c r="AX190" s="15" t="s">
        <v>76</v>
      </c>
      <c r="AY190" s="275" t="s">
        <v>158</v>
      </c>
    </row>
    <row r="191" s="15" customFormat="1">
      <c r="A191" s="15"/>
      <c r="B191" s="266"/>
      <c r="C191" s="267"/>
      <c r="D191" s="245" t="s">
        <v>167</v>
      </c>
      <c r="E191" s="268" t="s">
        <v>1</v>
      </c>
      <c r="F191" s="269" t="s">
        <v>237</v>
      </c>
      <c r="G191" s="267"/>
      <c r="H191" s="268" t="s">
        <v>1</v>
      </c>
      <c r="I191" s="270"/>
      <c r="J191" s="267"/>
      <c r="K191" s="267"/>
      <c r="L191" s="271"/>
      <c r="M191" s="272"/>
      <c r="N191" s="273"/>
      <c r="O191" s="273"/>
      <c r="P191" s="273"/>
      <c r="Q191" s="273"/>
      <c r="R191" s="273"/>
      <c r="S191" s="273"/>
      <c r="T191" s="274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5" t="s">
        <v>167</v>
      </c>
      <c r="AU191" s="275" t="s">
        <v>85</v>
      </c>
      <c r="AV191" s="15" t="s">
        <v>83</v>
      </c>
      <c r="AW191" s="15" t="s">
        <v>32</v>
      </c>
      <c r="AX191" s="15" t="s">
        <v>76</v>
      </c>
      <c r="AY191" s="275" t="s">
        <v>158</v>
      </c>
    </row>
    <row r="192" s="15" customFormat="1">
      <c r="A192" s="15"/>
      <c r="B192" s="266"/>
      <c r="C192" s="267"/>
      <c r="D192" s="245" t="s">
        <v>167</v>
      </c>
      <c r="E192" s="268" t="s">
        <v>1</v>
      </c>
      <c r="F192" s="269" t="s">
        <v>238</v>
      </c>
      <c r="G192" s="267"/>
      <c r="H192" s="268" t="s">
        <v>1</v>
      </c>
      <c r="I192" s="270"/>
      <c r="J192" s="267"/>
      <c r="K192" s="267"/>
      <c r="L192" s="271"/>
      <c r="M192" s="272"/>
      <c r="N192" s="273"/>
      <c r="O192" s="273"/>
      <c r="P192" s="273"/>
      <c r="Q192" s="273"/>
      <c r="R192" s="273"/>
      <c r="S192" s="273"/>
      <c r="T192" s="27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5" t="s">
        <v>167</v>
      </c>
      <c r="AU192" s="275" t="s">
        <v>85</v>
      </c>
      <c r="AV192" s="15" t="s">
        <v>83</v>
      </c>
      <c r="AW192" s="15" t="s">
        <v>32</v>
      </c>
      <c r="AX192" s="15" t="s">
        <v>76</v>
      </c>
      <c r="AY192" s="275" t="s">
        <v>158</v>
      </c>
    </row>
    <row r="193" s="15" customFormat="1">
      <c r="A193" s="15"/>
      <c r="B193" s="266"/>
      <c r="C193" s="267"/>
      <c r="D193" s="245" t="s">
        <v>167</v>
      </c>
      <c r="E193" s="268" t="s">
        <v>1</v>
      </c>
      <c r="F193" s="269" t="s">
        <v>239</v>
      </c>
      <c r="G193" s="267"/>
      <c r="H193" s="268" t="s">
        <v>1</v>
      </c>
      <c r="I193" s="270"/>
      <c r="J193" s="267"/>
      <c r="K193" s="267"/>
      <c r="L193" s="271"/>
      <c r="M193" s="272"/>
      <c r="N193" s="273"/>
      <c r="O193" s="273"/>
      <c r="P193" s="273"/>
      <c r="Q193" s="273"/>
      <c r="R193" s="273"/>
      <c r="S193" s="273"/>
      <c r="T193" s="274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5" t="s">
        <v>167</v>
      </c>
      <c r="AU193" s="275" t="s">
        <v>85</v>
      </c>
      <c r="AV193" s="15" t="s">
        <v>83</v>
      </c>
      <c r="AW193" s="15" t="s">
        <v>32</v>
      </c>
      <c r="AX193" s="15" t="s">
        <v>76</v>
      </c>
      <c r="AY193" s="275" t="s">
        <v>158</v>
      </c>
    </row>
    <row r="194" s="13" customFormat="1">
      <c r="A194" s="13"/>
      <c r="B194" s="243"/>
      <c r="C194" s="244"/>
      <c r="D194" s="245" t="s">
        <v>167</v>
      </c>
      <c r="E194" s="246" t="s">
        <v>1</v>
      </c>
      <c r="F194" s="247" t="s">
        <v>168</v>
      </c>
      <c r="G194" s="244"/>
      <c r="H194" s="248">
        <v>41</v>
      </c>
      <c r="I194" s="249"/>
      <c r="J194" s="244"/>
      <c r="K194" s="244"/>
      <c r="L194" s="250"/>
      <c r="M194" s="251"/>
      <c r="N194" s="252"/>
      <c r="O194" s="252"/>
      <c r="P194" s="252"/>
      <c r="Q194" s="252"/>
      <c r="R194" s="252"/>
      <c r="S194" s="252"/>
      <c r="T194" s="25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4" t="s">
        <v>167</v>
      </c>
      <c r="AU194" s="254" t="s">
        <v>85</v>
      </c>
      <c r="AV194" s="13" t="s">
        <v>85</v>
      </c>
      <c r="AW194" s="13" t="s">
        <v>32</v>
      </c>
      <c r="AX194" s="13" t="s">
        <v>76</v>
      </c>
      <c r="AY194" s="254" t="s">
        <v>158</v>
      </c>
    </row>
    <row r="195" s="16" customFormat="1">
      <c r="A195" s="16"/>
      <c r="B195" s="287"/>
      <c r="C195" s="288"/>
      <c r="D195" s="245" t="s">
        <v>167</v>
      </c>
      <c r="E195" s="289" t="s">
        <v>1</v>
      </c>
      <c r="F195" s="290" t="s">
        <v>195</v>
      </c>
      <c r="G195" s="288"/>
      <c r="H195" s="291">
        <v>41</v>
      </c>
      <c r="I195" s="292"/>
      <c r="J195" s="288"/>
      <c r="K195" s="288"/>
      <c r="L195" s="293"/>
      <c r="M195" s="294"/>
      <c r="N195" s="295"/>
      <c r="O195" s="295"/>
      <c r="P195" s="295"/>
      <c r="Q195" s="295"/>
      <c r="R195" s="295"/>
      <c r="S195" s="295"/>
      <c r="T195" s="29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97" t="s">
        <v>167</v>
      </c>
      <c r="AU195" s="297" t="s">
        <v>85</v>
      </c>
      <c r="AV195" s="16" t="s">
        <v>102</v>
      </c>
      <c r="AW195" s="16" t="s">
        <v>32</v>
      </c>
      <c r="AX195" s="16" t="s">
        <v>76</v>
      </c>
      <c r="AY195" s="297" t="s">
        <v>158</v>
      </c>
    </row>
    <row r="196" s="13" customFormat="1">
      <c r="A196" s="13"/>
      <c r="B196" s="243"/>
      <c r="C196" s="244"/>
      <c r="D196" s="245" t="s">
        <v>167</v>
      </c>
      <c r="E196" s="246" t="s">
        <v>1</v>
      </c>
      <c r="F196" s="247" t="s">
        <v>240</v>
      </c>
      <c r="G196" s="244"/>
      <c r="H196" s="248">
        <v>550</v>
      </c>
      <c r="I196" s="249"/>
      <c r="J196" s="244"/>
      <c r="K196" s="244"/>
      <c r="L196" s="250"/>
      <c r="M196" s="251"/>
      <c r="N196" s="252"/>
      <c r="O196" s="252"/>
      <c r="P196" s="252"/>
      <c r="Q196" s="252"/>
      <c r="R196" s="252"/>
      <c r="S196" s="252"/>
      <c r="T196" s="25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4" t="s">
        <v>167</v>
      </c>
      <c r="AU196" s="254" t="s">
        <v>85</v>
      </c>
      <c r="AV196" s="13" t="s">
        <v>85</v>
      </c>
      <c r="AW196" s="13" t="s">
        <v>32</v>
      </c>
      <c r="AX196" s="13" t="s">
        <v>76</v>
      </c>
      <c r="AY196" s="254" t="s">
        <v>158</v>
      </c>
    </row>
    <row r="197" s="14" customFormat="1">
      <c r="A197" s="14"/>
      <c r="B197" s="255"/>
      <c r="C197" s="256"/>
      <c r="D197" s="245" t="s">
        <v>167</v>
      </c>
      <c r="E197" s="257" t="s">
        <v>1</v>
      </c>
      <c r="F197" s="258" t="s">
        <v>170</v>
      </c>
      <c r="G197" s="256"/>
      <c r="H197" s="259">
        <v>591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167</v>
      </c>
      <c r="AU197" s="265" t="s">
        <v>85</v>
      </c>
      <c r="AV197" s="14" t="s">
        <v>165</v>
      </c>
      <c r="AW197" s="14" t="s">
        <v>32</v>
      </c>
      <c r="AX197" s="14" t="s">
        <v>83</v>
      </c>
      <c r="AY197" s="265" t="s">
        <v>158</v>
      </c>
    </row>
    <row r="198" s="2" customFormat="1" ht="24.15" customHeight="1">
      <c r="A198" s="39"/>
      <c r="B198" s="40"/>
      <c r="C198" s="229" t="s">
        <v>241</v>
      </c>
      <c r="D198" s="229" t="s">
        <v>161</v>
      </c>
      <c r="E198" s="230" t="s">
        <v>242</v>
      </c>
      <c r="F198" s="231" t="s">
        <v>243</v>
      </c>
      <c r="G198" s="232" t="s">
        <v>164</v>
      </c>
      <c r="H198" s="233">
        <v>41.82</v>
      </c>
      <c r="I198" s="234"/>
      <c r="J198" s="235">
        <f>ROUND(I198*H198,2)</f>
        <v>0</v>
      </c>
      <c r="K198" s="236"/>
      <c r="L198" s="45"/>
      <c r="M198" s="237" t="s">
        <v>1</v>
      </c>
      <c r="N198" s="238" t="s">
        <v>41</v>
      </c>
      <c r="O198" s="92"/>
      <c r="P198" s="239">
        <f>O198*H198</f>
        <v>0</v>
      </c>
      <c r="Q198" s="239">
        <v>0.0057000000000000002</v>
      </c>
      <c r="R198" s="239">
        <f>Q198*H198</f>
        <v>0.238374</v>
      </c>
      <c r="S198" s="239">
        <v>0</v>
      </c>
      <c r="T198" s="24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1" t="s">
        <v>165</v>
      </c>
      <c r="AT198" s="241" t="s">
        <v>161</v>
      </c>
      <c r="AU198" s="241" t="s">
        <v>85</v>
      </c>
      <c r="AY198" s="18" t="s">
        <v>158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8" t="s">
        <v>83</v>
      </c>
      <c r="BK198" s="242">
        <f>ROUND(I198*H198,2)</f>
        <v>0</v>
      </c>
      <c r="BL198" s="18" t="s">
        <v>165</v>
      </c>
      <c r="BM198" s="241" t="s">
        <v>244</v>
      </c>
    </row>
    <row r="199" s="13" customFormat="1">
      <c r="A199" s="13"/>
      <c r="B199" s="243"/>
      <c r="C199" s="244"/>
      <c r="D199" s="245" t="s">
        <v>167</v>
      </c>
      <c r="E199" s="246" t="s">
        <v>1</v>
      </c>
      <c r="F199" s="247" t="s">
        <v>245</v>
      </c>
      <c r="G199" s="244"/>
      <c r="H199" s="248">
        <v>41.82</v>
      </c>
      <c r="I199" s="249"/>
      <c r="J199" s="244"/>
      <c r="K199" s="244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167</v>
      </c>
      <c r="AU199" s="254" t="s">
        <v>85</v>
      </c>
      <c r="AV199" s="13" t="s">
        <v>85</v>
      </c>
      <c r="AW199" s="13" t="s">
        <v>32</v>
      </c>
      <c r="AX199" s="13" t="s">
        <v>76</v>
      </c>
      <c r="AY199" s="254" t="s">
        <v>158</v>
      </c>
    </row>
    <row r="200" s="14" customFormat="1">
      <c r="A200" s="14"/>
      <c r="B200" s="255"/>
      <c r="C200" s="256"/>
      <c r="D200" s="245" t="s">
        <v>167</v>
      </c>
      <c r="E200" s="257" t="s">
        <v>1</v>
      </c>
      <c r="F200" s="258" t="s">
        <v>170</v>
      </c>
      <c r="G200" s="256"/>
      <c r="H200" s="259">
        <v>41.82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5" t="s">
        <v>167</v>
      </c>
      <c r="AU200" s="265" t="s">
        <v>85</v>
      </c>
      <c r="AV200" s="14" t="s">
        <v>165</v>
      </c>
      <c r="AW200" s="14" t="s">
        <v>32</v>
      </c>
      <c r="AX200" s="14" t="s">
        <v>83</v>
      </c>
      <c r="AY200" s="265" t="s">
        <v>158</v>
      </c>
    </row>
    <row r="201" s="2" customFormat="1" ht="24.15" customHeight="1">
      <c r="A201" s="39"/>
      <c r="B201" s="40"/>
      <c r="C201" s="229" t="s">
        <v>246</v>
      </c>
      <c r="D201" s="229" t="s">
        <v>161</v>
      </c>
      <c r="E201" s="230" t="s">
        <v>247</v>
      </c>
      <c r="F201" s="231" t="s">
        <v>248</v>
      </c>
      <c r="G201" s="232" t="s">
        <v>164</v>
      </c>
      <c r="H201" s="233">
        <v>591</v>
      </c>
      <c r="I201" s="234"/>
      <c r="J201" s="235">
        <f>ROUND(I201*H201,2)</f>
        <v>0</v>
      </c>
      <c r="K201" s="236"/>
      <c r="L201" s="45"/>
      <c r="M201" s="237" t="s">
        <v>1</v>
      </c>
      <c r="N201" s="238" t="s">
        <v>41</v>
      </c>
      <c r="O201" s="92"/>
      <c r="P201" s="239">
        <f>O201*H201</f>
        <v>0</v>
      </c>
      <c r="Q201" s="239">
        <v>0.0038</v>
      </c>
      <c r="R201" s="239">
        <f>Q201*H201</f>
        <v>2.2458</v>
      </c>
      <c r="S201" s="239">
        <v>0</v>
      </c>
      <c r="T201" s="24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1" t="s">
        <v>165</v>
      </c>
      <c r="AT201" s="241" t="s">
        <v>161</v>
      </c>
      <c r="AU201" s="241" t="s">
        <v>85</v>
      </c>
      <c r="AY201" s="18" t="s">
        <v>158</v>
      </c>
      <c r="BE201" s="242">
        <f>IF(N201="základní",J201,0)</f>
        <v>0</v>
      </c>
      <c r="BF201" s="242">
        <f>IF(N201="snížená",J201,0)</f>
        <v>0</v>
      </c>
      <c r="BG201" s="242">
        <f>IF(N201="zákl. přenesená",J201,0)</f>
        <v>0</v>
      </c>
      <c r="BH201" s="242">
        <f>IF(N201="sníž. přenesená",J201,0)</f>
        <v>0</v>
      </c>
      <c r="BI201" s="242">
        <f>IF(N201="nulová",J201,0)</f>
        <v>0</v>
      </c>
      <c r="BJ201" s="18" t="s">
        <v>83</v>
      </c>
      <c r="BK201" s="242">
        <f>ROUND(I201*H201,2)</f>
        <v>0</v>
      </c>
      <c r="BL201" s="18" t="s">
        <v>165</v>
      </c>
      <c r="BM201" s="241" t="s">
        <v>249</v>
      </c>
    </row>
    <row r="202" s="13" customFormat="1">
      <c r="A202" s="13"/>
      <c r="B202" s="243"/>
      <c r="C202" s="244"/>
      <c r="D202" s="245" t="s">
        <v>167</v>
      </c>
      <c r="E202" s="246" t="s">
        <v>1</v>
      </c>
      <c r="F202" s="247" t="s">
        <v>168</v>
      </c>
      <c r="G202" s="244"/>
      <c r="H202" s="248">
        <v>41</v>
      </c>
      <c r="I202" s="249"/>
      <c r="J202" s="244"/>
      <c r="K202" s="244"/>
      <c r="L202" s="250"/>
      <c r="M202" s="251"/>
      <c r="N202" s="252"/>
      <c r="O202" s="252"/>
      <c r="P202" s="252"/>
      <c r="Q202" s="252"/>
      <c r="R202" s="252"/>
      <c r="S202" s="252"/>
      <c r="T202" s="25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4" t="s">
        <v>167</v>
      </c>
      <c r="AU202" s="254" t="s">
        <v>85</v>
      </c>
      <c r="AV202" s="13" t="s">
        <v>85</v>
      </c>
      <c r="AW202" s="13" t="s">
        <v>32</v>
      </c>
      <c r="AX202" s="13" t="s">
        <v>76</v>
      </c>
      <c r="AY202" s="254" t="s">
        <v>158</v>
      </c>
    </row>
    <row r="203" s="16" customFormat="1">
      <c r="A203" s="16"/>
      <c r="B203" s="287"/>
      <c r="C203" s="288"/>
      <c r="D203" s="245" t="s">
        <v>167</v>
      </c>
      <c r="E203" s="289" t="s">
        <v>1</v>
      </c>
      <c r="F203" s="290" t="s">
        <v>195</v>
      </c>
      <c r="G203" s="288"/>
      <c r="H203" s="291">
        <v>41</v>
      </c>
      <c r="I203" s="292"/>
      <c r="J203" s="288"/>
      <c r="K203" s="288"/>
      <c r="L203" s="293"/>
      <c r="M203" s="294"/>
      <c r="N203" s="295"/>
      <c r="O203" s="295"/>
      <c r="P203" s="295"/>
      <c r="Q203" s="295"/>
      <c r="R203" s="295"/>
      <c r="S203" s="295"/>
      <c r="T203" s="29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97" t="s">
        <v>167</v>
      </c>
      <c r="AU203" s="297" t="s">
        <v>85</v>
      </c>
      <c r="AV203" s="16" t="s">
        <v>102</v>
      </c>
      <c r="AW203" s="16" t="s">
        <v>32</v>
      </c>
      <c r="AX203" s="16" t="s">
        <v>76</v>
      </c>
      <c r="AY203" s="297" t="s">
        <v>158</v>
      </c>
    </row>
    <row r="204" s="13" customFormat="1">
      <c r="A204" s="13"/>
      <c r="B204" s="243"/>
      <c r="C204" s="244"/>
      <c r="D204" s="245" t="s">
        <v>167</v>
      </c>
      <c r="E204" s="246" t="s">
        <v>1</v>
      </c>
      <c r="F204" s="247" t="s">
        <v>226</v>
      </c>
      <c r="G204" s="244"/>
      <c r="H204" s="248">
        <v>550</v>
      </c>
      <c r="I204" s="249"/>
      <c r="J204" s="244"/>
      <c r="K204" s="244"/>
      <c r="L204" s="250"/>
      <c r="M204" s="251"/>
      <c r="N204" s="252"/>
      <c r="O204" s="252"/>
      <c r="P204" s="252"/>
      <c r="Q204" s="252"/>
      <c r="R204" s="252"/>
      <c r="S204" s="252"/>
      <c r="T204" s="25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4" t="s">
        <v>167</v>
      </c>
      <c r="AU204" s="254" t="s">
        <v>85</v>
      </c>
      <c r="AV204" s="13" t="s">
        <v>85</v>
      </c>
      <c r="AW204" s="13" t="s">
        <v>32</v>
      </c>
      <c r="AX204" s="13" t="s">
        <v>76</v>
      </c>
      <c r="AY204" s="254" t="s">
        <v>158</v>
      </c>
    </row>
    <row r="205" s="14" customFormat="1">
      <c r="A205" s="14"/>
      <c r="B205" s="255"/>
      <c r="C205" s="256"/>
      <c r="D205" s="245" t="s">
        <v>167</v>
      </c>
      <c r="E205" s="257" t="s">
        <v>1</v>
      </c>
      <c r="F205" s="258" t="s">
        <v>170</v>
      </c>
      <c r="G205" s="256"/>
      <c r="H205" s="259">
        <v>591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5" t="s">
        <v>167</v>
      </c>
      <c r="AU205" s="265" t="s">
        <v>85</v>
      </c>
      <c r="AV205" s="14" t="s">
        <v>165</v>
      </c>
      <c r="AW205" s="14" t="s">
        <v>32</v>
      </c>
      <c r="AX205" s="14" t="s">
        <v>83</v>
      </c>
      <c r="AY205" s="265" t="s">
        <v>158</v>
      </c>
    </row>
    <row r="206" s="2" customFormat="1" ht="24.15" customHeight="1">
      <c r="A206" s="39"/>
      <c r="B206" s="40"/>
      <c r="C206" s="229" t="s">
        <v>250</v>
      </c>
      <c r="D206" s="229" t="s">
        <v>161</v>
      </c>
      <c r="E206" s="230" t="s">
        <v>251</v>
      </c>
      <c r="F206" s="231" t="s">
        <v>252</v>
      </c>
      <c r="G206" s="232" t="s">
        <v>164</v>
      </c>
      <c r="H206" s="233">
        <v>115.651</v>
      </c>
      <c r="I206" s="234"/>
      <c r="J206" s="235">
        <f>ROUND(I206*H206,2)</f>
        <v>0</v>
      </c>
      <c r="K206" s="236"/>
      <c r="L206" s="45"/>
      <c r="M206" s="237" t="s">
        <v>1</v>
      </c>
      <c r="N206" s="238" t="s">
        <v>41</v>
      </c>
      <c r="O206" s="92"/>
      <c r="P206" s="239">
        <f>O206*H206</f>
        <v>0</v>
      </c>
      <c r="Q206" s="239">
        <v>0</v>
      </c>
      <c r="R206" s="239">
        <f>Q206*H206</f>
        <v>0</v>
      </c>
      <c r="S206" s="239">
        <v>1.0000000000000001E-05</v>
      </c>
      <c r="T206" s="240">
        <f>S206*H206</f>
        <v>0.0011565100000000001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1" t="s">
        <v>165</v>
      </c>
      <c r="AT206" s="241" t="s">
        <v>161</v>
      </c>
      <c r="AU206" s="241" t="s">
        <v>85</v>
      </c>
      <c r="AY206" s="18" t="s">
        <v>158</v>
      </c>
      <c r="BE206" s="242">
        <f>IF(N206="základní",J206,0)</f>
        <v>0</v>
      </c>
      <c r="BF206" s="242">
        <f>IF(N206="snížená",J206,0)</f>
        <v>0</v>
      </c>
      <c r="BG206" s="242">
        <f>IF(N206="zákl. přenesená",J206,0)</f>
        <v>0</v>
      </c>
      <c r="BH206" s="242">
        <f>IF(N206="sníž. přenesená",J206,0)</f>
        <v>0</v>
      </c>
      <c r="BI206" s="242">
        <f>IF(N206="nulová",J206,0)</f>
        <v>0</v>
      </c>
      <c r="BJ206" s="18" t="s">
        <v>83</v>
      </c>
      <c r="BK206" s="242">
        <f>ROUND(I206*H206,2)</f>
        <v>0</v>
      </c>
      <c r="BL206" s="18" t="s">
        <v>165</v>
      </c>
      <c r="BM206" s="241" t="s">
        <v>253</v>
      </c>
    </row>
    <row r="207" s="15" customFormat="1">
      <c r="A207" s="15"/>
      <c r="B207" s="266"/>
      <c r="C207" s="267"/>
      <c r="D207" s="245" t="s">
        <v>167</v>
      </c>
      <c r="E207" s="268" t="s">
        <v>1</v>
      </c>
      <c r="F207" s="269" t="s">
        <v>254</v>
      </c>
      <c r="G207" s="267"/>
      <c r="H207" s="268" t="s">
        <v>1</v>
      </c>
      <c r="I207" s="270"/>
      <c r="J207" s="267"/>
      <c r="K207" s="267"/>
      <c r="L207" s="271"/>
      <c r="M207" s="272"/>
      <c r="N207" s="273"/>
      <c r="O207" s="273"/>
      <c r="P207" s="273"/>
      <c r="Q207" s="273"/>
      <c r="R207" s="273"/>
      <c r="S207" s="273"/>
      <c r="T207" s="27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5" t="s">
        <v>167</v>
      </c>
      <c r="AU207" s="275" t="s">
        <v>85</v>
      </c>
      <c r="AV207" s="15" t="s">
        <v>83</v>
      </c>
      <c r="AW207" s="15" t="s">
        <v>32</v>
      </c>
      <c r="AX207" s="15" t="s">
        <v>76</v>
      </c>
      <c r="AY207" s="275" t="s">
        <v>158</v>
      </c>
    </row>
    <row r="208" s="13" customFormat="1">
      <c r="A208" s="13"/>
      <c r="B208" s="243"/>
      <c r="C208" s="244"/>
      <c r="D208" s="245" t="s">
        <v>167</v>
      </c>
      <c r="E208" s="246" t="s">
        <v>1</v>
      </c>
      <c r="F208" s="247" t="s">
        <v>255</v>
      </c>
      <c r="G208" s="244"/>
      <c r="H208" s="248">
        <v>3.1789999999999998</v>
      </c>
      <c r="I208" s="249"/>
      <c r="J208" s="244"/>
      <c r="K208" s="244"/>
      <c r="L208" s="250"/>
      <c r="M208" s="251"/>
      <c r="N208" s="252"/>
      <c r="O208" s="252"/>
      <c r="P208" s="252"/>
      <c r="Q208" s="252"/>
      <c r="R208" s="252"/>
      <c r="S208" s="252"/>
      <c r="T208" s="25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4" t="s">
        <v>167</v>
      </c>
      <c r="AU208" s="254" t="s">
        <v>85</v>
      </c>
      <c r="AV208" s="13" t="s">
        <v>85</v>
      </c>
      <c r="AW208" s="13" t="s">
        <v>32</v>
      </c>
      <c r="AX208" s="13" t="s">
        <v>76</v>
      </c>
      <c r="AY208" s="254" t="s">
        <v>158</v>
      </c>
    </row>
    <row r="209" s="13" customFormat="1">
      <c r="A209" s="13"/>
      <c r="B209" s="243"/>
      <c r="C209" s="244"/>
      <c r="D209" s="245" t="s">
        <v>167</v>
      </c>
      <c r="E209" s="246" t="s">
        <v>1</v>
      </c>
      <c r="F209" s="247" t="s">
        <v>256</v>
      </c>
      <c r="G209" s="244"/>
      <c r="H209" s="248">
        <v>9.0670000000000002</v>
      </c>
      <c r="I209" s="249"/>
      <c r="J209" s="244"/>
      <c r="K209" s="244"/>
      <c r="L209" s="250"/>
      <c r="M209" s="251"/>
      <c r="N209" s="252"/>
      <c r="O209" s="252"/>
      <c r="P209" s="252"/>
      <c r="Q209" s="252"/>
      <c r="R209" s="252"/>
      <c r="S209" s="252"/>
      <c r="T209" s="25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4" t="s">
        <v>167</v>
      </c>
      <c r="AU209" s="254" t="s">
        <v>85</v>
      </c>
      <c r="AV209" s="13" t="s">
        <v>85</v>
      </c>
      <c r="AW209" s="13" t="s">
        <v>32</v>
      </c>
      <c r="AX209" s="13" t="s">
        <v>76</v>
      </c>
      <c r="AY209" s="254" t="s">
        <v>158</v>
      </c>
    </row>
    <row r="210" s="13" customFormat="1">
      <c r="A210" s="13"/>
      <c r="B210" s="243"/>
      <c r="C210" s="244"/>
      <c r="D210" s="245" t="s">
        <v>167</v>
      </c>
      <c r="E210" s="246" t="s">
        <v>1</v>
      </c>
      <c r="F210" s="247" t="s">
        <v>257</v>
      </c>
      <c r="G210" s="244"/>
      <c r="H210" s="248">
        <v>71.337999999999994</v>
      </c>
      <c r="I210" s="249"/>
      <c r="J210" s="244"/>
      <c r="K210" s="244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167</v>
      </c>
      <c r="AU210" s="254" t="s">
        <v>85</v>
      </c>
      <c r="AV210" s="13" t="s">
        <v>85</v>
      </c>
      <c r="AW210" s="13" t="s">
        <v>32</v>
      </c>
      <c r="AX210" s="13" t="s">
        <v>76</v>
      </c>
      <c r="AY210" s="254" t="s">
        <v>158</v>
      </c>
    </row>
    <row r="211" s="13" customFormat="1">
      <c r="A211" s="13"/>
      <c r="B211" s="243"/>
      <c r="C211" s="244"/>
      <c r="D211" s="245" t="s">
        <v>167</v>
      </c>
      <c r="E211" s="246" t="s">
        <v>1</v>
      </c>
      <c r="F211" s="247" t="s">
        <v>258</v>
      </c>
      <c r="G211" s="244"/>
      <c r="H211" s="248">
        <v>23.359000000000002</v>
      </c>
      <c r="I211" s="249"/>
      <c r="J211" s="244"/>
      <c r="K211" s="244"/>
      <c r="L211" s="250"/>
      <c r="M211" s="251"/>
      <c r="N211" s="252"/>
      <c r="O211" s="252"/>
      <c r="P211" s="252"/>
      <c r="Q211" s="252"/>
      <c r="R211" s="252"/>
      <c r="S211" s="252"/>
      <c r="T211" s="25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4" t="s">
        <v>167</v>
      </c>
      <c r="AU211" s="254" t="s">
        <v>85</v>
      </c>
      <c r="AV211" s="13" t="s">
        <v>85</v>
      </c>
      <c r="AW211" s="13" t="s">
        <v>32</v>
      </c>
      <c r="AX211" s="13" t="s">
        <v>76</v>
      </c>
      <c r="AY211" s="254" t="s">
        <v>158</v>
      </c>
    </row>
    <row r="212" s="13" customFormat="1">
      <c r="A212" s="13"/>
      <c r="B212" s="243"/>
      <c r="C212" s="244"/>
      <c r="D212" s="245" t="s">
        <v>167</v>
      </c>
      <c r="E212" s="246" t="s">
        <v>1</v>
      </c>
      <c r="F212" s="247" t="s">
        <v>259</v>
      </c>
      <c r="G212" s="244"/>
      <c r="H212" s="248">
        <v>8.7080000000000002</v>
      </c>
      <c r="I212" s="249"/>
      <c r="J212" s="244"/>
      <c r="K212" s="244"/>
      <c r="L212" s="250"/>
      <c r="M212" s="251"/>
      <c r="N212" s="252"/>
      <c r="O212" s="252"/>
      <c r="P212" s="252"/>
      <c r="Q212" s="252"/>
      <c r="R212" s="252"/>
      <c r="S212" s="252"/>
      <c r="T212" s="25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4" t="s">
        <v>167</v>
      </c>
      <c r="AU212" s="254" t="s">
        <v>85</v>
      </c>
      <c r="AV212" s="13" t="s">
        <v>85</v>
      </c>
      <c r="AW212" s="13" t="s">
        <v>32</v>
      </c>
      <c r="AX212" s="13" t="s">
        <v>76</v>
      </c>
      <c r="AY212" s="254" t="s">
        <v>158</v>
      </c>
    </row>
    <row r="213" s="14" customFormat="1">
      <c r="A213" s="14"/>
      <c r="B213" s="255"/>
      <c r="C213" s="256"/>
      <c r="D213" s="245" t="s">
        <v>167</v>
      </c>
      <c r="E213" s="257" t="s">
        <v>1</v>
      </c>
      <c r="F213" s="258" t="s">
        <v>170</v>
      </c>
      <c r="G213" s="256"/>
      <c r="H213" s="259">
        <v>115.651</v>
      </c>
      <c r="I213" s="260"/>
      <c r="J213" s="256"/>
      <c r="K213" s="256"/>
      <c r="L213" s="261"/>
      <c r="M213" s="262"/>
      <c r="N213" s="263"/>
      <c r="O213" s="263"/>
      <c r="P213" s="263"/>
      <c r="Q213" s="263"/>
      <c r="R213" s="263"/>
      <c r="S213" s="263"/>
      <c r="T213" s="26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5" t="s">
        <v>167</v>
      </c>
      <c r="AU213" s="265" t="s">
        <v>85</v>
      </c>
      <c r="AV213" s="14" t="s">
        <v>165</v>
      </c>
      <c r="AW213" s="14" t="s">
        <v>32</v>
      </c>
      <c r="AX213" s="14" t="s">
        <v>83</v>
      </c>
      <c r="AY213" s="265" t="s">
        <v>158</v>
      </c>
    </row>
    <row r="214" s="2" customFormat="1" ht="16.5" customHeight="1">
      <c r="A214" s="39"/>
      <c r="B214" s="40"/>
      <c r="C214" s="229" t="s">
        <v>260</v>
      </c>
      <c r="D214" s="229" t="s">
        <v>161</v>
      </c>
      <c r="E214" s="230" t="s">
        <v>261</v>
      </c>
      <c r="F214" s="231" t="s">
        <v>262</v>
      </c>
      <c r="G214" s="232" t="s">
        <v>164</v>
      </c>
      <c r="H214" s="233">
        <v>706.65099999999995</v>
      </c>
      <c r="I214" s="234"/>
      <c r="J214" s="235">
        <f>ROUND(I214*H214,2)</f>
        <v>0</v>
      </c>
      <c r="K214" s="236"/>
      <c r="L214" s="45"/>
      <c r="M214" s="237" t="s">
        <v>1</v>
      </c>
      <c r="N214" s="238" t="s">
        <v>41</v>
      </c>
      <c r="O214" s="92"/>
      <c r="P214" s="239">
        <f>O214*H214</f>
        <v>0</v>
      </c>
      <c r="Q214" s="239">
        <v>0</v>
      </c>
      <c r="R214" s="239">
        <f>Q214*H214</f>
        <v>0</v>
      </c>
      <c r="S214" s="239">
        <v>0</v>
      </c>
      <c r="T214" s="24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1" t="s">
        <v>165</v>
      </c>
      <c r="AT214" s="241" t="s">
        <v>161</v>
      </c>
      <c r="AU214" s="241" t="s">
        <v>85</v>
      </c>
      <c r="AY214" s="18" t="s">
        <v>158</v>
      </c>
      <c r="BE214" s="242">
        <f>IF(N214="základní",J214,0)</f>
        <v>0</v>
      </c>
      <c r="BF214" s="242">
        <f>IF(N214="snížená",J214,0)</f>
        <v>0</v>
      </c>
      <c r="BG214" s="242">
        <f>IF(N214="zákl. přenesená",J214,0)</f>
        <v>0</v>
      </c>
      <c r="BH214" s="242">
        <f>IF(N214="sníž. přenesená",J214,0)</f>
        <v>0</v>
      </c>
      <c r="BI214" s="242">
        <f>IF(N214="nulová",J214,0)</f>
        <v>0</v>
      </c>
      <c r="BJ214" s="18" t="s">
        <v>83</v>
      </c>
      <c r="BK214" s="242">
        <f>ROUND(I214*H214,2)</f>
        <v>0</v>
      </c>
      <c r="BL214" s="18" t="s">
        <v>165</v>
      </c>
      <c r="BM214" s="241" t="s">
        <v>263</v>
      </c>
    </row>
    <row r="215" s="13" customFormat="1">
      <c r="A215" s="13"/>
      <c r="B215" s="243"/>
      <c r="C215" s="244"/>
      <c r="D215" s="245" t="s">
        <v>167</v>
      </c>
      <c r="E215" s="246" t="s">
        <v>1</v>
      </c>
      <c r="F215" s="247" t="s">
        <v>168</v>
      </c>
      <c r="G215" s="244"/>
      <c r="H215" s="248">
        <v>41</v>
      </c>
      <c r="I215" s="249"/>
      <c r="J215" s="244"/>
      <c r="K215" s="244"/>
      <c r="L215" s="250"/>
      <c r="M215" s="251"/>
      <c r="N215" s="252"/>
      <c r="O215" s="252"/>
      <c r="P215" s="252"/>
      <c r="Q215" s="252"/>
      <c r="R215" s="252"/>
      <c r="S215" s="252"/>
      <c r="T215" s="25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4" t="s">
        <v>167</v>
      </c>
      <c r="AU215" s="254" t="s">
        <v>85</v>
      </c>
      <c r="AV215" s="13" t="s">
        <v>85</v>
      </c>
      <c r="AW215" s="13" t="s">
        <v>32</v>
      </c>
      <c r="AX215" s="13" t="s">
        <v>76</v>
      </c>
      <c r="AY215" s="254" t="s">
        <v>158</v>
      </c>
    </row>
    <row r="216" s="16" customFormat="1">
      <c r="A216" s="16"/>
      <c r="B216" s="287"/>
      <c r="C216" s="288"/>
      <c r="D216" s="245" t="s">
        <v>167</v>
      </c>
      <c r="E216" s="289" t="s">
        <v>1</v>
      </c>
      <c r="F216" s="290" t="s">
        <v>195</v>
      </c>
      <c r="G216" s="288"/>
      <c r="H216" s="291">
        <v>41</v>
      </c>
      <c r="I216" s="292"/>
      <c r="J216" s="288"/>
      <c r="K216" s="288"/>
      <c r="L216" s="293"/>
      <c r="M216" s="294"/>
      <c r="N216" s="295"/>
      <c r="O216" s="295"/>
      <c r="P216" s="295"/>
      <c r="Q216" s="295"/>
      <c r="R216" s="295"/>
      <c r="S216" s="295"/>
      <c r="T216" s="29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T216" s="297" t="s">
        <v>167</v>
      </c>
      <c r="AU216" s="297" t="s">
        <v>85</v>
      </c>
      <c r="AV216" s="16" t="s">
        <v>102</v>
      </c>
      <c r="AW216" s="16" t="s">
        <v>32</v>
      </c>
      <c r="AX216" s="16" t="s">
        <v>76</v>
      </c>
      <c r="AY216" s="297" t="s">
        <v>158</v>
      </c>
    </row>
    <row r="217" s="13" customFormat="1">
      <c r="A217" s="13"/>
      <c r="B217" s="243"/>
      <c r="C217" s="244"/>
      <c r="D217" s="245" t="s">
        <v>167</v>
      </c>
      <c r="E217" s="246" t="s">
        <v>1</v>
      </c>
      <c r="F217" s="247" t="s">
        <v>264</v>
      </c>
      <c r="G217" s="244"/>
      <c r="H217" s="248">
        <v>665.65099999999995</v>
      </c>
      <c r="I217" s="249"/>
      <c r="J217" s="244"/>
      <c r="K217" s="244"/>
      <c r="L217" s="250"/>
      <c r="M217" s="251"/>
      <c r="N217" s="252"/>
      <c r="O217" s="252"/>
      <c r="P217" s="252"/>
      <c r="Q217" s="252"/>
      <c r="R217" s="252"/>
      <c r="S217" s="252"/>
      <c r="T217" s="25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4" t="s">
        <v>167</v>
      </c>
      <c r="AU217" s="254" t="s">
        <v>85</v>
      </c>
      <c r="AV217" s="13" t="s">
        <v>85</v>
      </c>
      <c r="AW217" s="13" t="s">
        <v>32</v>
      </c>
      <c r="AX217" s="13" t="s">
        <v>76</v>
      </c>
      <c r="AY217" s="254" t="s">
        <v>158</v>
      </c>
    </row>
    <row r="218" s="14" customFormat="1">
      <c r="A218" s="14"/>
      <c r="B218" s="255"/>
      <c r="C218" s="256"/>
      <c r="D218" s="245" t="s">
        <v>167</v>
      </c>
      <c r="E218" s="257" t="s">
        <v>1</v>
      </c>
      <c r="F218" s="258" t="s">
        <v>170</v>
      </c>
      <c r="G218" s="256"/>
      <c r="H218" s="259">
        <v>706.65099999999995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5" t="s">
        <v>167</v>
      </c>
      <c r="AU218" s="265" t="s">
        <v>85</v>
      </c>
      <c r="AV218" s="14" t="s">
        <v>165</v>
      </c>
      <c r="AW218" s="14" t="s">
        <v>32</v>
      </c>
      <c r="AX218" s="14" t="s">
        <v>83</v>
      </c>
      <c r="AY218" s="265" t="s">
        <v>158</v>
      </c>
    </row>
    <row r="219" s="2" customFormat="1" ht="16.5" customHeight="1">
      <c r="A219" s="39"/>
      <c r="B219" s="40"/>
      <c r="C219" s="229" t="s">
        <v>265</v>
      </c>
      <c r="D219" s="229" t="s">
        <v>161</v>
      </c>
      <c r="E219" s="230" t="s">
        <v>266</v>
      </c>
      <c r="F219" s="231" t="s">
        <v>267</v>
      </c>
      <c r="G219" s="232" t="s">
        <v>164</v>
      </c>
      <c r="H219" s="233">
        <v>4.2000000000000002</v>
      </c>
      <c r="I219" s="234"/>
      <c r="J219" s="235">
        <f>ROUND(I219*H219,2)</f>
        <v>0</v>
      </c>
      <c r="K219" s="236"/>
      <c r="L219" s="45"/>
      <c r="M219" s="237" t="s">
        <v>1</v>
      </c>
      <c r="N219" s="238" t="s">
        <v>41</v>
      </c>
      <c r="O219" s="92"/>
      <c r="P219" s="239">
        <f>O219*H219</f>
        <v>0</v>
      </c>
      <c r="Q219" s="239">
        <v>0.016070000000000001</v>
      </c>
      <c r="R219" s="239">
        <f>Q219*H219</f>
        <v>0.067494000000000012</v>
      </c>
      <c r="S219" s="239">
        <v>0</v>
      </c>
      <c r="T219" s="24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1" t="s">
        <v>165</v>
      </c>
      <c r="AT219" s="241" t="s">
        <v>161</v>
      </c>
      <c r="AU219" s="241" t="s">
        <v>85</v>
      </c>
      <c r="AY219" s="18" t="s">
        <v>158</v>
      </c>
      <c r="BE219" s="242">
        <f>IF(N219="základní",J219,0)</f>
        <v>0</v>
      </c>
      <c r="BF219" s="242">
        <f>IF(N219="snížená",J219,0)</f>
        <v>0</v>
      </c>
      <c r="BG219" s="242">
        <f>IF(N219="zákl. přenesená",J219,0)</f>
        <v>0</v>
      </c>
      <c r="BH219" s="242">
        <f>IF(N219="sníž. přenesená",J219,0)</f>
        <v>0</v>
      </c>
      <c r="BI219" s="242">
        <f>IF(N219="nulová",J219,0)</f>
        <v>0</v>
      </c>
      <c r="BJ219" s="18" t="s">
        <v>83</v>
      </c>
      <c r="BK219" s="242">
        <f>ROUND(I219*H219,2)</f>
        <v>0</v>
      </c>
      <c r="BL219" s="18" t="s">
        <v>165</v>
      </c>
      <c r="BM219" s="241" t="s">
        <v>268</v>
      </c>
    </row>
    <row r="220" s="15" customFormat="1">
      <c r="A220" s="15"/>
      <c r="B220" s="266"/>
      <c r="C220" s="267"/>
      <c r="D220" s="245" t="s">
        <v>167</v>
      </c>
      <c r="E220" s="268" t="s">
        <v>1</v>
      </c>
      <c r="F220" s="269" t="s">
        <v>269</v>
      </c>
      <c r="G220" s="267"/>
      <c r="H220" s="268" t="s">
        <v>1</v>
      </c>
      <c r="I220" s="270"/>
      <c r="J220" s="267"/>
      <c r="K220" s="267"/>
      <c r="L220" s="271"/>
      <c r="M220" s="272"/>
      <c r="N220" s="273"/>
      <c r="O220" s="273"/>
      <c r="P220" s="273"/>
      <c r="Q220" s="273"/>
      <c r="R220" s="273"/>
      <c r="S220" s="273"/>
      <c r="T220" s="274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5" t="s">
        <v>167</v>
      </c>
      <c r="AU220" s="275" t="s">
        <v>85</v>
      </c>
      <c r="AV220" s="15" t="s">
        <v>83</v>
      </c>
      <c r="AW220" s="15" t="s">
        <v>32</v>
      </c>
      <c r="AX220" s="15" t="s">
        <v>76</v>
      </c>
      <c r="AY220" s="275" t="s">
        <v>158</v>
      </c>
    </row>
    <row r="221" s="15" customFormat="1">
      <c r="A221" s="15"/>
      <c r="B221" s="266"/>
      <c r="C221" s="267"/>
      <c r="D221" s="245" t="s">
        <v>167</v>
      </c>
      <c r="E221" s="268" t="s">
        <v>1</v>
      </c>
      <c r="F221" s="269" t="s">
        <v>270</v>
      </c>
      <c r="G221" s="267"/>
      <c r="H221" s="268" t="s">
        <v>1</v>
      </c>
      <c r="I221" s="270"/>
      <c r="J221" s="267"/>
      <c r="K221" s="267"/>
      <c r="L221" s="271"/>
      <c r="M221" s="272"/>
      <c r="N221" s="273"/>
      <c r="O221" s="273"/>
      <c r="P221" s="273"/>
      <c r="Q221" s="273"/>
      <c r="R221" s="273"/>
      <c r="S221" s="273"/>
      <c r="T221" s="274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5" t="s">
        <v>167</v>
      </c>
      <c r="AU221" s="275" t="s">
        <v>85</v>
      </c>
      <c r="AV221" s="15" t="s">
        <v>83</v>
      </c>
      <c r="AW221" s="15" t="s">
        <v>32</v>
      </c>
      <c r="AX221" s="15" t="s">
        <v>76</v>
      </c>
      <c r="AY221" s="275" t="s">
        <v>158</v>
      </c>
    </row>
    <row r="222" s="13" customFormat="1">
      <c r="A222" s="13"/>
      <c r="B222" s="243"/>
      <c r="C222" s="244"/>
      <c r="D222" s="245" t="s">
        <v>167</v>
      </c>
      <c r="E222" s="246" t="s">
        <v>1</v>
      </c>
      <c r="F222" s="247" t="s">
        <v>271</v>
      </c>
      <c r="G222" s="244"/>
      <c r="H222" s="248">
        <v>1</v>
      </c>
      <c r="I222" s="249"/>
      <c r="J222" s="244"/>
      <c r="K222" s="244"/>
      <c r="L222" s="250"/>
      <c r="M222" s="251"/>
      <c r="N222" s="252"/>
      <c r="O222" s="252"/>
      <c r="P222" s="252"/>
      <c r="Q222" s="252"/>
      <c r="R222" s="252"/>
      <c r="S222" s="252"/>
      <c r="T222" s="25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4" t="s">
        <v>167</v>
      </c>
      <c r="AU222" s="254" t="s">
        <v>85</v>
      </c>
      <c r="AV222" s="13" t="s">
        <v>85</v>
      </c>
      <c r="AW222" s="13" t="s">
        <v>32</v>
      </c>
      <c r="AX222" s="13" t="s">
        <v>76</v>
      </c>
      <c r="AY222" s="254" t="s">
        <v>158</v>
      </c>
    </row>
    <row r="223" s="15" customFormat="1">
      <c r="A223" s="15"/>
      <c r="B223" s="266"/>
      <c r="C223" s="267"/>
      <c r="D223" s="245" t="s">
        <v>167</v>
      </c>
      <c r="E223" s="268" t="s">
        <v>1</v>
      </c>
      <c r="F223" s="269" t="s">
        <v>272</v>
      </c>
      <c r="G223" s="267"/>
      <c r="H223" s="268" t="s">
        <v>1</v>
      </c>
      <c r="I223" s="270"/>
      <c r="J223" s="267"/>
      <c r="K223" s="267"/>
      <c r="L223" s="271"/>
      <c r="M223" s="272"/>
      <c r="N223" s="273"/>
      <c r="O223" s="273"/>
      <c r="P223" s="273"/>
      <c r="Q223" s="273"/>
      <c r="R223" s="273"/>
      <c r="S223" s="273"/>
      <c r="T223" s="27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5" t="s">
        <v>167</v>
      </c>
      <c r="AU223" s="275" t="s">
        <v>85</v>
      </c>
      <c r="AV223" s="15" t="s">
        <v>83</v>
      </c>
      <c r="AW223" s="15" t="s">
        <v>32</v>
      </c>
      <c r="AX223" s="15" t="s">
        <v>76</v>
      </c>
      <c r="AY223" s="275" t="s">
        <v>158</v>
      </c>
    </row>
    <row r="224" s="13" customFormat="1">
      <c r="A224" s="13"/>
      <c r="B224" s="243"/>
      <c r="C224" s="244"/>
      <c r="D224" s="245" t="s">
        <v>167</v>
      </c>
      <c r="E224" s="246" t="s">
        <v>1</v>
      </c>
      <c r="F224" s="247" t="s">
        <v>273</v>
      </c>
      <c r="G224" s="244"/>
      <c r="H224" s="248">
        <v>3.2000000000000002</v>
      </c>
      <c r="I224" s="249"/>
      <c r="J224" s="244"/>
      <c r="K224" s="244"/>
      <c r="L224" s="250"/>
      <c r="M224" s="251"/>
      <c r="N224" s="252"/>
      <c r="O224" s="252"/>
      <c r="P224" s="252"/>
      <c r="Q224" s="252"/>
      <c r="R224" s="252"/>
      <c r="S224" s="252"/>
      <c r="T224" s="25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4" t="s">
        <v>167</v>
      </c>
      <c r="AU224" s="254" t="s">
        <v>85</v>
      </c>
      <c r="AV224" s="13" t="s">
        <v>85</v>
      </c>
      <c r="AW224" s="13" t="s">
        <v>32</v>
      </c>
      <c r="AX224" s="13" t="s">
        <v>76</v>
      </c>
      <c r="AY224" s="254" t="s">
        <v>158</v>
      </c>
    </row>
    <row r="225" s="14" customFormat="1">
      <c r="A225" s="14"/>
      <c r="B225" s="255"/>
      <c r="C225" s="256"/>
      <c r="D225" s="245" t="s">
        <v>167</v>
      </c>
      <c r="E225" s="257" t="s">
        <v>1</v>
      </c>
      <c r="F225" s="258" t="s">
        <v>170</v>
      </c>
      <c r="G225" s="256"/>
      <c r="H225" s="259">
        <v>4.2000000000000002</v>
      </c>
      <c r="I225" s="260"/>
      <c r="J225" s="256"/>
      <c r="K225" s="256"/>
      <c r="L225" s="261"/>
      <c r="M225" s="262"/>
      <c r="N225" s="263"/>
      <c r="O225" s="263"/>
      <c r="P225" s="263"/>
      <c r="Q225" s="263"/>
      <c r="R225" s="263"/>
      <c r="S225" s="263"/>
      <c r="T225" s="26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5" t="s">
        <v>167</v>
      </c>
      <c r="AU225" s="265" t="s">
        <v>85</v>
      </c>
      <c r="AV225" s="14" t="s">
        <v>165</v>
      </c>
      <c r="AW225" s="14" t="s">
        <v>32</v>
      </c>
      <c r="AX225" s="14" t="s">
        <v>83</v>
      </c>
      <c r="AY225" s="265" t="s">
        <v>158</v>
      </c>
    </row>
    <row r="226" s="2" customFormat="1" ht="16.5" customHeight="1">
      <c r="A226" s="39"/>
      <c r="B226" s="40"/>
      <c r="C226" s="229" t="s">
        <v>7</v>
      </c>
      <c r="D226" s="229" t="s">
        <v>161</v>
      </c>
      <c r="E226" s="230" t="s">
        <v>274</v>
      </c>
      <c r="F226" s="231" t="s">
        <v>275</v>
      </c>
      <c r="G226" s="232" t="s">
        <v>164</v>
      </c>
      <c r="H226" s="233">
        <v>4.2000000000000002</v>
      </c>
      <c r="I226" s="234"/>
      <c r="J226" s="235">
        <f>ROUND(I226*H226,2)</f>
        <v>0</v>
      </c>
      <c r="K226" s="236"/>
      <c r="L226" s="45"/>
      <c r="M226" s="237" t="s">
        <v>1</v>
      </c>
      <c r="N226" s="238" t="s">
        <v>41</v>
      </c>
      <c r="O226" s="92"/>
      <c r="P226" s="239">
        <f>O226*H226</f>
        <v>0</v>
      </c>
      <c r="Q226" s="239">
        <v>0</v>
      </c>
      <c r="R226" s="239">
        <f>Q226*H226</f>
        <v>0</v>
      </c>
      <c r="S226" s="239">
        <v>0</v>
      </c>
      <c r="T226" s="24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1" t="s">
        <v>165</v>
      </c>
      <c r="AT226" s="241" t="s">
        <v>161</v>
      </c>
      <c r="AU226" s="241" t="s">
        <v>85</v>
      </c>
      <c r="AY226" s="18" t="s">
        <v>158</v>
      </c>
      <c r="BE226" s="242">
        <f>IF(N226="základní",J226,0)</f>
        <v>0</v>
      </c>
      <c r="BF226" s="242">
        <f>IF(N226="snížená",J226,0)</f>
        <v>0</v>
      </c>
      <c r="BG226" s="242">
        <f>IF(N226="zákl. přenesená",J226,0)</f>
        <v>0</v>
      </c>
      <c r="BH226" s="242">
        <f>IF(N226="sníž. přenesená",J226,0)</f>
        <v>0</v>
      </c>
      <c r="BI226" s="242">
        <f>IF(N226="nulová",J226,0)</f>
        <v>0</v>
      </c>
      <c r="BJ226" s="18" t="s">
        <v>83</v>
      </c>
      <c r="BK226" s="242">
        <f>ROUND(I226*H226,2)</f>
        <v>0</v>
      </c>
      <c r="BL226" s="18" t="s">
        <v>165</v>
      </c>
      <c r="BM226" s="241" t="s">
        <v>276</v>
      </c>
    </row>
    <row r="227" s="2" customFormat="1" ht="24.15" customHeight="1">
      <c r="A227" s="39"/>
      <c r="B227" s="40"/>
      <c r="C227" s="229" t="s">
        <v>277</v>
      </c>
      <c r="D227" s="229" t="s">
        <v>161</v>
      </c>
      <c r="E227" s="230" t="s">
        <v>278</v>
      </c>
      <c r="F227" s="231" t="s">
        <v>279</v>
      </c>
      <c r="G227" s="232" t="s">
        <v>164</v>
      </c>
      <c r="H227" s="233">
        <v>52</v>
      </c>
      <c r="I227" s="234"/>
      <c r="J227" s="235">
        <f>ROUND(I227*H227,2)</f>
        <v>0</v>
      </c>
      <c r="K227" s="236"/>
      <c r="L227" s="45"/>
      <c r="M227" s="237" t="s">
        <v>1</v>
      </c>
      <c r="N227" s="238" t="s">
        <v>41</v>
      </c>
      <c r="O227" s="92"/>
      <c r="P227" s="239">
        <f>O227*H227</f>
        <v>0</v>
      </c>
      <c r="Q227" s="239">
        <v>0.063</v>
      </c>
      <c r="R227" s="239">
        <f>Q227*H227</f>
        <v>3.2759999999999998</v>
      </c>
      <c r="S227" s="239">
        <v>0</v>
      </c>
      <c r="T227" s="24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1" t="s">
        <v>165</v>
      </c>
      <c r="AT227" s="241" t="s">
        <v>161</v>
      </c>
      <c r="AU227" s="241" t="s">
        <v>85</v>
      </c>
      <c r="AY227" s="18" t="s">
        <v>158</v>
      </c>
      <c r="BE227" s="242">
        <f>IF(N227="základní",J227,0)</f>
        <v>0</v>
      </c>
      <c r="BF227" s="242">
        <f>IF(N227="snížená",J227,0)</f>
        <v>0</v>
      </c>
      <c r="BG227" s="242">
        <f>IF(N227="zákl. přenesená",J227,0)</f>
        <v>0</v>
      </c>
      <c r="BH227" s="242">
        <f>IF(N227="sníž. přenesená",J227,0)</f>
        <v>0</v>
      </c>
      <c r="BI227" s="242">
        <f>IF(N227="nulová",J227,0)</f>
        <v>0</v>
      </c>
      <c r="BJ227" s="18" t="s">
        <v>83</v>
      </c>
      <c r="BK227" s="242">
        <f>ROUND(I227*H227,2)</f>
        <v>0</v>
      </c>
      <c r="BL227" s="18" t="s">
        <v>165</v>
      </c>
      <c r="BM227" s="241" t="s">
        <v>280</v>
      </c>
    </row>
    <row r="228" s="15" customFormat="1">
      <c r="A228" s="15"/>
      <c r="B228" s="266"/>
      <c r="C228" s="267"/>
      <c r="D228" s="245" t="s">
        <v>167</v>
      </c>
      <c r="E228" s="268" t="s">
        <v>1</v>
      </c>
      <c r="F228" s="269" t="s">
        <v>269</v>
      </c>
      <c r="G228" s="267"/>
      <c r="H228" s="268" t="s">
        <v>1</v>
      </c>
      <c r="I228" s="270"/>
      <c r="J228" s="267"/>
      <c r="K228" s="267"/>
      <c r="L228" s="271"/>
      <c r="M228" s="272"/>
      <c r="N228" s="273"/>
      <c r="O228" s="273"/>
      <c r="P228" s="273"/>
      <c r="Q228" s="273"/>
      <c r="R228" s="273"/>
      <c r="S228" s="273"/>
      <c r="T228" s="274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5" t="s">
        <v>167</v>
      </c>
      <c r="AU228" s="275" t="s">
        <v>85</v>
      </c>
      <c r="AV228" s="15" t="s">
        <v>83</v>
      </c>
      <c r="AW228" s="15" t="s">
        <v>32</v>
      </c>
      <c r="AX228" s="15" t="s">
        <v>76</v>
      </c>
      <c r="AY228" s="275" t="s">
        <v>158</v>
      </c>
    </row>
    <row r="229" s="15" customFormat="1">
      <c r="A229" s="15"/>
      <c r="B229" s="266"/>
      <c r="C229" s="267"/>
      <c r="D229" s="245" t="s">
        <v>167</v>
      </c>
      <c r="E229" s="268" t="s">
        <v>1</v>
      </c>
      <c r="F229" s="269" t="s">
        <v>270</v>
      </c>
      <c r="G229" s="267"/>
      <c r="H229" s="268" t="s">
        <v>1</v>
      </c>
      <c r="I229" s="270"/>
      <c r="J229" s="267"/>
      <c r="K229" s="267"/>
      <c r="L229" s="271"/>
      <c r="M229" s="272"/>
      <c r="N229" s="273"/>
      <c r="O229" s="273"/>
      <c r="P229" s="273"/>
      <c r="Q229" s="273"/>
      <c r="R229" s="273"/>
      <c r="S229" s="273"/>
      <c r="T229" s="27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5" t="s">
        <v>167</v>
      </c>
      <c r="AU229" s="275" t="s">
        <v>85</v>
      </c>
      <c r="AV229" s="15" t="s">
        <v>83</v>
      </c>
      <c r="AW229" s="15" t="s">
        <v>32</v>
      </c>
      <c r="AX229" s="15" t="s">
        <v>76</v>
      </c>
      <c r="AY229" s="275" t="s">
        <v>158</v>
      </c>
    </row>
    <row r="230" s="13" customFormat="1">
      <c r="A230" s="13"/>
      <c r="B230" s="243"/>
      <c r="C230" s="244"/>
      <c r="D230" s="245" t="s">
        <v>167</v>
      </c>
      <c r="E230" s="246" t="s">
        <v>1</v>
      </c>
      <c r="F230" s="247" t="s">
        <v>281</v>
      </c>
      <c r="G230" s="244"/>
      <c r="H230" s="248">
        <v>4</v>
      </c>
      <c r="I230" s="249"/>
      <c r="J230" s="244"/>
      <c r="K230" s="244"/>
      <c r="L230" s="250"/>
      <c r="M230" s="251"/>
      <c r="N230" s="252"/>
      <c r="O230" s="252"/>
      <c r="P230" s="252"/>
      <c r="Q230" s="252"/>
      <c r="R230" s="252"/>
      <c r="S230" s="252"/>
      <c r="T230" s="25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4" t="s">
        <v>167</v>
      </c>
      <c r="AU230" s="254" t="s">
        <v>85</v>
      </c>
      <c r="AV230" s="13" t="s">
        <v>85</v>
      </c>
      <c r="AW230" s="13" t="s">
        <v>32</v>
      </c>
      <c r="AX230" s="13" t="s">
        <v>76</v>
      </c>
      <c r="AY230" s="254" t="s">
        <v>158</v>
      </c>
    </row>
    <row r="231" s="15" customFormat="1">
      <c r="A231" s="15"/>
      <c r="B231" s="266"/>
      <c r="C231" s="267"/>
      <c r="D231" s="245" t="s">
        <v>167</v>
      </c>
      <c r="E231" s="268" t="s">
        <v>1</v>
      </c>
      <c r="F231" s="269" t="s">
        <v>272</v>
      </c>
      <c r="G231" s="267"/>
      <c r="H231" s="268" t="s">
        <v>1</v>
      </c>
      <c r="I231" s="270"/>
      <c r="J231" s="267"/>
      <c r="K231" s="267"/>
      <c r="L231" s="271"/>
      <c r="M231" s="272"/>
      <c r="N231" s="273"/>
      <c r="O231" s="273"/>
      <c r="P231" s="273"/>
      <c r="Q231" s="273"/>
      <c r="R231" s="273"/>
      <c r="S231" s="273"/>
      <c r="T231" s="274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5" t="s">
        <v>167</v>
      </c>
      <c r="AU231" s="275" t="s">
        <v>85</v>
      </c>
      <c r="AV231" s="15" t="s">
        <v>83</v>
      </c>
      <c r="AW231" s="15" t="s">
        <v>32</v>
      </c>
      <c r="AX231" s="15" t="s">
        <v>76</v>
      </c>
      <c r="AY231" s="275" t="s">
        <v>158</v>
      </c>
    </row>
    <row r="232" s="13" customFormat="1">
      <c r="A232" s="13"/>
      <c r="B232" s="243"/>
      <c r="C232" s="244"/>
      <c r="D232" s="245" t="s">
        <v>167</v>
      </c>
      <c r="E232" s="246" t="s">
        <v>1</v>
      </c>
      <c r="F232" s="247" t="s">
        <v>282</v>
      </c>
      <c r="G232" s="244"/>
      <c r="H232" s="248">
        <v>48</v>
      </c>
      <c r="I232" s="249"/>
      <c r="J232" s="244"/>
      <c r="K232" s="244"/>
      <c r="L232" s="250"/>
      <c r="M232" s="251"/>
      <c r="N232" s="252"/>
      <c r="O232" s="252"/>
      <c r="P232" s="252"/>
      <c r="Q232" s="252"/>
      <c r="R232" s="252"/>
      <c r="S232" s="252"/>
      <c r="T232" s="25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4" t="s">
        <v>167</v>
      </c>
      <c r="AU232" s="254" t="s">
        <v>85</v>
      </c>
      <c r="AV232" s="13" t="s">
        <v>85</v>
      </c>
      <c r="AW232" s="13" t="s">
        <v>32</v>
      </c>
      <c r="AX232" s="13" t="s">
        <v>76</v>
      </c>
      <c r="AY232" s="254" t="s">
        <v>158</v>
      </c>
    </row>
    <row r="233" s="14" customFormat="1">
      <c r="A233" s="14"/>
      <c r="B233" s="255"/>
      <c r="C233" s="256"/>
      <c r="D233" s="245" t="s">
        <v>167</v>
      </c>
      <c r="E233" s="257" t="s">
        <v>1</v>
      </c>
      <c r="F233" s="258" t="s">
        <v>170</v>
      </c>
      <c r="G233" s="256"/>
      <c r="H233" s="259">
        <v>52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5" t="s">
        <v>167</v>
      </c>
      <c r="AU233" s="265" t="s">
        <v>85</v>
      </c>
      <c r="AV233" s="14" t="s">
        <v>165</v>
      </c>
      <c r="AW233" s="14" t="s">
        <v>32</v>
      </c>
      <c r="AX233" s="14" t="s">
        <v>83</v>
      </c>
      <c r="AY233" s="265" t="s">
        <v>158</v>
      </c>
    </row>
    <row r="234" s="12" customFormat="1" ht="22.8" customHeight="1">
      <c r="A234" s="12"/>
      <c r="B234" s="213"/>
      <c r="C234" s="214"/>
      <c r="D234" s="215" t="s">
        <v>75</v>
      </c>
      <c r="E234" s="227" t="s">
        <v>206</v>
      </c>
      <c r="F234" s="227" t="s">
        <v>283</v>
      </c>
      <c r="G234" s="214"/>
      <c r="H234" s="214"/>
      <c r="I234" s="217"/>
      <c r="J234" s="228">
        <f>BK234</f>
        <v>0</v>
      </c>
      <c r="K234" s="214"/>
      <c r="L234" s="219"/>
      <c r="M234" s="220"/>
      <c r="N234" s="221"/>
      <c r="O234" s="221"/>
      <c r="P234" s="222">
        <f>SUM(P235:P270)</f>
        <v>0</v>
      </c>
      <c r="Q234" s="221"/>
      <c r="R234" s="222">
        <f>SUM(R235:R270)</f>
        <v>0</v>
      </c>
      <c r="S234" s="221"/>
      <c r="T234" s="223">
        <f>SUM(T235:T270)</f>
        <v>92.901690000000002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24" t="s">
        <v>83</v>
      </c>
      <c r="AT234" s="225" t="s">
        <v>75</v>
      </c>
      <c r="AU234" s="225" t="s">
        <v>83</v>
      </c>
      <c r="AY234" s="224" t="s">
        <v>158</v>
      </c>
      <c r="BK234" s="226">
        <f>SUM(BK235:BK270)</f>
        <v>0</v>
      </c>
    </row>
    <row r="235" s="2" customFormat="1" ht="33" customHeight="1">
      <c r="A235" s="39"/>
      <c r="B235" s="40"/>
      <c r="C235" s="229" t="s">
        <v>284</v>
      </c>
      <c r="D235" s="229" t="s">
        <v>161</v>
      </c>
      <c r="E235" s="230" t="s">
        <v>285</v>
      </c>
      <c r="F235" s="231" t="s">
        <v>286</v>
      </c>
      <c r="G235" s="232" t="s">
        <v>164</v>
      </c>
      <c r="H235" s="233">
        <v>851.03999999999996</v>
      </c>
      <c r="I235" s="234"/>
      <c r="J235" s="235">
        <f>ROUND(I235*H235,2)</f>
        <v>0</v>
      </c>
      <c r="K235" s="236"/>
      <c r="L235" s="45"/>
      <c r="M235" s="237" t="s">
        <v>1</v>
      </c>
      <c r="N235" s="238" t="s">
        <v>41</v>
      </c>
      <c r="O235" s="92"/>
      <c r="P235" s="239">
        <f>O235*H235</f>
        <v>0</v>
      </c>
      <c r="Q235" s="239">
        <v>0</v>
      </c>
      <c r="R235" s="239">
        <f>Q235*H235</f>
        <v>0</v>
      </c>
      <c r="S235" s="239">
        <v>0</v>
      </c>
      <c r="T235" s="24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1" t="s">
        <v>165</v>
      </c>
      <c r="AT235" s="241" t="s">
        <v>161</v>
      </c>
      <c r="AU235" s="241" t="s">
        <v>85</v>
      </c>
      <c r="AY235" s="18" t="s">
        <v>158</v>
      </c>
      <c r="BE235" s="242">
        <f>IF(N235="základní",J235,0)</f>
        <v>0</v>
      </c>
      <c r="BF235" s="242">
        <f>IF(N235="snížená",J235,0)</f>
        <v>0</v>
      </c>
      <c r="BG235" s="242">
        <f>IF(N235="zákl. přenesená",J235,0)</f>
        <v>0</v>
      </c>
      <c r="BH235" s="242">
        <f>IF(N235="sníž. přenesená",J235,0)</f>
        <v>0</v>
      </c>
      <c r="BI235" s="242">
        <f>IF(N235="nulová",J235,0)</f>
        <v>0</v>
      </c>
      <c r="BJ235" s="18" t="s">
        <v>83</v>
      </c>
      <c r="BK235" s="242">
        <f>ROUND(I235*H235,2)</f>
        <v>0</v>
      </c>
      <c r="BL235" s="18" t="s">
        <v>165</v>
      </c>
      <c r="BM235" s="241" t="s">
        <v>287</v>
      </c>
    </row>
    <row r="236" s="15" customFormat="1">
      <c r="A236" s="15"/>
      <c r="B236" s="266"/>
      <c r="C236" s="267"/>
      <c r="D236" s="245" t="s">
        <v>167</v>
      </c>
      <c r="E236" s="268" t="s">
        <v>1</v>
      </c>
      <c r="F236" s="269" t="s">
        <v>288</v>
      </c>
      <c r="G236" s="267"/>
      <c r="H236" s="268" t="s">
        <v>1</v>
      </c>
      <c r="I236" s="270"/>
      <c r="J236" s="267"/>
      <c r="K236" s="267"/>
      <c r="L236" s="271"/>
      <c r="M236" s="272"/>
      <c r="N236" s="273"/>
      <c r="O236" s="273"/>
      <c r="P236" s="273"/>
      <c r="Q236" s="273"/>
      <c r="R236" s="273"/>
      <c r="S236" s="273"/>
      <c r="T236" s="274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75" t="s">
        <v>167</v>
      </c>
      <c r="AU236" s="275" t="s">
        <v>85</v>
      </c>
      <c r="AV236" s="15" t="s">
        <v>83</v>
      </c>
      <c r="AW236" s="15" t="s">
        <v>32</v>
      </c>
      <c r="AX236" s="15" t="s">
        <v>76</v>
      </c>
      <c r="AY236" s="275" t="s">
        <v>158</v>
      </c>
    </row>
    <row r="237" s="13" customFormat="1">
      <c r="A237" s="13"/>
      <c r="B237" s="243"/>
      <c r="C237" s="244"/>
      <c r="D237" s="245" t="s">
        <v>167</v>
      </c>
      <c r="E237" s="246" t="s">
        <v>1</v>
      </c>
      <c r="F237" s="247" t="s">
        <v>289</v>
      </c>
      <c r="G237" s="244"/>
      <c r="H237" s="248">
        <v>709.20000000000005</v>
      </c>
      <c r="I237" s="249"/>
      <c r="J237" s="244"/>
      <c r="K237" s="244"/>
      <c r="L237" s="250"/>
      <c r="M237" s="251"/>
      <c r="N237" s="252"/>
      <c r="O237" s="252"/>
      <c r="P237" s="252"/>
      <c r="Q237" s="252"/>
      <c r="R237" s="252"/>
      <c r="S237" s="252"/>
      <c r="T237" s="25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4" t="s">
        <v>167</v>
      </c>
      <c r="AU237" s="254" t="s">
        <v>85</v>
      </c>
      <c r="AV237" s="13" t="s">
        <v>85</v>
      </c>
      <c r="AW237" s="13" t="s">
        <v>32</v>
      </c>
      <c r="AX237" s="13" t="s">
        <v>76</v>
      </c>
      <c r="AY237" s="254" t="s">
        <v>158</v>
      </c>
    </row>
    <row r="238" s="16" customFormat="1">
      <c r="A238" s="16"/>
      <c r="B238" s="287"/>
      <c r="C238" s="288"/>
      <c r="D238" s="245" t="s">
        <v>167</v>
      </c>
      <c r="E238" s="289" t="s">
        <v>1</v>
      </c>
      <c r="F238" s="290" t="s">
        <v>195</v>
      </c>
      <c r="G238" s="288"/>
      <c r="H238" s="291">
        <v>709.20000000000005</v>
      </c>
      <c r="I238" s="292"/>
      <c r="J238" s="288"/>
      <c r="K238" s="288"/>
      <c r="L238" s="293"/>
      <c r="M238" s="294"/>
      <c r="N238" s="295"/>
      <c r="O238" s="295"/>
      <c r="P238" s="295"/>
      <c r="Q238" s="295"/>
      <c r="R238" s="295"/>
      <c r="S238" s="295"/>
      <c r="T238" s="29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T238" s="297" t="s">
        <v>167</v>
      </c>
      <c r="AU238" s="297" t="s">
        <v>85</v>
      </c>
      <c r="AV238" s="16" t="s">
        <v>102</v>
      </c>
      <c r="AW238" s="16" t="s">
        <v>32</v>
      </c>
      <c r="AX238" s="16" t="s">
        <v>76</v>
      </c>
      <c r="AY238" s="297" t="s">
        <v>158</v>
      </c>
    </row>
    <row r="239" s="13" customFormat="1">
      <c r="A239" s="13"/>
      <c r="B239" s="243"/>
      <c r="C239" s="244"/>
      <c r="D239" s="245" t="s">
        <v>167</v>
      </c>
      <c r="E239" s="246" t="s">
        <v>1</v>
      </c>
      <c r="F239" s="247" t="s">
        <v>290</v>
      </c>
      <c r="G239" s="244"/>
      <c r="H239" s="248">
        <v>141.84</v>
      </c>
      <c r="I239" s="249"/>
      <c r="J239" s="244"/>
      <c r="K239" s="244"/>
      <c r="L239" s="250"/>
      <c r="M239" s="251"/>
      <c r="N239" s="252"/>
      <c r="O239" s="252"/>
      <c r="P239" s="252"/>
      <c r="Q239" s="252"/>
      <c r="R239" s="252"/>
      <c r="S239" s="252"/>
      <c r="T239" s="25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4" t="s">
        <v>167</v>
      </c>
      <c r="AU239" s="254" t="s">
        <v>85</v>
      </c>
      <c r="AV239" s="13" t="s">
        <v>85</v>
      </c>
      <c r="AW239" s="13" t="s">
        <v>32</v>
      </c>
      <c r="AX239" s="13" t="s">
        <v>76</v>
      </c>
      <c r="AY239" s="254" t="s">
        <v>158</v>
      </c>
    </row>
    <row r="240" s="14" customFormat="1">
      <c r="A240" s="14"/>
      <c r="B240" s="255"/>
      <c r="C240" s="256"/>
      <c r="D240" s="245" t="s">
        <v>167</v>
      </c>
      <c r="E240" s="257" t="s">
        <v>1</v>
      </c>
      <c r="F240" s="258" t="s">
        <v>170</v>
      </c>
      <c r="G240" s="256"/>
      <c r="H240" s="259">
        <v>851.03999999999996</v>
      </c>
      <c r="I240" s="260"/>
      <c r="J240" s="256"/>
      <c r="K240" s="256"/>
      <c r="L240" s="261"/>
      <c r="M240" s="262"/>
      <c r="N240" s="263"/>
      <c r="O240" s="263"/>
      <c r="P240" s="263"/>
      <c r="Q240" s="263"/>
      <c r="R240" s="263"/>
      <c r="S240" s="263"/>
      <c r="T240" s="26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5" t="s">
        <v>167</v>
      </c>
      <c r="AU240" s="265" t="s">
        <v>85</v>
      </c>
      <c r="AV240" s="14" t="s">
        <v>165</v>
      </c>
      <c r="AW240" s="14" t="s">
        <v>32</v>
      </c>
      <c r="AX240" s="14" t="s">
        <v>83</v>
      </c>
      <c r="AY240" s="265" t="s">
        <v>158</v>
      </c>
    </row>
    <row r="241" s="2" customFormat="1" ht="33" customHeight="1">
      <c r="A241" s="39"/>
      <c r="B241" s="40"/>
      <c r="C241" s="229" t="s">
        <v>291</v>
      </c>
      <c r="D241" s="229" t="s">
        <v>161</v>
      </c>
      <c r="E241" s="230" t="s">
        <v>292</v>
      </c>
      <c r="F241" s="231" t="s">
        <v>293</v>
      </c>
      <c r="G241" s="232" t="s">
        <v>164</v>
      </c>
      <c r="H241" s="233">
        <v>127656</v>
      </c>
      <c r="I241" s="234"/>
      <c r="J241" s="235">
        <f>ROUND(I241*H241,2)</f>
        <v>0</v>
      </c>
      <c r="K241" s="236"/>
      <c r="L241" s="45"/>
      <c r="M241" s="237" t="s">
        <v>1</v>
      </c>
      <c r="N241" s="238" t="s">
        <v>41</v>
      </c>
      <c r="O241" s="92"/>
      <c r="P241" s="239">
        <f>O241*H241</f>
        <v>0</v>
      </c>
      <c r="Q241" s="239">
        <v>0</v>
      </c>
      <c r="R241" s="239">
        <f>Q241*H241</f>
        <v>0</v>
      </c>
      <c r="S241" s="239">
        <v>0</v>
      </c>
      <c r="T241" s="24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1" t="s">
        <v>165</v>
      </c>
      <c r="AT241" s="241" t="s">
        <v>161</v>
      </c>
      <c r="AU241" s="241" t="s">
        <v>85</v>
      </c>
      <c r="AY241" s="18" t="s">
        <v>158</v>
      </c>
      <c r="BE241" s="242">
        <f>IF(N241="základní",J241,0)</f>
        <v>0</v>
      </c>
      <c r="BF241" s="242">
        <f>IF(N241="snížená",J241,0)</f>
        <v>0</v>
      </c>
      <c r="BG241" s="242">
        <f>IF(N241="zákl. přenesená",J241,0)</f>
        <v>0</v>
      </c>
      <c r="BH241" s="242">
        <f>IF(N241="sníž. přenesená",J241,0)</f>
        <v>0</v>
      </c>
      <c r="BI241" s="242">
        <f>IF(N241="nulová",J241,0)</f>
        <v>0</v>
      </c>
      <c r="BJ241" s="18" t="s">
        <v>83</v>
      </c>
      <c r="BK241" s="242">
        <f>ROUND(I241*H241,2)</f>
        <v>0</v>
      </c>
      <c r="BL241" s="18" t="s">
        <v>165</v>
      </c>
      <c r="BM241" s="241" t="s">
        <v>294</v>
      </c>
    </row>
    <row r="242" s="13" customFormat="1">
      <c r="A242" s="13"/>
      <c r="B242" s="243"/>
      <c r="C242" s="244"/>
      <c r="D242" s="245" t="s">
        <v>167</v>
      </c>
      <c r="E242" s="246" t="s">
        <v>1</v>
      </c>
      <c r="F242" s="247" t="s">
        <v>295</v>
      </c>
      <c r="G242" s="244"/>
      <c r="H242" s="248">
        <v>127656</v>
      </c>
      <c r="I242" s="249"/>
      <c r="J242" s="244"/>
      <c r="K242" s="244"/>
      <c r="L242" s="250"/>
      <c r="M242" s="251"/>
      <c r="N242" s="252"/>
      <c r="O242" s="252"/>
      <c r="P242" s="252"/>
      <c r="Q242" s="252"/>
      <c r="R242" s="252"/>
      <c r="S242" s="252"/>
      <c r="T242" s="25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4" t="s">
        <v>167</v>
      </c>
      <c r="AU242" s="254" t="s">
        <v>85</v>
      </c>
      <c r="AV242" s="13" t="s">
        <v>85</v>
      </c>
      <c r="AW242" s="13" t="s">
        <v>32</v>
      </c>
      <c r="AX242" s="13" t="s">
        <v>76</v>
      </c>
      <c r="AY242" s="254" t="s">
        <v>158</v>
      </c>
    </row>
    <row r="243" s="14" customFormat="1">
      <c r="A243" s="14"/>
      <c r="B243" s="255"/>
      <c r="C243" s="256"/>
      <c r="D243" s="245" t="s">
        <v>167</v>
      </c>
      <c r="E243" s="257" t="s">
        <v>1</v>
      </c>
      <c r="F243" s="258" t="s">
        <v>170</v>
      </c>
      <c r="G243" s="256"/>
      <c r="H243" s="259">
        <v>127656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5" t="s">
        <v>167</v>
      </c>
      <c r="AU243" s="265" t="s">
        <v>85</v>
      </c>
      <c r="AV243" s="14" t="s">
        <v>165</v>
      </c>
      <c r="AW243" s="14" t="s">
        <v>32</v>
      </c>
      <c r="AX243" s="14" t="s">
        <v>83</v>
      </c>
      <c r="AY243" s="265" t="s">
        <v>158</v>
      </c>
    </row>
    <row r="244" s="2" customFormat="1" ht="33" customHeight="1">
      <c r="A244" s="39"/>
      <c r="B244" s="40"/>
      <c r="C244" s="229" t="s">
        <v>296</v>
      </c>
      <c r="D244" s="229" t="s">
        <v>161</v>
      </c>
      <c r="E244" s="230" t="s">
        <v>297</v>
      </c>
      <c r="F244" s="231" t="s">
        <v>298</v>
      </c>
      <c r="G244" s="232" t="s">
        <v>164</v>
      </c>
      <c r="H244" s="233">
        <v>851.03999999999996</v>
      </c>
      <c r="I244" s="234"/>
      <c r="J244" s="235">
        <f>ROUND(I244*H244,2)</f>
        <v>0</v>
      </c>
      <c r="K244" s="236"/>
      <c r="L244" s="45"/>
      <c r="M244" s="237" t="s">
        <v>1</v>
      </c>
      <c r="N244" s="238" t="s">
        <v>41</v>
      </c>
      <c r="O244" s="92"/>
      <c r="P244" s="239">
        <f>O244*H244</f>
        <v>0</v>
      </c>
      <c r="Q244" s="239">
        <v>0</v>
      </c>
      <c r="R244" s="239">
        <f>Q244*H244</f>
        <v>0</v>
      </c>
      <c r="S244" s="239">
        <v>0</v>
      </c>
      <c r="T244" s="24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1" t="s">
        <v>165</v>
      </c>
      <c r="AT244" s="241" t="s">
        <v>161</v>
      </c>
      <c r="AU244" s="241" t="s">
        <v>85</v>
      </c>
      <c r="AY244" s="18" t="s">
        <v>158</v>
      </c>
      <c r="BE244" s="242">
        <f>IF(N244="základní",J244,0)</f>
        <v>0</v>
      </c>
      <c r="BF244" s="242">
        <f>IF(N244="snížená",J244,0)</f>
        <v>0</v>
      </c>
      <c r="BG244" s="242">
        <f>IF(N244="zákl. přenesená",J244,0)</f>
        <v>0</v>
      </c>
      <c r="BH244" s="242">
        <f>IF(N244="sníž. přenesená",J244,0)</f>
        <v>0</v>
      </c>
      <c r="BI244" s="242">
        <f>IF(N244="nulová",J244,0)</f>
        <v>0</v>
      </c>
      <c r="BJ244" s="18" t="s">
        <v>83</v>
      </c>
      <c r="BK244" s="242">
        <f>ROUND(I244*H244,2)</f>
        <v>0</v>
      </c>
      <c r="BL244" s="18" t="s">
        <v>165</v>
      </c>
      <c r="BM244" s="241" t="s">
        <v>299</v>
      </c>
    </row>
    <row r="245" s="2" customFormat="1" ht="24.15" customHeight="1">
      <c r="A245" s="39"/>
      <c r="B245" s="40"/>
      <c r="C245" s="229" t="s">
        <v>300</v>
      </c>
      <c r="D245" s="229" t="s">
        <v>161</v>
      </c>
      <c r="E245" s="230" t="s">
        <v>301</v>
      </c>
      <c r="F245" s="231" t="s">
        <v>302</v>
      </c>
      <c r="G245" s="232" t="s">
        <v>173</v>
      </c>
      <c r="H245" s="233">
        <v>400</v>
      </c>
      <c r="I245" s="234"/>
      <c r="J245" s="235">
        <f>ROUND(I245*H245,2)</f>
        <v>0</v>
      </c>
      <c r="K245" s="236"/>
      <c r="L245" s="45"/>
      <c r="M245" s="237" t="s">
        <v>1</v>
      </c>
      <c r="N245" s="238" t="s">
        <v>41</v>
      </c>
      <c r="O245" s="92"/>
      <c r="P245" s="239">
        <f>O245*H245</f>
        <v>0</v>
      </c>
      <c r="Q245" s="239">
        <v>0</v>
      </c>
      <c r="R245" s="239">
        <f>Q245*H245</f>
        <v>0</v>
      </c>
      <c r="S245" s="239">
        <v>0</v>
      </c>
      <c r="T245" s="24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1" t="s">
        <v>165</v>
      </c>
      <c r="AT245" s="241" t="s">
        <v>161</v>
      </c>
      <c r="AU245" s="241" t="s">
        <v>85</v>
      </c>
      <c r="AY245" s="18" t="s">
        <v>158</v>
      </c>
      <c r="BE245" s="242">
        <f>IF(N245="základní",J245,0)</f>
        <v>0</v>
      </c>
      <c r="BF245" s="242">
        <f>IF(N245="snížená",J245,0)</f>
        <v>0</v>
      </c>
      <c r="BG245" s="242">
        <f>IF(N245="zákl. přenesená",J245,0)</f>
        <v>0</v>
      </c>
      <c r="BH245" s="242">
        <f>IF(N245="sníž. přenesená",J245,0)</f>
        <v>0</v>
      </c>
      <c r="BI245" s="242">
        <f>IF(N245="nulová",J245,0)</f>
        <v>0</v>
      </c>
      <c r="BJ245" s="18" t="s">
        <v>83</v>
      </c>
      <c r="BK245" s="242">
        <f>ROUND(I245*H245,2)</f>
        <v>0</v>
      </c>
      <c r="BL245" s="18" t="s">
        <v>165</v>
      </c>
      <c r="BM245" s="241" t="s">
        <v>303</v>
      </c>
    </row>
    <row r="246" s="13" customFormat="1">
      <c r="A246" s="13"/>
      <c r="B246" s="243"/>
      <c r="C246" s="244"/>
      <c r="D246" s="245" t="s">
        <v>167</v>
      </c>
      <c r="E246" s="246" t="s">
        <v>1</v>
      </c>
      <c r="F246" s="247" t="s">
        <v>304</v>
      </c>
      <c r="G246" s="244"/>
      <c r="H246" s="248">
        <v>400</v>
      </c>
      <c r="I246" s="249"/>
      <c r="J246" s="244"/>
      <c r="K246" s="244"/>
      <c r="L246" s="250"/>
      <c r="M246" s="251"/>
      <c r="N246" s="252"/>
      <c r="O246" s="252"/>
      <c r="P246" s="252"/>
      <c r="Q246" s="252"/>
      <c r="R246" s="252"/>
      <c r="S246" s="252"/>
      <c r="T246" s="25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4" t="s">
        <v>167</v>
      </c>
      <c r="AU246" s="254" t="s">
        <v>85</v>
      </c>
      <c r="AV246" s="13" t="s">
        <v>85</v>
      </c>
      <c r="AW246" s="13" t="s">
        <v>32</v>
      </c>
      <c r="AX246" s="13" t="s">
        <v>76</v>
      </c>
      <c r="AY246" s="254" t="s">
        <v>158</v>
      </c>
    </row>
    <row r="247" s="14" customFormat="1">
      <c r="A247" s="14"/>
      <c r="B247" s="255"/>
      <c r="C247" s="256"/>
      <c r="D247" s="245" t="s">
        <v>167</v>
      </c>
      <c r="E247" s="257" t="s">
        <v>1</v>
      </c>
      <c r="F247" s="258" t="s">
        <v>170</v>
      </c>
      <c r="G247" s="256"/>
      <c r="H247" s="259">
        <v>400</v>
      </c>
      <c r="I247" s="260"/>
      <c r="J247" s="256"/>
      <c r="K247" s="256"/>
      <c r="L247" s="261"/>
      <c r="M247" s="262"/>
      <c r="N247" s="263"/>
      <c r="O247" s="263"/>
      <c r="P247" s="263"/>
      <c r="Q247" s="263"/>
      <c r="R247" s="263"/>
      <c r="S247" s="263"/>
      <c r="T247" s="26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5" t="s">
        <v>167</v>
      </c>
      <c r="AU247" s="265" t="s">
        <v>85</v>
      </c>
      <c r="AV247" s="14" t="s">
        <v>165</v>
      </c>
      <c r="AW247" s="14" t="s">
        <v>32</v>
      </c>
      <c r="AX247" s="14" t="s">
        <v>83</v>
      </c>
      <c r="AY247" s="265" t="s">
        <v>158</v>
      </c>
    </row>
    <row r="248" s="2" customFormat="1" ht="33" customHeight="1">
      <c r="A248" s="39"/>
      <c r="B248" s="40"/>
      <c r="C248" s="229" t="s">
        <v>305</v>
      </c>
      <c r="D248" s="229" t="s">
        <v>161</v>
      </c>
      <c r="E248" s="230" t="s">
        <v>306</v>
      </c>
      <c r="F248" s="231" t="s">
        <v>307</v>
      </c>
      <c r="G248" s="232" t="s">
        <v>173</v>
      </c>
      <c r="H248" s="233">
        <v>60000</v>
      </c>
      <c r="I248" s="234"/>
      <c r="J248" s="235">
        <f>ROUND(I248*H248,2)</f>
        <v>0</v>
      </c>
      <c r="K248" s="236"/>
      <c r="L248" s="45"/>
      <c r="M248" s="237" t="s">
        <v>1</v>
      </c>
      <c r="N248" s="238" t="s">
        <v>41</v>
      </c>
      <c r="O248" s="92"/>
      <c r="P248" s="239">
        <f>O248*H248</f>
        <v>0</v>
      </c>
      <c r="Q248" s="239">
        <v>0</v>
      </c>
      <c r="R248" s="239">
        <f>Q248*H248</f>
        <v>0</v>
      </c>
      <c r="S248" s="239">
        <v>0</v>
      </c>
      <c r="T248" s="24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1" t="s">
        <v>165</v>
      </c>
      <c r="AT248" s="241" t="s">
        <v>161</v>
      </c>
      <c r="AU248" s="241" t="s">
        <v>85</v>
      </c>
      <c r="AY248" s="18" t="s">
        <v>158</v>
      </c>
      <c r="BE248" s="242">
        <f>IF(N248="základní",J248,0)</f>
        <v>0</v>
      </c>
      <c r="BF248" s="242">
        <f>IF(N248="snížená",J248,0)</f>
        <v>0</v>
      </c>
      <c r="BG248" s="242">
        <f>IF(N248="zákl. přenesená",J248,0)</f>
        <v>0</v>
      </c>
      <c r="BH248" s="242">
        <f>IF(N248="sníž. přenesená",J248,0)</f>
        <v>0</v>
      </c>
      <c r="BI248" s="242">
        <f>IF(N248="nulová",J248,0)</f>
        <v>0</v>
      </c>
      <c r="BJ248" s="18" t="s">
        <v>83</v>
      </c>
      <c r="BK248" s="242">
        <f>ROUND(I248*H248,2)</f>
        <v>0</v>
      </c>
      <c r="BL248" s="18" t="s">
        <v>165</v>
      </c>
      <c r="BM248" s="241" t="s">
        <v>308</v>
      </c>
    </row>
    <row r="249" s="13" customFormat="1">
      <c r="A249" s="13"/>
      <c r="B249" s="243"/>
      <c r="C249" s="244"/>
      <c r="D249" s="245" t="s">
        <v>167</v>
      </c>
      <c r="E249" s="246" t="s">
        <v>1</v>
      </c>
      <c r="F249" s="247" t="s">
        <v>309</v>
      </c>
      <c r="G249" s="244"/>
      <c r="H249" s="248">
        <v>60000</v>
      </c>
      <c r="I249" s="249"/>
      <c r="J249" s="244"/>
      <c r="K249" s="244"/>
      <c r="L249" s="250"/>
      <c r="M249" s="251"/>
      <c r="N249" s="252"/>
      <c r="O249" s="252"/>
      <c r="P249" s="252"/>
      <c r="Q249" s="252"/>
      <c r="R249" s="252"/>
      <c r="S249" s="252"/>
      <c r="T249" s="25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4" t="s">
        <v>167</v>
      </c>
      <c r="AU249" s="254" t="s">
        <v>85</v>
      </c>
      <c r="AV249" s="13" t="s">
        <v>85</v>
      </c>
      <c r="AW249" s="13" t="s">
        <v>32</v>
      </c>
      <c r="AX249" s="13" t="s">
        <v>76</v>
      </c>
      <c r="AY249" s="254" t="s">
        <v>158</v>
      </c>
    </row>
    <row r="250" s="14" customFormat="1">
      <c r="A250" s="14"/>
      <c r="B250" s="255"/>
      <c r="C250" s="256"/>
      <c r="D250" s="245" t="s">
        <v>167</v>
      </c>
      <c r="E250" s="257" t="s">
        <v>1</v>
      </c>
      <c r="F250" s="258" t="s">
        <v>170</v>
      </c>
      <c r="G250" s="256"/>
      <c r="H250" s="259">
        <v>60000</v>
      </c>
      <c r="I250" s="260"/>
      <c r="J250" s="256"/>
      <c r="K250" s="256"/>
      <c r="L250" s="261"/>
      <c r="M250" s="262"/>
      <c r="N250" s="263"/>
      <c r="O250" s="263"/>
      <c r="P250" s="263"/>
      <c r="Q250" s="263"/>
      <c r="R250" s="263"/>
      <c r="S250" s="263"/>
      <c r="T250" s="26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5" t="s">
        <v>167</v>
      </c>
      <c r="AU250" s="265" t="s">
        <v>85</v>
      </c>
      <c r="AV250" s="14" t="s">
        <v>165</v>
      </c>
      <c r="AW250" s="14" t="s">
        <v>32</v>
      </c>
      <c r="AX250" s="14" t="s">
        <v>83</v>
      </c>
      <c r="AY250" s="265" t="s">
        <v>158</v>
      </c>
    </row>
    <row r="251" s="2" customFormat="1" ht="24.15" customHeight="1">
      <c r="A251" s="39"/>
      <c r="B251" s="40"/>
      <c r="C251" s="229" t="s">
        <v>310</v>
      </c>
      <c r="D251" s="229" t="s">
        <v>161</v>
      </c>
      <c r="E251" s="230" t="s">
        <v>311</v>
      </c>
      <c r="F251" s="231" t="s">
        <v>312</v>
      </c>
      <c r="G251" s="232" t="s">
        <v>173</v>
      </c>
      <c r="H251" s="233">
        <v>400</v>
      </c>
      <c r="I251" s="234"/>
      <c r="J251" s="235">
        <f>ROUND(I251*H251,2)</f>
        <v>0</v>
      </c>
      <c r="K251" s="236"/>
      <c r="L251" s="45"/>
      <c r="M251" s="237" t="s">
        <v>1</v>
      </c>
      <c r="N251" s="238" t="s">
        <v>41</v>
      </c>
      <c r="O251" s="92"/>
      <c r="P251" s="239">
        <f>O251*H251</f>
        <v>0</v>
      </c>
      <c r="Q251" s="239">
        <v>0</v>
      </c>
      <c r="R251" s="239">
        <f>Q251*H251</f>
        <v>0</v>
      </c>
      <c r="S251" s="239">
        <v>0</v>
      </c>
      <c r="T251" s="24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1" t="s">
        <v>165</v>
      </c>
      <c r="AT251" s="241" t="s">
        <v>161</v>
      </c>
      <c r="AU251" s="241" t="s">
        <v>85</v>
      </c>
      <c r="AY251" s="18" t="s">
        <v>158</v>
      </c>
      <c r="BE251" s="242">
        <f>IF(N251="základní",J251,0)</f>
        <v>0</v>
      </c>
      <c r="BF251" s="242">
        <f>IF(N251="snížená",J251,0)</f>
        <v>0</v>
      </c>
      <c r="BG251" s="242">
        <f>IF(N251="zákl. přenesená",J251,0)</f>
        <v>0</v>
      </c>
      <c r="BH251" s="242">
        <f>IF(N251="sníž. přenesená",J251,0)</f>
        <v>0</v>
      </c>
      <c r="BI251" s="242">
        <f>IF(N251="nulová",J251,0)</f>
        <v>0</v>
      </c>
      <c r="BJ251" s="18" t="s">
        <v>83</v>
      </c>
      <c r="BK251" s="242">
        <f>ROUND(I251*H251,2)</f>
        <v>0</v>
      </c>
      <c r="BL251" s="18" t="s">
        <v>165</v>
      </c>
      <c r="BM251" s="241" t="s">
        <v>313</v>
      </c>
    </row>
    <row r="252" s="2" customFormat="1" ht="16.5" customHeight="1">
      <c r="A252" s="39"/>
      <c r="B252" s="40"/>
      <c r="C252" s="229" t="s">
        <v>314</v>
      </c>
      <c r="D252" s="229" t="s">
        <v>161</v>
      </c>
      <c r="E252" s="230" t="s">
        <v>315</v>
      </c>
      <c r="F252" s="231" t="s">
        <v>316</v>
      </c>
      <c r="G252" s="232" t="s">
        <v>164</v>
      </c>
      <c r="H252" s="233">
        <v>851.03999999999996</v>
      </c>
      <c r="I252" s="234"/>
      <c r="J252" s="235">
        <f>ROUND(I252*H252,2)</f>
        <v>0</v>
      </c>
      <c r="K252" s="236"/>
      <c r="L252" s="45"/>
      <c r="M252" s="237" t="s">
        <v>1</v>
      </c>
      <c r="N252" s="238" t="s">
        <v>41</v>
      </c>
      <c r="O252" s="92"/>
      <c r="P252" s="239">
        <f>O252*H252</f>
        <v>0</v>
      </c>
      <c r="Q252" s="239">
        <v>0</v>
      </c>
      <c r="R252" s="239">
        <f>Q252*H252</f>
        <v>0</v>
      </c>
      <c r="S252" s="239">
        <v>0</v>
      </c>
      <c r="T252" s="24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1" t="s">
        <v>165</v>
      </c>
      <c r="AT252" s="241" t="s">
        <v>161</v>
      </c>
      <c r="AU252" s="241" t="s">
        <v>85</v>
      </c>
      <c r="AY252" s="18" t="s">
        <v>158</v>
      </c>
      <c r="BE252" s="242">
        <f>IF(N252="základní",J252,0)</f>
        <v>0</v>
      </c>
      <c r="BF252" s="242">
        <f>IF(N252="snížená",J252,0)</f>
        <v>0</v>
      </c>
      <c r="BG252" s="242">
        <f>IF(N252="zákl. přenesená",J252,0)</f>
        <v>0</v>
      </c>
      <c r="BH252" s="242">
        <f>IF(N252="sníž. přenesená",J252,0)</f>
        <v>0</v>
      </c>
      <c r="BI252" s="242">
        <f>IF(N252="nulová",J252,0)</f>
        <v>0</v>
      </c>
      <c r="BJ252" s="18" t="s">
        <v>83</v>
      </c>
      <c r="BK252" s="242">
        <f>ROUND(I252*H252,2)</f>
        <v>0</v>
      </c>
      <c r="BL252" s="18" t="s">
        <v>165</v>
      </c>
      <c r="BM252" s="241" t="s">
        <v>317</v>
      </c>
    </row>
    <row r="253" s="2" customFormat="1" ht="21.75" customHeight="1">
      <c r="A253" s="39"/>
      <c r="B253" s="40"/>
      <c r="C253" s="229" t="s">
        <v>318</v>
      </c>
      <c r="D253" s="229" t="s">
        <v>161</v>
      </c>
      <c r="E253" s="230" t="s">
        <v>319</v>
      </c>
      <c r="F253" s="231" t="s">
        <v>320</v>
      </c>
      <c r="G253" s="232" t="s">
        <v>164</v>
      </c>
      <c r="H253" s="233">
        <v>127656</v>
      </c>
      <c r="I253" s="234"/>
      <c r="J253" s="235">
        <f>ROUND(I253*H253,2)</f>
        <v>0</v>
      </c>
      <c r="K253" s="236"/>
      <c r="L253" s="45"/>
      <c r="M253" s="237" t="s">
        <v>1</v>
      </c>
      <c r="N253" s="238" t="s">
        <v>41</v>
      </c>
      <c r="O253" s="92"/>
      <c r="P253" s="239">
        <f>O253*H253</f>
        <v>0</v>
      </c>
      <c r="Q253" s="239">
        <v>0</v>
      </c>
      <c r="R253" s="239">
        <f>Q253*H253</f>
        <v>0</v>
      </c>
      <c r="S253" s="239">
        <v>0</v>
      </c>
      <c r="T253" s="24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1" t="s">
        <v>165</v>
      </c>
      <c r="AT253" s="241" t="s">
        <v>161</v>
      </c>
      <c r="AU253" s="241" t="s">
        <v>85</v>
      </c>
      <c r="AY253" s="18" t="s">
        <v>158</v>
      </c>
      <c r="BE253" s="242">
        <f>IF(N253="základní",J253,0)</f>
        <v>0</v>
      </c>
      <c r="BF253" s="242">
        <f>IF(N253="snížená",J253,0)</f>
        <v>0</v>
      </c>
      <c r="BG253" s="242">
        <f>IF(N253="zákl. přenesená",J253,0)</f>
        <v>0</v>
      </c>
      <c r="BH253" s="242">
        <f>IF(N253="sníž. přenesená",J253,0)</f>
        <v>0</v>
      </c>
      <c r="BI253" s="242">
        <f>IF(N253="nulová",J253,0)</f>
        <v>0</v>
      </c>
      <c r="BJ253" s="18" t="s">
        <v>83</v>
      </c>
      <c r="BK253" s="242">
        <f>ROUND(I253*H253,2)</f>
        <v>0</v>
      </c>
      <c r="BL253" s="18" t="s">
        <v>165</v>
      </c>
      <c r="BM253" s="241" t="s">
        <v>321</v>
      </c>
    </row>
    <row r="254" s="13" customFormat="1">
      <c r="A254" s="13"/>
      <c r="B254" s="243"/>
      <c r="C254" s="244"/>
      <c r="D254" s="245" t="s">
        <v>167</v>
      </c>
      <c r="E254" s="246" t="s">
        <v>1</v>
      </c>
      <c r="F254" s="247" t="s">
        <v>295</v>
      </c>
      <c r="G254" s="244"/>
      <c r="H254" s="248">
        <v>127656</v>
      </c>
      <c r="I254" s="249"/>
      <c r="J254" s="244"/>
      <c r="K254" s="244"/>
      <c r="L254" s="250"/>
      <c r="M254" s="251"/>
      <c r="N254" s="252"/>
      <c r="O254" s="252"/>
      <c r="P254" s="252"/>
      <c r="Q254" s="252"/>
      <c r="R254" s="252"/>
      <c r="S254" s="252"/>
      <c r="T254" s="25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4" t="s">
        <v>167</v>
      </c>
      <c r="AU254" s="254" t="s">
        <v>85</v>
      </c>
      <c r="AV254" s="13" t="s">
        <v>85</v>
      </c>
      <c r="AW254" s="13" t="s">
        <v>32</v>
      </c>
      <c r="AX254" s="13" t="s">
        <v>76</v>
      </c>
      <c r="AY254" s="254" t="s">
        <v>158</v>
      </c>
    </row>
    <row r="255" s="14" customFormat="1">
      <c r="A255" s="14"/>
      <c r="B255" s="255"/>
      <c r="C255" s="256"/>
      <c r="D255" s="245" t="s">
        <v>167</v>
      </c>
      <c r="E255" s="257" t="s">
        <v>1</v>
      </c>
      <c r="F255" s="258" t="s">
        <v>170</v>
      </c>
      <c r="G255" s="256"/>
      <c r="H255" s="259">
        <v>127656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167</v>
      </c>
      <c r="AU255" s="265" t="s">
        <v>85</v>
      </c>
      <c r="AV255" s="14" t="s">
        <v>165</v>
      </c>
      <c r="AW255" s="14" t="s">
        <v>32</v>
      </c>
      <c r="AX255" s="14" t="s">
        <v>83</v>
      </c>
      <c r="AY255" s="265" t="s">
        <v>158</v>
      </c>
    </row>
    <row r="256" s="2" customFormat="1" ht="21.75" customHeight="1">
      <c r="A256" s="39"/>
      <c r="B256" s="40"/>
      <c r="C256" s="229" t="s">
        <v>322</v>
      </c>
      <c r="D256" s="229" t="s">
        <v>161</v>
      </c>
      <c r="E256" s="230" t="s">
        <v>323</v>
      </c>
      <c r="F256" s="231" t="s">
        <v>324</v>
      </c>
      <c r="G256" s="232" t="s">
        <v>164</v>
      </c>
      <c r="H256" s="233">
        <v>851.03999999999996</v>
      </c>
      <c r="I256" s="234"/>
      <c r="J256" s="235">
        <f>ROUND(I256*H256,2)</f>
        <v>0</v>
      </c>
      <c r="K256" s="236"/>
      <c r="L256" s="45"/>
      <c r="M256" s="237" t="s">
        <v>1</v>
      </c>
      <c r="N256" s="238" t="s">
        <v>41</v>
      </c>
      <c r="O256" s="92"/>
      <c r="P256" s="239">
        <f>O256*H256</f>
        <v>0</v>
      </c>
      <c r="Q256" s="239">
        <v>0</v>
      </c>
      <c r="R256" s="239">
        <f>Q256*H256</f>
        <v>0</v>
      </c>
      <c r="S256" s="239">
        <v>0</v>
      </c>
      <c r="T256" s="24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1" t="s">
        <v>165</v>
      </c>
      <c r="AT256" s="241" t="s">
        <v>161</v>
      </c>
      <c r="AU256" s="241" t="s">
        <v>85</v>
      </c>
      <c r="AY256" s="18" t="s">
        <v>158</v>
      </c>
      <c r="BE256" s="242">
        <f>IF(N256="základní",J256,0)</f>
        <v>0</v>
      </c>
      <c r="BF256" s="242">
        <f>IF(N256="snížená",J256,0)</f>
        <v>0</v>
      </c>
      <c r="BG256" s="242">
        <f>IF(N256="zákl. přenesená",J256,0)</f>
        <v>0</v>
      </c>
      <c r="BH256" s="242">
        <f>IF(N256="sníž. přenesená",J256,0)</f>
        <v>0</v>
      </c>
      <c r="BI256" s="242">
        <f>IF(N256="nulová",J256,0)</f>
        <v>0</v>
      </c>
      <c r="BJ256" s="18" t="s">
        <v>83</v>
      </c>
      <c r="BK256" s="242">
        <f>ROUND(I256*H256,2)</f>
        <v>0</v>
      </c>
      <c r="BL256" s="18" t="s">
        <v>165</v>
      </c>
      <c r="BM256" s="241" t="s">
        <v>325</v>
      </c>
    </row>
    <row r="257" s="2" customFormat="1" ht="24.15" customHeight="1">
      <c r="A257" s="39"/>
      <c r="B257" s="40"/>
      <c r="C257" s="229" t="s">
        <v>326</v>
      </c>
      <c r="D257" s="229" t="s">
        <v>161</v>
      </c>
      <c r="E257" s="230" t="s">
        <v>327</v>
      </c>
      <c r="F257" s="231" t="s">
        <v>328</v>
      </c>
      <c r="G257" s="232" t="s">
        <v>164</v>
      </c>
      <c r="H257" s="233">
        <v>689.24099999999999</v>
      </c>
      <c r="I257" s="234"/>
      <c r="J257" s="235">
        <f>ROUND(I257*H257,2)</f>
        <v>0</v>
      </c>
      <c r="K257" s="236"/>
      <c r="L257" s="45"/>
      <c r="M257" s="237" t="s">
        <v>1</v>
      </c>
      <c r="N257" s="238" t="s">
        <v>41</v>
      </c>
      <c r="O257" s="92"/>
      <c r="P257" s="239">
        <f>O257*H257</f>
        <v>0</v>
      </c>
      <c r="Q257" s="239">
        <v>0</v>
      </c>
      <c r="R257" s="239">
        <f>Q257*H257</f>
        <v>0</v>
      </c>
      <c r="S257" s="239">
        <v>0.089999999999999997</v>
      </c>
      <c r="T257" s="240">
        <f>S257*H257</f>
        <v>62.031689999999998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1" t="s">
        <v>165</v>
      </c>
      <c r="AT257" s="241" t="s">
        <v>161</v>
      </c>
      <c r="AU257" s="241" t="s">
        <v>85</v>
      </c>
      <c r="AY257" s="18" t="s">
        <v>158</v>
      </c>
      <c r="BE257" s="242">
        <f>IF(N257="základní",J257,0)</f>
        <v>0</v>
      </c>
      <c r="BF257" s="242">
        <f>IF(N257="snížená",J257,0)</f>
        <v>0</v>
      </c>
      <c r="BG257" s="242">
        <f>IF(N257="zákl. přenesená",J257,0)</f>
        <v>0</v>
      </c>
      <c r="BH257" s="242">
        <f>IF(N257="sníž. přenesená",J257,0)</f>
        <v>0</v>
      </c>
      <c r="BI257" s="242">
        <f>IF(N257="nulová",J257,0)</f>
        <v>0</v>
      </c>
      <c r="BJ257" s="18" t="s">
        <v>83</v>
      </c>
      <c r="BK257" s="242">
        <f>ROUND(I257*H257,2)</f>
        <v>0</v>
      </c>
      <c r="BL257" s="18" t="s">
        <v>165</v>
      </c>
      <c r="BM257" s="241" t="s">
        <v>329</v>
      </c>
    </row>
    <row r="258" s="2" customFormat="1">
      <c r="A258" s="39"/>
      <c r="B258" s="40"/>
      <c r="C258" s="41"/>
      <c r="D258" s="245" t="s">
        <v>330</v>
      </c>
      <c r="E258" s="41"/>
      <c r="F258" s="298" t="s">
        <v>331</v>
      </c>
      <c r="G258" s="41"/>
      <c r="H258" s="41"/>
      <c r="I258" s="299"/>
      <c r="J258" s="41"/>
      <c r="K258" s="41"/>
      <c r="L258" s="45"/>
      <c r="M258" s="300"/>
      <c r="N258" s="301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330</v>
      </c>
      <c r="AU258" s="18" t="s">
        <v>85</v>
      </c>
    </row>
    <row r="259" s="15" customFormat="1">
      <c r="A259" s="15"/>
      <c r="B259" s="266"/>
      <c r="C259" s="267"/>
      <c r="D259" s="245" t="s">
        <v>167</v>
      </c>
      <c r="E259" s="268" t="s">
        <v>1</v>
      </c>
      <c r="F259" s="269" t="s">
        <v>236</v>
      </c>
      <c r="G259" s="267"/>
      <c r="H259" s="268" t="s">
        <v>1</v>
      </c>
      <c r="I259" s="270"/>
      <c r="J259" s="267"/>
      <c r="K259" s="267"/>
      <c r="L259" s="271"/>
      <c r="M259" s="272"/>
      <c r="N259" s="273"/>
      <c r="O259" s="273"/>
      <c r="P259" s="273"/>
      <c r="Q259" s="273"/>
      <c r="R259" s="273"/>
      <c r="S259" s="273"/>
      <c r="T259" s="274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75" t="s">
        <v>167</v>
      </c>
      <c r="AU259" s="275" t="s">
        <v>85</v>
      </c>
      <c r="AV259" s="15" t="s">
        <v>83</v>
      </c>
      <c r="AW259" s="15" t="s">
        <v>32</v>
      </c>
      <c r="AX259" s="15" t="s">
        <v>76</v>
      </c>
      <c r="AY259" s="275" t="s">
        <v>158</v>
      </c>
    </row>
    <row r="260" s="13" customFormat="1">
      <c r="A260" s="13"/>
      <c r="B260" s="243"/>
      <c r="C260" s="244"/>
      <c r="D260" s="245" t="s">
        <v>167</v>
      </c>
      <c r="E260" s="246" t="s">
        <v>1</v>
      </c>
      <c r="F260" s="247" t="s">
        <v>332</v>
      </c>
      <c r="G260" s="244"/>
      <c r="H260" s="248">
        <v>656.41999999999996</v>
      </c>
      <c r="I260" s="249"/>
      <c r="J260" s="244"/>
      <c r="K260" s="244"/>
      <c r="L260" s="250"/>
      <c r="M260" s="251"/>
      <c r="N260" s="252"/>
      <c r="O260" s="252"/>
      <c r="P260" s="252"/>
      <c r="Q260" s="252"/>
      <c r="R260" s="252"/>
      <c r="S260" s="252"/>
      <c r="T260" s="25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4" t="s">
        <v>167</v>
      </c>
      <c r="AU260" s="254" t="s">
        <v>85</v>
      </c>
      <c r="AV260" s="13" t="s">
        <v>85</v>
      </c>
      <c r="AW260" s="13" t="s">
        <v>32</v>
      </c>
      <c r="AX260" s="13" t="s">
        <v>76</v>
      </c>
      <c r="AY260" s="254" t="s">
        <v>158</v>
      </c>
    </row>
    <row r="261" s="16" customFormat="1">
      <c r="A261" s="16"/>
      <c r="B261" s="287"/>
      <c r="C261" s="288"/>
      <c r="D261" s="245" t="s">
        <v>167</v>
      </c>
      <c r="E261" s="289" t="s">
        <v>1</v>
      </c>
      <c r="F261" s="290" t="s">
        <v>195</v>
      </c>
      <c r="G261" s="288"/>
      <c r="H261" s="291">
        <v>656.41999999999996</v>
      </c>
      <c r="I261" s="292"/>
      <c r="J261" s="288"/>
      <c r="K261" s="288"/>
      <c r="L261" s="293"/>
      <c r="M261" s="294"/>
      <c r="N261" s="295"/>
      <c r="O261" s="295"/>
      <c r="P261" s="295"/>
      <c r="Q261" s="295"/>
      <c r="R261" s="295"/>
      <c r="S261" s="295"/>
      <c r="T261" s="29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T261" s="297" t="s">
        <v>167</v>
      </c>
      <c r="AU261" s="297" t="s">
        <v>85</v>
      </c>
      <c r="AV261" s="16" t="s">
        <v>102</v>
      </c>
      <c r="AW261" s="16" t="s">
        <v>32</v>
      </c>
      <c r="AX261" s="16" t="s">
        <v>76</v>
      </c>
      <c r="AY261" s="297" t="s">
        <v>158</v>
      </c>
    </row>
    <row r="262" s="13" customFormat="1">
      <c r="A262" s="13"/>
      <c r="B262" s="243"/>
      <c r="C262" s="244"/>
      <c r="D262" s="245" t="s">
        <v>167</v>
      </c>
      <c r="E262" s="246" t="s">
        <v>1</v>
      </c>
      <c r="F262" s="247" t="s">
        <v>333</v>
      </c>
      <c r="G262" s="244"/>
      <c r="H262" s="248">
        <v>32.820999999999998</v>
      </c>
      <c r="I262" s="249"/>
      <c r="J262" s="244"/>
      <c r="K262" s="244"/>
      <c r="L262" s="250"/>
      <c r="M262" s="251"/>
      <c r="N262" s="252"/>
      <c r="O262" s="252"/>
      <c r="P262" s="252"/>
      <c r="Q262" s="252"/>
      <c r="R262" s="252"/>
      <c r="S262" s="252"/>
      <c r="T262" s="25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4" t="s">
        <v>167</v>
      </c>
      <c r="AU262" s="254" t="s">
        <v>85</v>
      </c>
      <c r="AV262" s="13" t="s">
        <v>85</v>
      </c>
      <c r="AW262" s="13" t="s">
        <v>32</v>
      </c>
      <c r="AX262" s="13" t="s">
        <v>76</v>
      </c>
      <c r="AY262" s="254" t="s">
        <v>158</v>
      </c>
    </row>
    <row r="263" s="14" customFormat="1">
      <c r="A263" s="14"/>
      <c r="B263" s="255"/>
      <c r="C263" s="256"/>
      <c r="D263" s="245" t="s">
        <v>167</v>
      </c>
      <c r="E263" s="257" t="s">
        <v>1</v>
      </c>
      <c r="F263" s="258" t="s">
        <v>170</v>
      </c>
      <c r="G263" s="256"/>
      <c r="H263" s="259">
        <v>689.24099999999999</v>
      </c>
      <c r="I263" s="260"/>
      <c r="J263" s="256"/>
      <c r="K263" s="256"/>
      <c r="L263" s="261"/>
      <c r="M263" s="262"/>
      <c r="N263" s="263"/>
      <c r="O263" s="263"/>
      <c r="P263" s="263"/>
      <c r="Q263" s="263"/>
      <c r="R263" s="263"/>
      <c r="S263" s="263"/>
      <c r="T263" s="26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5" t="s">
        <v>167</v>
      </c>
      <c r="AU263" s="265" t="s">
        <v>85</v>
      </c>
      <c r="AV263" s="14" t="s">
        <v>165</v>
      </c>
      <c r="AW263" s="14" t="s">
        <v>32</v>
      </c>
      <c r="AX263" s="14" t="s">
        <v>83</v>
      </c>
      <c r="AY263" s="265" t="s">
        <v>158</v>
      </c>
    </row>
    <row r="264" s="2" customFormat="1" ht="24.15" customHeight="1">
      <c r="A264" s="39"/>
      <c r="B264" s="40"/>
      <c r="C264" s="229" t="s">
        <v>334</v>
      </c>
      <c r="D264" s="229" t="s">
        <v>161</v>
      </c>
      <c r="E264" s="230" t="s">
        <v>335</v>
      </c>
      <c r="F264" s="231" t="s">
        <v>336</v>
      </c>
      <c r="G264" s="232" t="s">
        <v>164</v>
      </c>
      <c r="H264" s="233">
        <v>204</v>
      </c>
      <c r="I264" s="234"/>
      <c r="J264" s="235">
        <f>ROUND(I264*H264,2)</f>
        <v>0</v>
      </c>
      <c r="K264" s="236"/>
      <c r="L264" s="45"/>
      <c r="M264" s="237" t="s">
        <v>1</v>
      </c>
      <c r="N264" s="238" t="s">
        <v>41</v>
      </c>
      <c r="O264" s="92"/>
      <c r="P264" s="239">
        <f>O264*H264</f>
        <v>0</v>
      </c>
      <c r="Q264" s="239">
        <v>0</v>
      </c>
      <c r="R264" s="239">
        <f>Q264*H264</f>
        <v>0</v>
      </c>
      <c r="S264" s="239">
        <v>0.075999999999999998</v>
      </c>
      <c r="T264" s="240">
        <f>S264*H264</f>
        <v>15.504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1" t="s">
        <v>165</v>
      </c>
      <c r="AT264" s="241" t="s">
        <v>161</v>
      </c>
      <c r="AU264" s="241" t="s">
        <v>85</v>
      </c>
      <c r="AY264" s="18" t="s">
        <v>158</v>
      </c>
      <c r="BE264" s="242">
        <f>IF(N264="základní",J264,0)</f>
        <v>0</v>
      </c>
      <c r="BF264" s="242">
        <f>IF(N264="snížená",J264,0)</f>
        <v>0</v>
      </c>
      <c r="BG264" s="242">
        <f>IF(N264="zákl. přenesená",J264,0)</f>
        <v>0</v>
      </c>
      <c r="BH264" s="242">
        <f>IF(N264="sníž. přenesená",J264,0)</f>
        <v>0</v>
      </c>
      <c r="BI264" s="242">
        <f>IF(N264="nulová",J264,0)</f>
        <v>0</v>
      </c>
      <c r="BJ264" s="18" t="s">
        <v>83</v>
      </c>
      <c r="BK264" s="242">
        <f>ROUND(I264*H264,2)</f>
        <v>0</v>
      </c>
      <c r="BL264" s="18" t="s">
        <v>165</v>
      </c>
      <c r="BM264" s="241" t="s">
        <v>337</v>
      </c>
    </row>
    <row r="265" s="2" customFormat="1" ht="37.8" customHeight="1">
      <c r="A265" s="39"/>
      <c r="B265" s="40"/>
      <c r="C265" s="229" t="s">
        <v>338</v>
      </c>
      <c r="D265" s="229" t="s">
        <v>161</v>
      </c>
      <c r="E265" s="230" t="s">
        <v>339</v>
      </c>
      <c r="F265" s="231" t="s">
        <v>340</v>
      </c>
      <c r="G265" s="232" t="s">
        <v>164</v>
      </c>
      <c r="H265" s="233">
        <v>591</v>
      </c>
      <c r="I265" s="234"/>
      <c r="J265" s="235">
        <f>ROUND(I265*H265,2)</f>
        <v>0</v>
      </c>
      <c r="K265" s="236"/>
      <c r="L265" s="45"/>
      <c r="M265" s="237" t="s">
        <v>1</v>
      </c>
      <c r="N265" s="238" t="s">
        <v>41</v>
      </c>
      <c r="O265" s="92"/>
      <c r="P265" s="239">
        <f>O265*H265</f>
        <v>0</v>
      </c>
      <c r="Q265" s="239">
        <v>0</v>
      </c>
      <c r="R265" s="239">
        <f>Q265*H265</f>
        <v>0</v>
      </c>
      <c r="S265" s="239">
        <v>0.025999999999999999</v>
      </c>
      <c r="T265" s="240">
        <f>S265*H265</f>
        <v>15.366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1" t="s">
        <v>165</v>
      </c>
      <c r="AT265" s="241" t="s">
        <v>161</v>
      </c>
      <c r="AU265" s="241" t="s">
        <v>85</v>
      </c>
      <c r="AY265" s="18" t="s">
        <v>158</v>
      </c>
      <c r="BE265" s="242">
        <f>IF(N265="základní",J265,0)</f>
        <v>0</v>
      </c>
      <c r="BF265" s="242">
        <f>IF(N265="snížená",J265,0)</f>
        <v>0</v>
      </c>
      <c r="BG265" s="242">
        <f>IF(N265="zákl. přenesená",J265,0)</f>
        <v>0</v>
      </c>
      <c r="BH265" s="242">
        <f>IF(N265="sníž. přenesená",J265,0)</f>
        <v>0</v>
      </c>
      <c r="BI265" s="242">
        <f>IF(N265="nulová",J265,0)</f>
        <v>0</v>
      </c>
      <c r="BJ265" s="18" t="s">
        <v>83</v>
      </c>
      <c r="BK265" s="242">
        <f>ROUND(I265*H265,2)</f>
        <v>0</v>
      </c>
      <c r="BL265" s="18" t="s">
        <v>165</v>
      </c>
      <c r="BM265" s="241" t="s">
        <v>341</v>
      </c>
    </row>
    <row r="266" s="15" customFormat="1">
      <c r="A266" s="15"/>
      <c r="B266" s="266"/>
      <c r="C266" s="267"/>
      <c r="D266" s="245" t="s">
        <v>167</v>
      </c>
      <c r="E266" s="268" t="s">
        <v>1</v>
      </c>
      <c r="F266" s="269" t="s">
        <v>342</v>
      </c>
      <c r="G266" s="267"/>
      <c r="H266" s="268" t="s">
        <v>1</v>
      </c>
      <c r="I266" s="270"/>
      <c r="J266" s="267"/>
      <c r="K266" s="267"/>
      <c r="L266" s="271"/>
      <c r="M266" s="272"/>
      <c r="N266" s="273"/>
      <c r="O266" s="273"/>
      <c r="P266" s="273"/>
      <c r="Q266" s="273"/>
      <c r="R266" s="273"/>
      <c r="S266" s="273"/>
      <c r="T266" s="274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5" t="s">
        <v>167</v>
      </c>
      <c r="AU266" s="275" t="s">
        <v>85</v>
      </c>
      <c r="AV266" s="15" t="s">
        <v>83</v>
      </c>
      <c r="AW266" s="15" t="s">
        <v>32</v>
      </c>
      <c r="AX266" s="15" t="s">
        <v>76</v>
      </c>
      <c r="AY266" s="275" t="s">
        <v>158</v>
      </c>
    </row>
    <row r="267" s="13" customFormat="1">
      <c r="A267" s="13"/>
      <c r="B267" s="243"/>
      <c r="C267" s="244"/>
      <c r="D267" s="245" t="s">
        <v>167</v>
      </c>
      <c r="E267" s="246" t="s">
        <v>1</v>
      </c>
      <c r="F267" s="247" t="s">
        <v>168</v>
      </c>
      <c r="G267" s="244"/>
      <c r="H267" s="248">
        <v>41</v>
      </c>
      <c r="I267" s="249"/>
      <c r="J267" s="244"/>
      <c r="K267" s="244"/>
      <c r="L267" s="250"/>
      <c r="M267" s="251"/>
      <c r="N267" s="252"/>
      <c r="O267" s="252"/>
      <c r="P267" s="252"/>
      <c r="Q267" s="252"/>
      <c r="R267" s="252"/>
      <c r="S267" s="252"/>
      <c r="T267" s="25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4" t="s">
        <v>167</v>
      </c>
      <c r="AU267" s="254" t="s">
        <v>85</v>
      </c>
      <c r="AV267" s="13" t="s">
        <v>85</v>
      </c>
      <c r="AW267" s="13" t="s">
        <v>32</v>
      </c>
      <c r="AX267" s="13" t="s">
        <v>76</v>
      </c>
      <c r="AY267" s="254" t="s">
        <v>158</v>
      </c>
    </row>
    <row r="268" s="16" customFormat="1">
      <c r="A268" s="16"/>
      <c r="B268" s="287"/>
      <c r="C268" s="288"/>
      <c r="D268" s="245" t="s">
        <v>167</v>
      </c>
      <c r="E268" s="289" t="s">
        <v>1</v>
      </c>
      <c r="F268" s="290" t="s">
        <v>195</v>
      </c>
      <c r="G268" s="288"/>
      <c r="H268" s="291">
        <v>41</v>
      </c>
      <c r="I268" s="292"/>
      <c r="J268" s="288"/>
      <c r="K268" s="288"/>
      <c r="L268" s="293"/>
      <c r="M268" s="294"/>
      <c r="N268" s="295"/>
      <c r="O268" s="295"/>
      <c r="P268" s="295"/>
      <c r="Q268" s="295"/>
      <c r="R268" s="295"/>
      <c r="S268" s="295"/>
      <c r="T268" s="29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T268" s="297" t="s">
        <v>167</v>
      </c>
      <c r="AU268" s="297" t="s">
        <v>85</v>
      </c>
      <c r="AV268" s="16" t="s">
        <v>102</v>
      </c>
      <c r="AW268" s="16" t="s">
        <v>32</v>
      </c>
      <c r="AX268" s="16" t="s">
        <v>76</v>
      </c>
      <c r="AY268" s="297" t="s">
        <v>158</v>
      </c>
    </row>
    <row r="269" s="13" customFormat="1">
      <c r="A269" s="13"/>
      <c r="B269" s="243"/>
      <c r="C269" s="244"/>
      <c r="D269" s="245" t="s">
        <v>167</v>
      </c>
      <c r="E269" s="246" t="s">
        <v>1</v>
      </c>
      <c r="F269" s="247" t="s">
        <v>240</v>
      </c>
      <c r="G269" s="244"/>
      <c r="H269" s="248">
        <v>550</v>
      </c>
      <c r="I269" s="249"/>
      <c r="J269" s="244"/>
      <c r="K269" s="244"/>
      <c r="L269" s="250"/>
      <c r="M269" s="251"/>
      <c r="N269" s="252"/>
      <c r="O269" s="252"/>
      <c r="P269" s="252"/>
      <c r="Q269" s="252"/>
      <c r="R269" s="252"/>
      <c r="S269" s="252"/>
      <c r="T269" s="25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4" t="s">
        <v>167</v>
      </c>
      <c r="AU269" s="254" t="s">
        <v>85</v>
      </c>
      <c r="AV269" s="13" t="s">
        <v>85</v>
      </c>
      <c r="AW269" s="13" t="s">
        <v>32</v>
      </c>
      <c r="AX269" s="13" t="s">
        <v>76</v>
      </c>
      <c r="AY269" s="254" t="s">
        <v>158</v>
      </c>
    </row>
    <row r="270" s="14" customFormat="1">
      <c r="A270" s="14"/>
      <c r="B270" s="255"/>
      <c r="C270" s="256"/>
      <c r="D270" s="245" t="s">
        <v>167</v>
      </c>
      <c r="E270" s="257" t="s">
        <v>1</v>
      </c>
      <c r="F270" s="258" t="s">
        <v>170</v>
      </c>
      <c r="G270" s="256"/>
      <c r="H270" s="259">
        <v>591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5" t="s">
        <v>167</v>
      </c>
      <c r="AU270" s="265" t="s">
        <v>85</v>
      </c>
      <c r="AV270" s="14" t="s">
        <v>165</v>
      </c>
      <c r="AW270" s="14" t="s">
        <v>32</v>
      </c>
      <c r="AX270" s="14" t="s">
        <v>83</v>
      </c>
      <c r="AY270" s="265" t="s">
        <v>158</v>
      </c>
    </row>
    <row r="271" s="12" customFormat="1" ht="22.8" customHeight="1">
      <c r="A271" s="12"/>
      <c r="B271" s="213"/>
      <c r="C271" s="214"/>
      <c r="D271" s="215" t="s">
        <v>75</v>
      </c>
      <c r="E271" s="227" t="s">
        <v>343</v>
      </c>
      <c r="F271" s="227" t="s">
        <v>344</v>
      </c>
      <c r="G271" s="214"/>
      <c r="H271" s="214"/>
      <c r="I271" s="217"/>
      <c r="J271" s="228">
        <f>BK271</f>
        <v>0</v>
      </c>
      <c r="K271" s="214"/>
      <c r="L271" s="219"/>
      <c r="M271" s="220"/>
      <c r="N271" s="221"/>
      <c r="O271" s="221"/>
      <c r="P271" s="222">
        <f>SUM(P272:P277)</f>
        <v>0</v>
      </c>
      <c r="Q271" s="221"/>
      <c r="R271" s="222">
        <f>SUM(R272:R277)</f>
        <v>0</v>
      </c>
      <c r="S271" s="221"/>
      <c r="T271" s="223">
        <f>SUM(T272:T277)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24" t="s">
        <v>83</v>
      </c>
      <c r="AT271" s="225" t="s">
        <v>75</v>
      </c>
      <c r="AU271" s="225" t="s">
        <v>83</v>
      </c>
      <c r="AY271" s="224" t="s">
        <v>158</v>
      </c>
      <c r="BK271" s="226">
        <f>SUM(BK272:BK277)</f>
        <v>0</v>
      </c>
    </row>
    <row r="272" s="2" customFormat="1" ht="33" customHeight="1">
      <c r="A272" s="39"/>
      <c r="B272" s="40"/>
      <c r="C272" s="229" t="s">
        <v>345</v>
      </c>
      <c r="D272" s="229" t="s">
        <v>161</v>
      </c>
      <c r="E272" s="230" t="s">
        <v>346</v>
      </c>
      <c r="F272" s="231" t="s">
        <v>347</v>
      </c>
      <c r="G272" s="232" t="s">
        <v>348</v>
      </c>
      <c r="H272" s="233">
        <v>200.29499999999999</v>
      </c>
      <c r="I272" s="234"/>
      <c r="J272" s="235">
        <f>ROUND(I272*H272,2)</f>
        <v>0</v>
      </c>
      <c r="K272" s="236"/>
      <c r="L272" s="45"/>
      <c r="M272" s="237" t="s">
        <v>1</v>
      </c>
      <c r="N272" s="238" t="s">
        <v>41</v>
      </c>
      <c r="O272" s="92"/>
      <c r="P272" s="239">
        <f>O272*H272</f>
        <v>0</v>
      </c>
      <c r="Q272" s="239">
        <v>0</v>
      </c>
      <c r="R272" s="239">
        <f>Q272*H272</f>
        <v>0</v>
      </c>
      <c r="S272" s="239">
        <v>0</v>
      </c>
      <c r="T272" s="24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1" t="s">
        <v>165</v>
      </c>
      <c r="AT272" s="241" t="s">
        <v>161</v>
      </c>
      <c r="AU272" s="241" t="s">
        <v>85</v>
      </c>
      <c r="AY272" s="18" t="s">
        <v>158</v>
      </c>
      <c r="BE272" s="242">
        <f>IF(N272="základní",J272,0)</f>
        <v>0</v>
      </c>
      <c r="BF272" s="242">
        <f>IF(N272="snížená",J272,0)</f>
        <v>0</v>
      </c>
      <c r="BG272" s="242">
        <f>IF(N272="zákl. přenesená",J272,0)</f>
        <v>0</v>
      </c>
      <c r="BH272" s="242">
        <f>IF(N272="sníž. přenesená",J272,0)</f>
        <v>0</v>
      </c>
      <c r="BI272" s="242">
        <f>IF(N272="nulová",J272,0)</f>
        <v>0</v>
      </c>
      <c r="BJ272" s="18" t="s">
        <v>83</v>
      </c>
      <c r="BK272" s="242">
        <f>ROUND(I272*H272,2)</f>
        <v>0</v>
      </c>
      <c r="BL272" s="18" t="s">
        <v>165</v>
      </c>
      <c r="BM272" s="241" t="s">
        <v>349</v>
      </c>
    </row>
    <row r="273" s="2" customFormat="1" ht="33" customHeight="1">
      <c r="A273" s="39"/>
      <c r="B273" s="40"/>
      <c r="C273" s="229" t="s">
        <v>350</v>
      </c>
      <c r="D273" s="229" t="s">
        <v>161</v>
      </c>
      <c r="E273" s="230" t="s">
        <v>351</v>
      </c>
      <c r="F273" s="231" t="s">
        <v>352</v>
      </c>
      <c r="G273" s="232" t="s">
        <v>348</v>
      </c>
      <c r="H273" s="233">
        <v>200.29499999999999</v>
      </c>
      <c r="I273" s="234"/>
      <c r="J273" s="235">
        <f>ROUND(I273*H273,2)</f>
        <v>0</v>
      </c>
      <c r="K273" s="236"/>
      <c r="L273" s="45"/>
      <c r="M273" s="237" t="s">
        <v>1</v>
      </c>
      <c r="N273" s="238" t="s">
        <v>41</v>
      </c>
      <c r="O273" s="92"/>
      <c r="P273" s="239">
        <f>O273*H273</f>
        <v>0</v>
      </c>
      <c r="Q273" s="239">
        <v>0</v>
      </c>
      <c r="R273" s="239">
        <f>Q273*H273</f>
        <v>0</v>
      </c>
      <c r="S273" s="239">
        <v>0</v>
      </c>
      <c r="T273" s="24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1" t="s">
        <v>165</v>
      </c>
      <c r="AT273" s="241" t="s">
        <v>161</v>
      </c>
      <c r="AU273" s="241" t="s">
        <v>85</v>
      </c>
      <c r="AY273" s="18" t="s">
        <v>158</v>
      </c>
      <c r="BE273" s="242">
        <f>IF(N273="základní",J273,0)</f>
        <v>0</v>
      </c>
      <c r="BF273" s="242">
        <f>IF(N273="snížená",J273,0)</f>
        <v>0</v>
      </c>
      <c r="BG273" s="242">
        <f>IF(N273="zákl. přenesená",J273,0)</f>
        <v>0</v>
      </c>
      <c r="BH273" s="242">
        <f>IF(N273="sníž. přenesená",J273,0)</f>
        <v>0</v>
      </c>
      <c r="BI273" s="242">
        <f>IF(N273="nulová",J273,0)</f>
        <v>0</v>
      </c>
      <c r="BJ273" s="18" t="s">
        <v>83</v>
      </c>
      <c r="BK273" s="242">
        <f>ROUND(I273*H273,2)</f>
        <v>0</v>
      </c>
      <c r="BL273" s="18" t="s">
        <v>165</v>
      </c>
      <c r="BM273" s="241" t="s">
        <v>353</v>
      </c>
    </row>
    <row r="274" s="2" customFormat="1" ht="24.15" customHeight="1">
      <c r="A274" s="39"/>
      <c r="B274" s="40"/>
      <c r="C274" s="229" t="s">
        <v>354</v>
      </c>
      <c r="D274" s="229" t="s">
        <v>161</v>
      </c>
      <c r="E274" s="230" t="s">
        <v>355</v>
      </c>
      <c r="F274" s="231" t="s">
        <v>356</v>
      </c>
      <c r="G274" s="232" t="s">
        <v>348</v>
      </c>
      <c r="H274" s="233">
        <v>200.29499999999999</v>
      </c>
      <c r="I274" s="234"/>
      <c r="J274" s="235">
        <f>ROUND(I274*H274,2)</f>
        <v>0</v>
      </c>
      <c r="K274" s="236"/>
      <c r="L274" s="45"/>
      <c r="M274" s="237" t="s">
        <v>1</v>
      </c>
      <c r="N274" s="238" t="s">
        <v>41</v>
      </c>
      <c r="O274" s="92"/>
      <c r="P274" s="239">
        <f>O274*H274</f>
        <v>0</v>
      </c>
      <c r="Q274" s="239">
        <v>0</v>
      </c>
      <c r="R274" s="239">
        <f>Q274*H274</f>
        <v>0</v>
      </c>
      <c r="S274" s="239">
        <v>0</v>
      </c>
      <c r="T274" s="24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1" t="s">
        <v>165</v>
      </c>
      <c r="AT274" s="241" t="s">
        <v>161</v>
      </c>
      <c r="AU274" s="241" t="s">
        <v>85</v>
      </c>
      <c r="AY274" s="18" t="s">
        <v>158</v>
      </c>
      <c r="BE274" s="242">
        <f>IF(N274="základní",J274,0)</f>
        <v>0</v>
      </c>
      <c r="BF274" s="242">
        <f>IF(N274="snížená",J274,0)</f>
        <v>0</v>
      </c>
      <c r="BG274" s="242">
        <f>IF(N274="zákl. přenesená",J274,0)</f>
        <v>0</v>
      </c>
      <c r="BH274" s="242">
        <f>IF(N274="sníž. přenesená",J274,0)</f>
        <v>0</v>
      </c>
      <c r="BI274" s="242">
        <f>IF(N274="nulová",J274,0)</f>
        <v>0</v>
      </c>
      <c r="BJ274" s="18" t="s">
        <v>83</v>
      </c>
      <c r="BK274" s="242">
        <f>ROUND(I274*H274,2)</f>
        <v>0</v>
      </c>
      <c r="BL274" s="18" t="s">
        <v>165</v>
      </c>
      <c r="BM274" s="241" t="s">
        <v>357</v>
      </c>
    </row>
    <row r="275" s="2" customFormat="1" ht="24.15" customHeight="1">
      <c r="A275" s="39"/>
      <c r="B275" s="40"/>
      <c r="C275" s="229" t="s">
        <v>358</v>
      </c>
      <c r="D275" s="229" t="s">
        <v>161</v>
      </c>
      <c r="E275" s="230" t="s">
        <v>359</v>
      </c>
      <c r="F275" s="231" t="s">
        <v>360</v>
      </c>
      <c r="G275" s="232" t="s">
        <v>348</v>
      </c>
      <c r="H275" s="233">
        <v>4005.9000000000001</v>
      </c>
      <c r="I275" s="234"/>
      <c r="J275" s="235">
        <f>ROUND(I275*H275,2)</f>
        <v>0</v>
      </c>
      <c r="K275" s="236"/>
      <c r="L275" s="45"/>
      <c r="M275" s="237" t="s">
        <v>1</v>
      </c>
      <c r="N275" s="238" t="s">
        <v>41</v>
      </c>
      <c r="O275" s="92"/>
      <c r="P275" s="239">
        <f>O275*H275</f>
        <v>0</v>
      </c>
      <c r="Q275" s="239">
        <v>0</v>
      </c>
      <c r="R275" s="239">
        <f>Q275*H275</f>
        <v>0</v>
      </c>
      <c r="S275" s="239">
        <v>0</v>
      </c>
      <c r="T275" s="24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1" t="s">
        <v>165</v>
      </c>
      <c r="AT275" s="241" t="s">
        <v>161</v>
      </c>
      <c r="AU275" s="241" t="s">
        <v>85</v>
      </c>
      <c r="AY275" s="18" t="s">
        <v>158</v>
      </c>
      <c r="BE275" s="242">
        <f>IF(N275="základní",J275,0)</f>
        <v>0</v>
      </c>
      <c r="BF275" s="242">
        <f>IF(N275="snížená",J275,0)</f>
        <v>0</v>
      </c>
      <c r="BG275" s="242">
        <f>IF(N275="zákl. přenesená",J275,0)</f>
        <v>0</v>
      </c>
      <c r="BH275" s="242">
        <f>IF(N275="sníž. přenesená",J275,0)</f>
        <v>0</v>
      </c>
      <c r="BI275" s="242">
        <f>IF(N275="nulová",J275,0)</f>
        <v>0</v>
      </c>
      <c r="BJ275" s="18" t="s">
        <v>83</v>
      </c>
      <c r="BK275" s="242">
        <f>ROUND(I275*H275,2)</f>
        <v>0</v>
      </c>
      <c r="BL275" s="18" t="s">
        <v>165</v>
      </c>
      <c r="BM275" s="241" t="s">
        <v>361</v>
      </c>
    </row>
    <row r="276" s="13" customFormat="1">
      <c r="A276" s="13"/>
      <c r="B276" s="243"/>
      <c r="C276" s="244"/>
      <c r="D276" s="245" t="s">
        <v>167</v>
      </c>
      <c r="E276" s="244"/>
      <c r="F276" s="247" t="s">
        <v>362</v>
      </c>
      <c r="G276" s="244"/>
      <c r="H276" s="248">
        <v>4005.9000000000001</v>
      </c>
      <c r="I276" s="249"/>
      <c r="J276" s="244"/>
      <c r="K276" s="244"/>
      <c r="L276" s="250"/>
      <c r="M276" s="251"/>
      <c r="N276" s="252"/>
      <c r="O276" s="252"/>
      <c r="P276" s="252"/>
      <c r="Q276" s="252"/>
      <c r="R276" s="252"/>
      <c r="S276" s="252"/>
      <c r="T276" s="25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4" t="s">
        <v>167</v>
      </c>
      <c r="AU276" s="254" t="s">
        <v>85</v>
      </c>
      <c r="AV276" s="13" t="s">
        <v>85</v>
      </c>
      <c r="AW276" s="13" t="s">
        <v>4</v>
      </c>
      <c r="AX276" s="13" t="s">
        <v>83</v>
      </c>
      <c r="AY276" s="254" t="s">
        <v>158</v>
      </c>
    </row>
    <row r="277" s="2" customFormat="1" ht="21.75" customHeight="1">
      <c r="A277" s="39"/>
      <c r="B277" s="40"/>
      <c r="C277" s="229" t="s">
        <v>363</v>
      </c>
      <c r="D277" s="229" t="s">
        <v>161</v>
      </c>
      <c r="E277" s="230" t="s">
        <v>364</v>
      </c>
      <c r="F277" s="231" t="s">
        <v>365</v>
      </c>
      <c r="G277" s="232" t="s">
        <v>348</v>
      </c>
      <c r="H277" s="233">
        <v>200.29499999999999</v>
      </c>
      <c r="I277" s="234"/>
      <c r="J277" s="235">
        <f>ROUND(I277*H277,2)</f>
        <v>0</v>
      </c>
      <c r="K277" s="236"/>
      <c r="L277" s="45"/>
      <c r="M277" s="237" t="s">
        <v>1</v>
      </c>
      <c r="N277" s="238" t="s">
        <v>41</v>
      </c>
      <c r="O277" s="92"/>
      <c r="P277" s="239">
        <f>O277*H277</f>
        <v>0</v>
      </c>
      <c r="Q277" s="239">
        <v>0</v>
      </c>
      <c r="R277" s="239">
        <f>Q277*H277</f>
        <v>0</v>
      </c>
      <c r="S277" s="239">
        <v>0</v>
      </c>
      <c r="T277" s="24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1" t="s">
        <v>165</v>
      </c>
      <c r="AT277" s="241" t="s">
        <v>161</v>
      </c>
      <c r="AU277" s="241" t="s">
        <v>85</v>
      </c>
      <c r="AY277" s="18" t="s">
        <v>158</v>
      </c>
      <c r="BE277" s="242">
        <f>IF(N277="základní",J277,0)</f>
        <v>0</v>
      </c>
      <c r="BF277" s="242">
        <f>IF(N277="snížená",J277,0)</f>
        <v>0</v>
      </c>
      <c r="BG277" s="242">
        <f>IF(N277="zákl. přenesená",J277,0)</f>
        <v>0</v>
      </c>
      <c r="BH277" s="242">
        <f>IF(N277="sníž. přenesená",J277,0)</f>
        <v>0</v>
      </c>
      <c r="BI277" s="242">
        <f>IF(N277="nulová",J277,0)</f>
        <v>0</v>
      </c>
      <c r="BJ277" s="18" t="s">
        <v>83</v>
      </c>
      <c r="BK277" s="242">
        <f>ROUND(I277*H277,2)</f>
        <v>0</v>
      </c>
      <c r="BL277" s="18" t="s">
        <v>165</v>
      </c>
      <c r="BM277" s="241" t="s">
        <v>366</v>
      </c>
    </row>
    <row r="278" s="12" customFormat="1" ht="22.8" customHeight="1">
      <c r="A278" s="12"/>
      <c r="B278" s="213"/>
      <c r="C278" s="214"/>
      <c r="D278" s="215" t="s">
        <v>75</v>
      </c>
      <c r="E278" s="227" t="s">
        <v>367</v>
      </c>
      <c r="F278" s="227" t="s">
        <v>368</v>
      </c>
      <c r="G278" s="214"/>
      <c r="H278" s="214"/>
      <c r="I278" s="217"/>
      <c r="J278" s="228">
        <f>BK278</f>
        <v>0</v>
      </c>
      <c r="K278" s="214"/>
      <c r="L278" s="219"/>
      <c r="M278" s="220"/>
      <c r="N278" s="221"/>
      <c r="O278" s="221"/>
      <c r="P278" s="222">
        <f>P279</f>
        <v>0</v>
      </c>
      <c r="Q278" s="221"/>
      <c r="R278" s="222">
        <f>R279</f>
        <v>0</v>
      </c>
      <c r="S278" s="221"/>
      <c r="T278" s="223">
        <f>T279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24" t="s">
        <v>83</v>
      </c>
      <c r="AT278" s="225" t="s">
        <v>75</v>
      </c>
      <c r="AU278" s="225" t="s">
        <v>83</v>
      </c>
      <c r="AY278" s="224" t="s">
        <v>158</v>
      </c>
      <c r="BK278" s="226">
        <f>BK279</f>
        <v>0</v>
      </c>
    </row>
    <row r="279" s="2" customFormat="1" ht="21.75" customHeight="1">
      <c r="A279" s="39"/>
      <c r="B279" s="40"/>
      <c r="C279" s="229" t="s">
        <v>369</v>
      </c>
      <c r="D279" s="229" t="s">
        <v>161</v>
      </c>
      <c r="E279" s="230" t="s">
        <v>370</v>
      </c>
      <c r="F279" s="231" t="s">
        <v>371</v>
      </c>
      <c r="G279" s="232" t="s">
        <v>348</v>
      </c>
      <c r="H279" s="233">
        <v>70.296999999999997</v>
      </c>
      <c r="I279" s="234"/>
      <c r="J279" s="235">
        <f>ROUND(I279*H279,2)</f>
        <v>0</v>
      </c>
      <c r="K279" s="236"/>
      <c r="L279" s="45"/>
      <c r="M279" s="237" t="s">
        <v>1</v>
      </c>
      <c r="N279" s="238" t="s">
        <v>41</v>
      </c>
      <c r="O279" s="92"/>
      <c r="P279" s="239">
        <f>O279*H279</f>
        <v>0</v>
      </c>
      <c r="Q279" s="239">
        <v>0</v>
      </c>
      <c r="R279" s="239">
        <f>Q279*H279</f>
        <v>0</v>
      </c>
      <c r="S279" s="239">
        <v>0</v>
      </c>
      <c r="T279" s="24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1" t="s">
        <v>165</v>
      </c>
      <c r="AT279" s="241" t="s">
        <v>161</v>
      </c>
      <c r="AU279" s="241" t="s">
        <v>85</v>
      </c>
      <c r="AY279" s="18" t="s">
        <v>158</v>
      </c>
      <c r="BE279" s="242">
        <f>IF(N279="základní",J279,0)</f>
        <v>0</v>
      </c>
      <c r="BF279" s="242">
        <f>IF(N279="snížená",J279,0)</f>
        <v>0</v>
      </c>
      <c r="BG279" s="242">
        <f>IF(N279="zákl. přenesená",J279,0)</f>
        <v>0</v>
      </c>
      <c r="BH279" s="242">
        <f>IF(N279="sníž. přenesená",J279,0)</f>
        <v>0</v>
      </c>
      <c r="BI279" s="242">
        <f>IF(N279="nulová",J279,0)</f>
        <v>0</v>
      </c>
      <c r="BJ279" s="18" t="s">
        <v>83</v>
      </c>
      <c r="BK279" s="242">
        <f>ROUND(I279*H279,2)</f>
        <v>0</v>
      </c>
      <c r="BL279" s="18" t="s">
        <v>165</v>
      </c>
      <c r="BM279" s="241" t="s">
        <v>372</v>
      </c>
    </row>
    <row r="280" s="12" customFormat="1" ht="25.92" customHeight="1">
      <c r="A280" s="12"/>
      <c r="B280" s="213"/>
      <c r="C280" s="214"/>
      <c r="D280" s="215" t="s">
        <v>75</v>
      </c>
      <c r="E280" s="216" t="s">
        <v>373</v>
      </c>
      <c r="F280" s="216" t="s">
        <v>374</v>
      </c>
      <c r="G280" s="214"/>
      <c r="H280" s="214"/>
      <c r="I280" s="217"/>
      <c r="J280" s="218">
        <f>BK280</f>
        <v>0</v>
      </c>
      <c r="K280" s="214"/>
      <c r="L280" s="219"/>
      <c r="M280" s="220"/>
      <c r="N280" s="221"/>
      <c r="O280" s="221"/>
      <c r="P280" s="222">
        <f>P281+P333+P362+P440+P535+P545+P818</f>
        <v>0</v>
      </c>
      <c r="Q280" s="221"/>
      <c r="R280" s="222">
        <f>R281+R333+R362+R440+R535+R545+R818</f>
        <v>108.19232010000002</v>
      </c>
      <c r="S280" s="221"/>
      <c r="T280" s="223">
        <f>T281+T333+T362+T440+T535+T545+T818</f>
        <v>107.39238528999999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24" t="s">
        <v>85</v>
      </c>
      <c r="AT280" s="225" t="s">
        <v>75</v>
      </c>
      <c r="AU280" s="225" t="s">
        <v>76</v>
      </c>
      <c r="AY280" s="224" t="s">
        <v>158</v>
      </c>
      <c r="BK280" s="226">
        <f>BK281+BK333+BK362+BK440+BK535+BK545+BK818</f>
        <v>0</v>
      </c>
    </row>
    <row r="281" s="12" customFormat="1" ht="22.8" customHeight="1">
      <c r="A281" s="12"/>
      <c r="B281" s="213"/>
      <c r="C281" s="214"/>
      <c r="D281" s="215" t="s">
        <v>75</v>
      </c>
      <c r="E281" s="227" t="s">
        <v>375</v>
      </c>
      <c r="F281" s="227" t="s">
        <v>376</v>
      </c>
      <c r="G281" s="214"/>
      <c r="H281" s="214"/>
      <c r="I281" s="217"/>
      <c r="J281" s="228">
        <f>BK281</f>
        <v>0</v>
      </c>
      <c r="K281" s="214"/>
      <c r="L281" s="219"/>
      <c r="M281" s="220"/>
      <c r="N281" s="221"/>
      <c r="O281" s="221"/>
      <c r="P281" s="222">
        <f>SUM(P282:P332)</f>
        <v>0</v>
      </c>
      <c r="Q281" s="221"/>
      <c r="R281" s="222">
        <f>SUM(R282:R332)</f>
        <v>4.8331483000000004</v>
      </c>
      <c r="S281" s="221"/>
      <c r="T281" s="223">
        <f>SUM(T282:T332)</f>
        <v>11.711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24" t="s">
        <v>85</v>
      </c>
      <c r="AT281" s="225" t="s">
        <v>75</v>
      </c>
      <c r="AU281" s="225" t="s">
        <v>83</v>
      </c>
      <c r="AY281" s="224" t="s">
        <v>158</v>
      </c>
      <c r="BK281" s="226">
        <f>SUM(BK282:BK332)</f>
        <v>0</v>
      </c>
    </row>
    <row r="282" s="2" customFormat="1" ht="21.75" customHeight="1">
      <c r="A282" s="39"/>
      <c r="B282" s="40"/>
      <c r="C282" s="229" t="s">
        <v>377</v>
      </c>
      <c r="D282" s="229" t="s">
        <v>161</v>
      </c>
      <c r="E282" s="230" t="s">
        <v>378</v>
      </c>
      <c r="F282" s="231" t="s">
        <v>379</v>
      </c>
      <c r="G282" s="232" t="s">
        <v>164</v>
      </c>
      <c r="H282" s="233">
        <v>539</v>
      </c>
      <c r="I282" s="234"/>
      <c r="J282" s="235">
        <f>ROUND(I282*H282,2)</f>
        <v>0</v>
      </c>
      <c r="K282" s="236"/>
      <c r="L282" s="45"/>
      <c r="M282" s="237" t="s">
        <v>1</v>
      </c>
      <c r="N282" s="238" t="s">
        <v>41</v>
      </c>
      <c r="O282" s="92"/>
      <c r="P282" s="239">
        <f>O282*H282</f>
        <v>0</v>
      </c>
      <c r="Q282" s="239">
        <v>0</v>
      </c>
      <c r="R282" s="239">
        <f>Q282*H282</f>
        <v>0</v>
      </c>
      <c r="S282" s="239">
        <v>0.0050000000000000001</v>
      </c>
      <c r="T282" s="240">
        <f>S282*H282</f>
        <v>2.6949999999999998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1" t="s">
        <v>241</v>
      </c>
      <c r="AT282" s="241" t="s">
        <v>161</v>
      </c>
      <c r="AU282" s="241" t="s">
        <v>85</v>
      </c>
      <c r="AY282" s="18" t="s">
        <v>158</v>
      </c>
      <c r="BE282" s="242">
        <f>IF(N282="základní",J282,0)</f>
        <v>0</v>
      </c>
      <c r="BF282" s="242">
        <f>IF(N282="snížená",J282,0)</f>
        <v>0</v>
      </c>
      <c r="BG282" s="242">
        <f>IF(N282="zákl. přenesená",J282,0)</f>
        <v>0</v>
      </c>
      <c r="BH282" s="242">
        <f>IF(N282="sníž. přenesená",J282,0)</f>
        <v>0</v>
      </c>
      <c r="BI282" s="242">
        <f>IF(N282="nulová",J282,0)</f>
        <v>0</v>
      </c>
      <c r="BJ282" s="18" t="s">
        <v>83</v>
      </c>
      <c r="BK282" s="242">
        <f>ROUND(I282*H282,2)</f>
        <v>0</v>
      </c>
      <c r="BL282" s="18" t="s">
        <v>241</v>
      </c>
      <c r="BM282" s="241" t="s">
        <v>380</v>
      </c>
    </row>
    <row r="283" s="13" customFormat="1">
      <c r="A283" s="13"/>
      <c r="B283" s="243"/>
      <c r="C283" s="244"/>
      <c r="D283" s="245" t="s">
        <v>167</v>
      </c>
      <c r="E283" s="246" t="s">
        <v>1</v>
      </c>
      <c r="F283" s="247" t="s">
        <v>381</v>
      </c>
      <c r="G283" s="244"/>
      <c r="H283" s="248">
        <v>438</v>
      </c>
      <c r="I283" s="249"/>
      <c r="J283" s="244"/>
      <c r="K283" s="244"/>
      <c r="L283" s="250"/>
      <c r="M283" s="251"/>
      <c r="N283" s="252"/>
      <c r="O283" s="252"/>
      <c r="P283" s="252"/>
      <c r="Q283" s="252"/>
      <c r="R283" s="252"/>
      <c r="S283" s="252"/>
      <c r="T283" s="25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4" t="s">
        <v>167</v>
      </c>
      <c r="AU283" s="254" t="s">
        <v>85</v>
      </c>
      <c r="AV283" s="13" t="s">
        <v>85</v>
      </c>
      <c r="AW283" s="13" t="s">
        <v>32</v>
      </c>
      <c r="AX283" s="13" t="s">
        <v>76</v>
      </c>
      <c r="AY283" s="254" t="s">
        <v>158</v>
      </c>
    </row>
    <row r="284" s="13" customFormat="1">
      <c r="A284" s="13"/>
      <c r="B284" s="243"/>
      <c r="C284" s="244"/>
      <c r="D284" s="245" t="s">
        <v>167</v>
      </c>
      <c r="E284" s="246" t="s">
        <v>1</v>
      </c>
      <c r="F284" s="247" t="s">
        <v>382</v>
      </c>
      <c r="G284" s="244"/>
      <c r="H284" s="248">
        <v>101</v>
      </c>
      <c r="I284" s="249"/>
      <c r="J284" s="244"/>
      <c r="K284" s="244"/>
      <c r="L284" s="250"/>
      <c r="M284" s="251"/>
      <c r="N284" s="252"/>
      <c r="O284" s="252"/>
      <c r="P284" s="252"/>
      <c r="Q284" s="252"/>
      <c r="R284" s="252"/>
      <c r="S284" s="252"/>
      <c r="T284" s="25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4" t="s">
        <v>167</v>
      </c>
      <c r="AU284" s="254" t="s">
        <v>85</v>
      </c>
      <c r="AV284" s="13" t="s">
        <v>85</v>
      </c>
      <c r="AW284" s="13" t="s">
        <v>32</v>
      </c>
      <c r="AX284" s="13" t="s">
        <v>76</v>
      </c>
      <c r="AY284" s="254" t="s">
        <v>158</v>
      </c>
    </row>
    <row r="285" s="14" customFormat="1">
      <c r="A285" s="14"/>
      <c r="B285" s="255"/>
      <c r="C285" s="256"/>
      <c r="D285" s="245" t="s">
        <v>167</v>
      </c>
      <c r="E285" s="257" t="s">
        <v>1</v>
      </c>
      <c r="F285" s="258" t="s">
        <v>170</v>
      </c>
      <c r="G285" s="256"/>
      <c r="H285" s="259">
        <v>539</v>
      </c>
      <c r="I285" s="260"/>
      <c r="J285" s="256"/>
      <c r="K285" s="256"/>
      <c r="L285" s="261"/>
      <c r="M285" s="262"/>
      <c r="N285" s="263"/>
      <c r="O285" s="263"/>
      <c r="P285" s="263"/>
      <c r="Q285" s="263"/>
      <c r="R285" s="263"/>
      <c r="S285" s="263"/>
      <c r="T285" s="26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5" t="s">
        <v>167</v>
      </c>
      <c r="AU285" s="265" t="s">
        <v>85</v>
      </c>
      <c r="AV285" s="14" t="s">
        <v>165</v>
      </c>
      <c r="AW285" s="14" t="s">
        <v>32</v>
      </c>
      <c r="AX285" s="14" t="s">
        <v>83</v>
      </c>
      <c r="AY285" s="265" t="s">
        <v>158</v>
      </c>
    </row>
    <row r="286" s="2" customFormat="1" ht="24.15" customHeight="1">
      <c r="A286" s="39"/>
      <c r="B286" s="40"/>
      <c r="C286" s="229" t="s">
        <v>383</v>
      </c>
      <c r="D286" s="229" t="s">
        <v>161</v>
      </c>
      <c r="E286" s="230" t="s">
        <v>384</v>
      </c>
      <c r="F286" s="231" t="s">
        <v>385</v>
      </c>
      <c r="G286" s="232" t="s">
        <v>164</v>
      </c>
      <c r="H286" s="233">
        <v>52</v>
      </c>
      <c r="I286" s="234"/>
      <c r="J286" s="235">
        <f>ROUND(I286*H286,2)</f>
        <v>0</v>
      </c>
      <c r="K286" s="236"/>
      <c r="L286" s="45"/>
      <c r="M286" s="237" t="s">
        <v>1</v>
      </c>
      <c r="N286" s="238" t="s">
        <v>41</v>
      </c>
      <c r="O286" s="92"/>
      <c r="P286" s="239">
        <f>O286*H286</f>
        <v>0</v>
      </c>
      <c r="Q286" s="239">
        <v>0</v>
      </c>
      <c r="R286" s="239">
        <f>Q286*H286</f>
        <v>0</v>
      </c>
      <c r="S286" s="239">
        <v>0</v>
      </c>
      <c r="T286" s="24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1" t="s">
        <v>241</v>
      </c>
      <c r="AT286" s="241" t="s">
        <v>161</v>
      </c>
      <c r="AU286" s="241" t="s">
        <v>85</v>
      </c>
      <c r="AY286" s="18" t="s">
        <v>158</v>
      </c>
      <c r="BE286" s="242">
        <f>IF(N286="základní",J286,0)</f>
        <v>0</v>
      </c>
      <c r="BF286" s="242">
        <f>IF(N286="snížená",J286,0)</f>
        <v>0</v>
      </c>
      <c r="BG286" s="242">
        <f>IF(N286="zákl. přenesená",J286,0)</f>
        <v>0</v>
      </c>
      <c r="BH286" s="242">
        <f>IF(N286="sníž. přenesená",J286,0)</f>
        <v>0</v>
      </c>
      <c r="BI286" s="242">
        <f>IF(N286="nulová",J286,0)</f>
        <v>0</v>
      </c>
      <c r="BJ286" s="18" t="s">
        <v>83</v>
      </c>
      <c r="BK286" s="242">
        <f>ROUND(I286*H286,2)</f>
        <v>0</v>
      </c>
      <c r="BL286" s="18" t="s">
        <v>241</v>
      </c>
      <c r="BM286" s="241" t="s">
        <v>386</v>
      </c>
    </row>
    <row r="287" s="15" customFormat="1">
      <c r="A287" s="15"/>
      <c r="B287" s="266"/>
      <c r="C287" s="267"/>
      <c r="D287" s="245" t="s">
        <v>167</v>
      </c>
      <c r="E287" s="268" t="s">
        <v>1</v>
      </c>
      <c r="F287" s="269" t="s">
        <v>269</v>
      </c>
      <c r="G287" s="267"/>
      <c r="H287" s="268" t="s">
        <v>1</v>
      </c>
      <c r="I287" s="270"/>
      <c r="J287" s="267"/>
      <c r="K287" s="267"/>
      <c r="L287" s="271"/>
      <c r="M287" s="272"/>
      <c r="N287" s="273"/>
      <c r="O287" s="273"/>
      <c r="P287" s="273"/>
      <c r="Q287" s="273"/>
      <c r="R287" s="273"/>
      <c r="S287" s="273"/>
      <c r="T287" s="27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75" t="s">
        <v>167</v>
      </c>
      <c r="AU287" s="275" t="s">
        <v>85</v>
      </c>
      <c r="AV287" s="15" t="s">
        <v>83</v>
      </c>
      <c r="AW287" s="15" t="s">
        <v>32</v>
      </c>
      <c r="AX287" s="15" t="s">
        <v>76</v>
      </c>
      <c r="AY287" s="275" t="s">
        <v>158</v>
      </c>
    </row>
    <row r="288" s="15" customFormat="1">
      <c r="A288" s="15"/>
      <c r="B288" s="266"/>
      <c r="C288" s="267"/>
      <c r="D288" s="245" t="s">
        <v>167</v>
      </c>
      <c r="E288" s="268" t="s">
        <v>1</v>
      </c>
      <c r="F288" s="269" t="s">
        <v>270</v>
      </c>
      <c r="G288" s="267"/>
      <c r="H288" s="268" t="s">
        <v>1</v>
      </c>
      <c r="I288" s="270"/>
      <c r="J288" s="267"/>
      <c r="K288" s="267"/>
      <c r="L288" s="271"/>
      <c r="M288" s="272"/>
      <c r="N288" s="273"/>
      <c r="O288" s="273"/>
      <c r="P288" s="273"/>
      <c r="Q288" s="273"/>
      <c r="R288" s="273"/>
      <c r="S288" s="273"/>
      <c r="T288" s="274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75" t="s">
        <v>167</v>
      </c>
      <c r="AU288" s="275" t="s">
        <v>85</v>
      </c>
      <c r="AV288" s="15" t="s">
        <v>83</v>
      </c>
      <c r="AW288" s="15" t="s">
        <v>32</v>
      </c>
      <c r="AX288" s="15" t="s">
        <v>76</v>
      </c>
      <c r="AY288" s="275" t="s">
        <v>158</v>
      </c>
    </row>
    <row r="289" s="13" customFormat="1">
      <c r="A289" s="13"/>
      <c r="B289" s="243"/>
      <c r="C289" s="244"/>
      <c r="D289" s="245" t="s">
        <v>167</v>
      </c>
      <c r="E289" s="246" t="s">
        <v>1</v>
      </c>
      <c r="F289" s="247" t="s">
        <v>281</v>
      </c>
      <c r="G289" s="244"/>
      <c r="H289" s="248">
        <v>4</v>
      </c>
      <c r="I289" s="249"/>
      <c r="J289" s="244"/>
      <c r="K289" s="244"/>
      <c r="L289" s="250"/>
      <c r="M289" s="251"/>
      <c r="N289" s="252"/>
      <c r="O289" s="252"/>
      <c r="P289" s="252"/>
      <c r="Q289" s="252"/>
      <c r="R289" s="252"/>
      <c r="S289" s="252"/>
      <c r="T289" s="25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4" t="s">
        <v>167</v>
      </c>
      <c r="AU289" s="254" t="s">
        <v>85</v>
      </c>
      <c r="AV289" s="13" t="s">
        <v>85</v>
      </c>
      <c r="AW289" s="13" t="s">
        <v>32</v>
      </c>
      <c r="AX289" s="13" t="s">
        <v>76</v>
      </c>
      <c r="AY289" s="254" t="s">
        <v>158</v>
      </c>
    </row>
    <row r="290" s="15" customFormat="1">
      <c r="A290" s="15"/>
      <c r="B290" s="266"/>
      <c r="C290" s="267"/>
      <c r="D290" s="245" t="s">
        <v>167</v>
      </c>
      <c r="E290" s="268" t="s">
        <v>1</v>
      </c>
      <c r="F290" s="269" t="s">
        <v>272</v>
      </c>
      <c r="G290" s="267"/>
      <c r="H290" s="268" t="s">
        <v>1</v>
      </c>
      <c r="I290" s="270"/>
      <c r="J290" s="267"/>
      <c r="K290" s="267"/>
      <c r="L290" s="271"/>
      <c r="M290" s="272"/>
      <c r="N290" s="273"/>
      <c r="O290" s="273"/>
      <c r="P290" s="273"/>
      <c r="Q290" s="273"/>
      <c r="R290" s="273"/>
      <c r="S290" s="273"/>
      <c r="T290" s="274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5" t="s">
        <v>167</v>
      </c>
      <c r="AU290" s="275" t="s">
        <v>85</v>
      </c>
      <c r="AV290" s="15" t="s">
        <v>83</v>
      </c>
      <c r="AW290" s="15" t="s">
        <v>32</v>
      </c>
      <c r="AX290" s="15" t="s">
        <v>76</v>
      </c>
      <c r="AY290" s="275" t="s">
        <v>158</v>
      </c>
    </row>
    <row r="291" s="13" customFormat="1">
      <c r="A291" s="13"/>
      <c r="B291" s="243"/>
      <c r="C291" s="244"/>
      <c r="D291" s="245" t="s">
        <v>167</v>
      </c>
      <c r="E291" s="246" t="s">
        <v>1</v>
      </c>
      <c r="F291" s="247" t="s">
        <v>282</v>
      </c>
      <c r="G291" s="244"/>
      <c r="H291" s="248">
        <v>48</v>
      </c>
      <c r="I291" s="249"/>
      <c r="J291" s="244"/>
      <c r="K291" s="244"/>
      <c r="L291" s="250"/>
      <c r="M291" s="251"/>
      <c r="N291" s="252"/>
      <c r="O291" s="252"/>
      <c r="P291" s="252"/>
      <c r="Q291" s="252"/>
      <c r="R291" s="252"/>
      <c r="S291" s="252"/>
      <c r="T291" s="25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4" t="s">
        <v>167</v>
      </c>
      <c r="AU291" s="254" t="s">
        <v>85</v>
      </c>
      <c r="AV291" s="13" t="s">
        <v>85</v>
      </c>
      <c r="AW291" s="13" t="s">
        <v>32</v>
      </c>
      <c r="AX291" s="13" t="s">
        <v>76</v>
      </c>
      <c r="AY291" s="254" t="s">
        <v>158</v>
      </c>
    </row>
    <row r="292" s="14" customFormat="1">
      <c r="A292" s="14"/>
      <c r="B292" s="255"/>
      <c r="C292" s="256"/>
      <c r="D292" s="245" t="s">
        <v>167</v>
      </c>
      <c r="E292" s="257" t="s">
        <v>1</v>
      </c>
      <c r="F292" s="258" t="s">
        <v>170</v>
      </c>
      <c r="G292" s="256"/>
      <c r="H292" s="259">
        <v>52</v>
      </c>
      <c r="I292" s="260"/>
      <c r="J292" s="256"/>
      <c r="K292" s="256"/>
      <c r="L292" s="261"/>
      <c r="M292" s="262"/>
      <c r="N292" s="263"/>
      <c r="O292" s="263"/>
      <c r="P292" s="263"/>
      <c r="Q292" s="263"/>
      <c r="R292" s="263"/>
      <c r="S292" s="263"/>
      <c r="T292" s="26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5" t="s">
        <v>167</v>
      </c>
      <c r="AU292" s="265" t="s">
        <v>85</v>
      </c>
      <c r="AV292" s="14" t="s">
        <v>165</v>
      </c>
      <c r="AW292" s="14" t="s">
        <v>32</v>
      </c>
      <c r="AX292" s="14" t="s">
        <v>83</v>
      </c>
      <c r="AY292" s="265" t="s">
        <v>158</v>
      </c>
    </row>
    <row r="293" s="2" customFormat="1" ht="21.75" customHeight="1">
      <c r="A293" s="39"/>
      <c r="B293" s="40"/>
      <c r="C293" s="276" t="s">
        <v>387</v>
      </c>
      <c r="D293" s="276" t="s">
        <v>177</v>
      </c>
      <c r="E293" s="277" t="s">
        <v>388</v>
      </c>
      <c r="F293" s="278" t="s">
        <v>389</v>
      </c>
      <c r="G293" s="279" t="s">
        <v>348</v>
      </c>
      <c r="H293" s="280">
        <v>0.055</v>
      </c>
      <c r="I293" s="281"/>
      <c r="J293" s="282">
        <f>ROUND(I293*H293,2)</f>
        <v>0</v>
      </c>
      <c r="K293" s="283"/>
      <c r="L293" s="284"/>
      <c r="M293" s="285" t="s">
        <v>1</v>
      </c>
      <c r="N293" s="286" t="s">
        <v>41</v>
      </c>
      <c r="O293" s="92"/>
      <c r="P293" s="239">
        <f>O293*H293</f>
        <v>0</v>
      </c>
      <c r="Q293" s="239">
        <v>1</v>
      </c>
      <c r="R293" s="239">
        <f>Q293*H293</f>
        <v>0.055</v>
      </c>
      <c r="S293" s="239">
        <v>0</v>
      </c>
      <c r="T293" s="24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1" t="s">
        <v>326</v>
      </c>
      <c r="AT293" s="241" t="s">
        <v>177</v>
      </c>
      <c r="AU293" s="241" t="s">
        <v>85</v>
      </c>
      <c r="AY293" s="18" t="s">
        <v>158</v>
      </c>
      <c r="BE293" s="242">
        <f>IF(N293="základní",J293,0)</f>
        <v>0</v>
      </c>
      <c r="BF293" s="242">
        <f>IF(N293="snížená",J293,0)</f>
        <v>0</v>
      </c>
      <c r="BG293" s="242">
        <f>IF(N293="zákl. přenesená",J293,0)</f>
        <v>0</v>
      </c>
      <c r="BH293" s="242">
        <f>IF(N293="sníž. přenesená",J293,0)</f>
        <v>0</v>
      </c>
      <c r="BI293" s="242">
        <f>IF(N293="nulová",J293,0)</f>
        <v>0</v>
      </c>
      <c r="BJ293" s="18" t="s">
        <v>83</v>
      </c>
      <c r="BK293" s="242">
        <f>ROUND(I293*H293,2)</f>
        <v>0</v>
      </c>
      <c r="BL293" s="18" t="s">
        <v>241</v>
      </c>
      <c r="BM293" s="241" t="s">
        <v>390</v>
      </c>
    </row>
    <row r="294" s="2" customFormat="1">
      <c r="A294" s="39"/>
      <c r="B294" s="40"/>
      <c r="C294" s="41"/>
      <c r="D294" s="245" t="s">
        <v>330</v>
      </c>
      <c r="E294" s="41"/>
      <c r="F294" s="298" t="s">
        <v>391</v>
      </c>
      <c r="G294" s="41"/>
      <c r="H294" s="41"/>
      <c r="I294" s="299"/>
      <c r="J294" s="41"/>
      <c r="K294" s="41"/>
      <c r="L294" s="45"/>
      <c r="M294" s="300"/>
      <c r="N294" s="301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330</v>
      </c>
      <c r="AU294" s="18" t="s">
        <v>85</v>
      </c>
    </row>
    <row r="295" s="13" customFormat="1">
      <c r="A295" s="13"/>
      <c r="B295" s="243"/>
      <c r="C295" s="244"/>
      <c r="D295" s="245" t="s">
        <v>167</v>
      </c>
      <c r="E295" s="244"/>
      <c r="F295" s="247" t="s">
        <v>392</v>
      </c>
      <c r="G295" s="244"/>
      <c r="H295" s="248">
        <v>0.055</v>
      </c>
      <c r="I295" s="249"/>
      <c r="J295" s="244"/>
      <c r="K295" s="244"/>
      <c r="L295" s="250"/>
      <c r="M295" s="251"/>
      <c r="N295" s="252"/>
      <c r="O295" s="252"/>
      <c r="P295" s="252"/>
      <c r="Q295" s="252"/>
      <c r="R295" s="252"/>
      <c r="S295" s="252"/>
      <c r="T295" s="25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4" t="s">
        <v>167</v>
      </c>
      <c r="AU295" s="254" t="s">
        <v>85</v>
      </c>
      <c r="AV295" s="13" t="s">
        <v>85</v>
      </c>
      <c r="AW295" s="13" t="s">
        <v>4</v>
      </c>
      <c r="AX295" s="13" t="s">
        <v>83</v>
      </c>
      <c r="AY295" s="254" t="s">
        <v>158</v>
      </c>
    </row>
    <row r="296" s="2" customFormat="1" ht="24.15" customHeight="1">
      <c r="A296" s="39"/>
      <c r="B296" s="40"/>
      <c r="C296" s="229" t="s">
        <v>393</v>
      </c>
      <c r="D296" s="229" t="s">
        <v>161</v>
      </c>
      <c r="E296" s="230" t="s">
        <v>394</v>
      </c>
      <c r="F296" s="231" t="s">
        <v>395</v>
      </c>
      <c r="G296" s="232" t="s">
        <v>164</v>
      </c>
      <c r="H296" s="233">
        <v>323.495</v>
      </c>
      <c r="I296" s="234"/>
      <c r="J296" s="235">
        <f>ROUND(I296*H296,2)</f>
        <v>0</v>
      </c>
      <c r="K296" s="236"/>
      <c r="L296" s="45"/>
      <c r="M296" s="237" t="s">
        <v>1</v>
      </c>
      <c r="N296" s="238" t="s">
        <v>41</v>
      </c>
      <c r="O296" s="92"/>
      <c r="P296" s="239">
        <f>O296*H296</f>
        <v>0</v>
      </c>
      <c r="Q296" s="239">
        <v>0</v>
      </c>
      <c r="R296" s="239">
        <f>Q296*H296</f>
        <v>0</v>
      </c>
      <c r="S296" s="239">
        <v>0</v>
      </c>
      <c r="T296" s="24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1" t="s">
        <v>241</v>
      </c>
      <c r="AT296" s="241" t="s">
        <v>161</v>
      </c>
      <c r="AU296" s="241" t="s">
        <v>85</v>
      </c>
      <c r="AY296" s="18" t="s">
        <v>158</v>
      </c>
      <c r="BE296" s="242">
        <f>IF(N296="základní",J296,0)</f>
        <v>0</v>
      </c>
      <c r="BF296" s="242">
        <f>IF(N296="snížená",J296,0)</f>
        <v>0</v>
      </c>
      <c r="BG296" s="242">
        <f>IF(N296="zákl. přenesená",J296,0)</f>
        <v>0</v>
      </c>
      <c r="BH296" s="242">
        <f>IF(N296="sníž. přenesená",J296,0)</f>
        <v>0</v>
      </c>
      <c r="BI296" s="242">
        <f>IF(N296="nulová",J296,0)</f>
        <v>0</v>
      </c>
      <c r="BJ296" s="18" t="s">
        <v>83</v>
      </c>
      <c r="BK296" s="242">
        <f>ROUND(I296*H296,2)</f>
        <v>0</v>
      </c>
      <c r="BL296" s="18" t="s">
        <v>241</v>
      </c>
      <c r="BM296" s="241" t="s">
        <v>396</v>
      </c>
    </row>
    <row r="297" s="13" customFormat="1">
      <c r="A297" s="13"/>
      <c r="B297" s="243"/>
      <c r="C297" s="244"/>
      <c r="D297" s="245" t="s">
        <v>167</v>
      </c>
      <c r="E297" s="246" t="s">
        <v>1</v>
      </c>
      <c r="F297" s="247" t="s">
        <v>397</v>
      </c>
      <c r="G297" s="244"/>
      <c r="H297" s="248">
        <v>229.30000000000001</v>
      </c>
      <c r="I297" s="249"/>
      <c r="J297" s="244"/>
      <c r="K297" s="244"/>
      <c r="L297" s="250"/>
      <c r="M297" s="251"/>
      <c r="N297" s="252"/>
      <c r="O297" s="252"/>
      <c r="P297" s="252"/>
      <c r="Q297" s="252"/>
      <c r="R297" s="252"/>
      <c r="S297" s="252"/>
      <c r="T297" s="25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4" t="s">
        <v>167</v>
      </c>
      <c r="AU297" s="254" t="s">
        <v>85</v>
      </c>
      <c r="AV297" s="13" t="s">
        <v>85</v>
      </c>
      <c r="AW297" s="13" t="s">
        <v>32</v>
      </c>
      <c r="AX297" s="13" t="s">
        <v>76</v>
      </c>
      <c r="AY297" s="254" t="s">
        <v>158</v>
      </c>
    </row>
    <row r="298" s="15" customFormat="1">
      <c r="A298" s="15"/>
      <c r="B298" s="266"/>
      <c r="C298" s="267"/>
      <c r="D298" s="245" t="s">
        <v>167</v>
      </c>
      <c r="E298" s="268" t="s">
        <v>1</v>
      </c>
      <c r="F298" s="269" t="s">
        <v>270</v>
      </c>
      <c r="G298" s="267"/>
      <c r="H298" s="268" t="s">
        <v>1</v>
      </c>
      <c r="I298" s="270"/>
      <c r="J298" s="267"/>
      <c r="K298" s="267"/>
      <c r="L298" s="271"/>
      <c r="M298" s="272"/>
      <c r="N298" s="273"/>
      <c r="O298" s="273"/>
      <c r="P298" s="273"/>
      <c r="Q298" s="273"/>
      <c r="R298" s="273"/>
      <c r="S298" s="273"/>
      <c r="T298" s="274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75" t="s">
        <v>167</v>
      </c>
      <c r="AU298" s="275" t="s">
        <v>85</v>
      </c>
      <c r="AV298" s="15" t="s">
        <v>83</v>
      </c>
      <c r="AW298" s="15" t="s">
        <v>32</v>
      </c>
      <c r="AX298" s="15" t="s">
        <v>76</v>
      </c>
      <c r="AY298" s="275" t="s">
        <v>158</v>
      </c>
    </row>
    <row r="299" s="13" customFormat="1">
      <c r="A299" s="13"/>
      <c r="B299" s="243"/>
      <c r="C299" s="244"/>
      <c r="D299" s="245" t="s">
        <v>167</v>
      </c>
      <c r="E299" s="246" t="s">
        <v>1</v>
      </c>
      <c r="F299" s="247" t="s">
        <v>281</v>
      </c>
      <c r="G299" s="244"/>
      <c r="H299" s="248">
        <v>4</v>
      </c>
      <c r="I299" s="249"/>
      <c r="J299" s="244"/>
      <c r="K299" s="244"/>
      <c r="L299" s="250"/>
      <c r="M299" s="251"/>
      <c r="N299" s="252"/>
      <c r="O299" s="252"/>
      <c r="P299" s="252"/>
      <c r="Q299" s="252"/>
      <c r="R299" s="252"/>
      <c r="S299" s="252"/>
      <c r="T299" s="25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4" t="s">
        <v>167</v>
      </c>
      <c r="AU299" s="254" t="s">
        <v>85</v>
      </c>
      <c r="AV299" s="13" t="s">
        <v>85</v>
      </c>
      <c r="AW299" s="13" t="s">
        <v>32</v>
      </c>
      <c r="AX299" s="13" t="s">
        <v>76</v>
      </c>
      <c r="AY299" s="254" t="s">
        <v>158</v>
      </c>
    </row>
    <row r="300" s="15" customFormat="1">
      <c r="A300" s="15"/>
      <c r="B300" s="266"/>
      <c r="C300" s="267"/>
      <c r="D300" s="245" t="s">
        <v>167</v>
      </c>
      <c r="E300" s="268" t="s">
        <v>1</v>
      </c>
      <c r="F300" s="269" t="s">
        <v>272</v>
      </c>
      <c r="G300" s="267"/>
      <c r="H300" s="268" t="s">
        <v>1</v>
      </c>
      <c r="I300" s="270"/>
      <c r="J300" s="267"/>
      <c r="K300" s="267"/>
      <c r="L300" s="271"/>
      <c r="M300" s="272"/>
      <c r="N300" s="273"/>
      <c r="O300" s="273"/>
      <c r="P300" s="273"/>
      <c r="Q300" s="273"/>
      <c r="R300" s="273"/>
      <c r="S300" s="273"/>
      <c r="T300" s="274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5" t="s">
        <v>167</v>
      </c>
      <c r="AU300" s="275" t="s">
        <v>85</v>
      </c>
      <c r="AV300" s="15" t="s">
        <v>83</v>
      </c>
      <c r="AW300" s="15" t="s">
        <v>32</v>
      </c>
      <c r="AX300" s="15" t="s">
        <v>76</v>
      </c>
      <c r="AY300" s="275" t="s">
        <v>158</v>
      </c>
    </row>
    <row r="301" s="13" customFormat="1">
      <c r="A301" s="13"/>
      <c r="B301" s="243"/>
      <c r="C301" s="244"/>
      <c r="D301" s="245" t="s">
        <v>167</v>
      </c>
      <c r="E301" s="246" t="s">
        <v>1</v>
      </c>
      <c r="F301" s="247" t="s">
        <v>282</v>
      </c>
      <c r="G301" s="244"/>
      <c r="H301" s="248">
        <v>48</v>
      </c>
      <c r="I301" s="249"/>
      <c r="J301" s="244"/>
      <c r="K301" s="244"/>
      <c r="L301" s="250"/>
      <c r="M301" s="251"/>
      <c r="N301" s="252"/>
      <c r="O301" s="252"/>
      <c r="P301" s="252"/>
      <c r="Q301" s="252"/>
      <c r="R301" s="252"/>
      <c r="S301" s="252"/>
      <c r="T301" s="25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4" t="s">
        <v>167</v>
      </c>
      <c r="AU301" s="254" t="s">
        <v>85</v>
      </c>
      <c r="AV301" s="13" t="s">
        <v>85</v>
      </c>
      <c r="AW301" s="13" t="s">
        <v>32</v>
      </c>
      <c r="AX301" s="13" t="s">
        <v>76</v>
      </c>
      <c r="AY301" s="254" t="s">
        <v>158</v>
      </c>
    </row>
    <row r="302" s="16" customFormat="1">
      <c r="A302" s="16"/>
      <c r="B302" s="287"/>
      <c r="C302" s="288"/>
      <c r="D302" s="245" t="s">
        <v>167</v>
      </c>
      <c r="E302" s="289" t="s">
        <v>1</v>
      </c>
      <c r="F302" s="290" t="s">
        <v>195</v>
      </c>
      <c r="G302" s="288"/>
      <c r="H302" s="291">
        <v>281.30000000000001</v>
      </c>
      <c r="I302" s="292"/>
      <c r="J302" s="288"/>
      <c r="K302" s="288"/>
      <c r="L302" s="293"/>
      <c r="M302" s="294"/>
      <c r="N302" s="295"/>
      <c r="O302" s="295"/>
      <c r="P302" s="295"/>
      <c r="Q302" s="295"/>
      <c r="R302" s="295"/>
      <c r="S302" s="295"/>
      <c r="T302" s="29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T302" s="297" t="s">
        <v>167</v>
      </c>
      <c r="AU302" s="297" t="s">
        <v>85</v>
      </c>
      <c r="AV302" s="16" t="s">
        <v>102</v>
      </c>
      <c r="AW302" s="16" t="s">
        <v>32</v>
      </c>
      <c r="AX302" s="16" t="s">
        <v>76</v>
      </c>
      <c r="AY302" s="297" t="s">
        <v>158</v>
      </c>
    </row>
    <row r="303" s="13" customFormat="1">
      <c r="A303" s="13"/>
      <c r="B303" s="243"/>
      <c r="C303" s="244"/>
      <c r="D303" s="245" t="s">
        <v>167</v>
      </c>
      <c r="E303" s="246" t="s">
        <v>1</v>
      </c>
      <c r="F303" s="247" t="s">
        <v>398</v>
      </c>
      <c r="G303" s="244"/>
      <c r="H303" s="248">
        <v>42.195</v>
      </c>
      <c r="I303" s="249"/>
      <c r="J303" s="244"/>
      <c r="K303" s="244"/>
      <c r="L303" s="250"/>
      <c r="M303" s="251"/>
      <c r="N303" s="252"/>
      <c r="O303" s="252"/>
      <c r="P303" s="252"/>
      <c r="Q303" s="252"/>
      <c r="R303" s="252"/>
      <c r="S303" s="252"/>
      <c r="T303" s="25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4" t="s">
        <v>167</v>
      </c>
      <c r="AU303" s="254" t="s">
        <v>85</v>
      </c>
      <c r="AV303" s="13" t="s">
        <v>85</v>
      </c>
      <c r="AW303" s="13" t="s">
        <v>32</v>
      </c>
      <c r="AX303" s="13" t="s">
        <v>76</v>
      </c>
      <c r="AY303" s="254" t="s">
        <v>158</v>
      </c>
    </row>
    <row r="304" s="14" customFormat="1">
      <c r="A304" s="14"/>
      <c r="B304" s="255"/>
      <c r="C304" s="256"/>
      <c r="D304" s="245" t="s">
        <v>167</v>
      </c>
      <c r="E304" s="257" t="s">
        <v>1</v>
      </c>
      <c r="F304" s="258" t="s">
        <v>170</v>
      </c>
      <c r="G304" s="256"/>
      <c r="H304" s="259">
        <v>323.495</v>
      </c>
      <c r="I304" s="260"/>
      <c r="J304" s="256"/>
      <c r="K304" s="256"/>
      <c r="L304" s="261"/>
      <c r="M304" s="262"/>
      <c r="N304" s="263"/>
      <c r="O304" s="263"/>
      <c r="P304" s="263"/>
      <c r="Q304" s="263"/>
      <c r="R304" s="263"/>
      <c r="S304" s="263"/>
      <c r="T304" s="26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5" t="s">
        <v>167</v>
      </c>
      <c r="AU304" s="265" t="s">
        <v>85</v>
      </c>
      <c r="AV304" s="14" t="s">
        <v>165</v>
      </c>
      <c r="AW304" s="14" t="s">
        <v>32</v>
      </c>
      <c r="AX304" s="14" t="s">
        <v>83</v>
      </c>
      <c r="AY304" s="265" t="s">
        <v>158</v>
      </c>
    </row>
    <row r="305" s="2" customFormat="1" ht="24.15" customHeight="1">
      <c r="A305" s="39"/>
      <c r="B305" s="40"/>
      <c r="C305" s="276" t="s">
        <v>399</v>
      </c>
      <c r="D305" s="276" t="s">
        <v>177</v>
      </c>
      <c r="E305" s="277" t="s">
        <v>400</v>
      </c>
      <c r="F305" s="278" t="s">
        <v>401</v>
      </c>
      <c r="G305" s="279" t="s">
        <v>164</v>
      </c>
      <c r="H305" s="280">
        <v>372.01900000000001</v>
      </c>
      <c r="I305" s="281"/>
      <c r="J305" s="282">
        <f>ROUND(I305*H305,2)</f>
        <v>0</v>
      </c>
      <c r="K305" s="283"/>
      <c r="L305" s="284"/>
      <c r="M305" s="285" t="s">
        <v>1</v>
      </c>
      <c r="N305" s="286" t="s">
        <v>41</v>
      </c>
      <c r="O305" s="92"/>
      <c r="P305" s="239">
        <f>O305*H305</f>
        <v>0</v>
      </c>
      <c r="Q305" s="239">
        <v>0.0040000000000000001</v>
      </c>
      <c r="R305" s="239">
        <f>Q305*H305</f>
        <v>1.488076</v>
      </c>
      <c r="S305" s="239">
        <v>0</v>
      </c>
      <c r="T305" s="240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1" t="s">
        <v>326</v>
      </c>
      <c r="AT305" s="241" t="s">
        <v>177</v>
      </c>
      <c r="AU305" s="241" t="s">
        <v>85</v>
      </c>
      <c r="AY305" s="18" t="s">
        <v>158</v>
      </c>
      <c r="BE305" s="242">
        <f>IF(N305="základní",J305,0)</f>
        <v>0</v>
      </c>
      <c r="BF305" s="242">
        <f>IF(N305="snížená",J305,0)</f>
        <v>0</v>
      </c>
      <c r="BG305" s="242">
        <f>IF(N305="zákl. přenesená",J305,0)</f>
        <v>0</v>
      </c>
      <c r="BH305" s="242">
        <f>IF(N305="sníž. přenesená",J305,0)</f>
        <v>0</v>
      </c>
      <c r="BI305" s="242">
        <f>IF(N305="nulová",J305,0)</f>
        <v>0</v>
      </c>
      <c r="BJ305" s="18" t="s">
        <v>83</v>
      </c>
      <c r="BK305" s="242">
        <f>ROUND(I305*H305,2)</f>
        <v>0</v>
      </c>
      <c r="BL305" s="18" t="s">
        <v>241</v>
      </c>
      <c r="BM305" s="241" t="s">
        <v>402</v>
      </c>
    </row>
    <row r="306" s="13" customFormat="1">
      <c r="A306" s="13"/>
      <c r="B306" s="243"/>
      <c r="C306" s="244"/>
      <c r="D306" s="245" t="s">
        <v>167</v>
      </c>
      <c r="E306" s="246" t="s">
        <v>1</v>
      </c>
      <c r="F306" s="247" t="s">
        <v>403</v>
      </c>
      <c r="G306" s="244"/>
      <c r="H306" s="248">
        <v>372.01900000000001</v>
      </c>
      <c r="I306" s="249"/>
      <c r="J306" s="244"/>
      <c r="K306" s="244"/>
      <c r="L306" s="250"/>
      <c r="M306" s="251"/>
      <c r="N306" s="252"/>
      <c r="O306" s="252"/>
      <c r="P306" s="252"/>
      <c r="Q306" s="252"/>
      <c r="R306" s="252"/>
      <c r="S306" s="252"/>
      <c r="T306" s="25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4" t="s">
        <v>167</v>
      </c>
      <c r="AU306" s="254" t="s">
        <v>85</v>
      </c>
      <c r="AV306" s="13" t="s">
        <v>85</v>
      </c>
      <c r="AW306" s="13" t="s">
        <v>32</v>
      </c>
      <c r="AX306" s="13" t="s">
        <v>76</v>
      </c>
      <c r="AY306" s="254" t="s">
        <v>158</v>
      </c>
    </row>
    <row r="307" s="14" customFormat="1">
      <c r="A307" s="14"/>
      <c r="B307" s="255"/>
      <c r="C307" s="256"/>
      <c r="D307" s="245" t="s">
        <v>167</v>
      </c>
      <c r="E307" s="257" t="s">
        <v>1</v>
      </c>
      <c r="F307" s="258" t="s">
        <v>170</v>
      </c>
      <c r="G307" s="256"/>
      <c r="H307" s="259">
        <v>372.01900000000001</v>
      </c>
      <c r="I307" s="260"/>
      <c r="J307" s="256"/>
      <c r="K307" s="256"/>
      <c r="L307" s="261"/>
      <c r="M307" s="262"/>
      <c r="N307" s="263"/>
      <c r="O307" s="263"/>
      <c r="P307" s="263"/>
      <c r="Q307" s="263"/>
      <c r="R307" s="263"/>
      <c r="S307" s="263"/>
      <c r="T307" s="26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5" t="s">
        <v>167</v>
      </c>
      <c r="AU307" s="265" t="s">
        <v>85</v>
      </c>
      <c r="AV307" s="14" t="s">
        <v>165</v>
      </c>
      <c r="AW307" s="14" t="s">
        <v>32</v>
      </c>
      <c r="AX307" s="14" t="s">
        <v>83</v>
      </c>
      <c r="AY307" s="265" t="s">
        <v>158</v>
      </c>
    </row>
    <row r="308" s="2" customFormat="1" ht="24.15" customHeight="1">
      <c r="A308" s="39"/>
      <c r="B308" s="40"/>
      <c r="C308" s="229" t="s">
        <v>404</v>
      </c>
      <c r="D308" s="229" t="s">
        <v>161</v>
      </c>
      <c r="E308" s="230" t="s">
        <v>405</v>
      </c>
      <c r="F308" s="231" t="s">
        <v>406</v>
      </c>
      <c r="G308" s="232" t="s">
        <v>164</v>
      </c>
      <c r="H308" s="233">
        <v>323.495</v>
      </c>
      <c r="I308" s="234"/>
      <c r="J308" s="235">
        <f>ROUND(I308*H308,2)</f>
        <v>0</v>
      </c>
      <c r="K308" s="236"/>
      <c r="L308" s="45"/>
      <c r="M308" s="237" t="s">
        <v>1</v>
      </c>
      <c r="N308" s="238" t="s">
        <v>41</v>
      </c>
      <c r="O308" s="92"/>
      <c r="P308" s="239">
        <f>O308*H308</f>
        <v>0</v>
      </c>
      <c r="Q308" s="239">
        <v>0.00088000000000000003</v>
      </c>
      <c r="R308" s="239">
        <f>Q308*H308</f>
        <v>0.28467560000000003</v>
      </c>
      <c r="S308" s="239">
        <v>0</v>
      </c>
      <c r="T308" s="24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1" t="s">
        <v>241</v>
      </c>
      <c r="AT308" s="241" t="s">
        <v>161</v>
      </c>
      <c r="AU308" s="241" t="s">
        <v>85</v>
      </c>
      <c r="AY308" s="18" t="s">
        <v>158</v>
      </c>
      <c r="BE308" s="242">
        <f>IF(N308="základní",J308,0)</f>
        <v>0</v>
      </c>
      <c r="BF308" s="242">
        <f>IF(N308="snížená",J308,0)</f>
        <v>0</v>
      </c>
      <c r="BG308" s="242">
        <f>IF(N308="zákl. přenesená",J308,0)</f>
        <v>0</v>
      </c>
      <c r="BH308" s="242">
        <f>IF(N308="sníž. přenesená",J308,0)</f>
        <v>0</v>
      </c>
      <c r="BI308" s="242">
        <f>IF(N308="nulová",J308,0)</f>
        <v>0</v>
      </c>
      <c r="BJ308" s="18" t="s">
        <v>83</v>
      </c>
      <c r="BK308" s="242">
        <f>ROUND(I308*H308,2)</f>
        <v>0</v>
      </c>
      <c r="BL308" s="18" t="s">
        <v>241</v>
      </c>
      <c r="BM308" s="241" t="s">
        <v>407</v>
      </c>
    </row>
    <row r="309" s="13" customFormat="1">
      <c r="A309" s="13"/>
      <c r="B309" s="243"/>
      <c r="C309" s="244"/>
      <c r="D309" s="245" t="s">
        <v>167</v>
      </c>
      <c r="E309" s="246" t="s">
        <v>1</v>
      </c>
      <c r="F309" s="247" t="s">
        <v>397</v>
      </c>
      <c r="G309" s="244"/>
      <c r="H309" s="248">
        <v>229.30000000000001</v>
      </c>
      <c r="I309" s="249"/>
      <c r="J309" s="244"/>
      <c r="K309" s="244"/>
      <c r="L309" s="250"/>
      <c r="M309" s="251"/>
      <c r="N309" s="252"/>
      <c r="O309" s="252"/>
      <c r="P309" s="252"/>
      <c r="Q309" s="252"/>
      <c r="R309" s="252"/>
      <c r="S309" s="252"/>
      <c r="T309" s="25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4" t="s">
        <v>167</v>
      </c>
      <c r="AU309" s="254" t="s">
        <v>85</v>
      </c>
      <c r="AV309" s="13" t="s">
        <v>85</v>
      </c>
      <c r="AW309" s="13" t="s">
        <v>32</v>
      </c>
      <c r="AX309" s="13" t="s">
        <v>76</v>
      </c>
      <c r="AY309" s="254" t="s">
        <v>158</v>
      </c>
    </row>
    <row r="310" s="15" customFormat="1">
      <c r="A310" s="15"/>
      <c r="B310" s="266"/>
      <c r="C310" s="267"/>
      <c r="D310" s="245" t="s">
        <v>167</v>
      </c>
      <c r="E310" s="268" t="s">
        <v>1</v>
      </c>
      <c r="F310" s="269" t="s">
        <v>270</v>
      </c>
      <c r="G310" s="267"/>
      <c r="H310" s="268" t="s">
        <v>1</v>
      </c>
      <c r="I310" s="270"/>
      <c r="J310" s="267"/>
      <c r="K310" s="267"/>
      <c r="L310" s="271"/>
      <c r="M310" s="272"/>
      <c r="N310" s="273"/>
      <c r="O310" s="273"/>
      <c r="P310" s="273"/>
      <c r="Q310" s="273"/>
      <c r="R310" s="273"/>
      <c r="S310" s="273"/>
      <c r="T310" s="274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75" t="s">
        <v>167</v>
      </c>
      <c r="AU310" s="275" t="s">
        <v>85</v>
      </c>
      <c r="AV310" s="15" t="s">
        <v>83</v>
      </c>
      <c r="AW310" s="15" t="s">
        <v>32</v>
      </c>
      <c r="AX310" s="15" t="s">
        <v>76</v>
      </c>
      <c r="AY310" s="275" t="s">
        <v>158</v>
      </c>
    </row>
    <row r="311" s="13" customFormat="1">
      <c r="A311" s="13"/>
      <c r="B311" s="243"/>
      <c r="C311" s="244"/>
      <c r="D311" s="245" t="s">
        <v>167</v>
      </c>
      <c r="E311" s="246" t="s">
        <v>1</v>
      </c>
      <c r="F311" s="247" t="s">
        <v>281</v>
      </c>
      <c r="G311" s="244"/>
      <c r="H311" s="248">
        <v>4</v>
      </c>
      <c r="I311" s="249"/>
      <c r="J311" s="244"/>
      <c r="K311" s="244"/>
      <c r="L311" s="250"/>
      <c r="M311" s="251"/>
      <c r="N311" s="252"/>
      <c r="O311" s="252"/>
      <c r="P311" s="252"/>
      <c r="Q311" s="252"/>
      <c r="R311" s="252"/>
      <c r="S311" s="252"/>
      <c r="T311" s="25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4" t="s">
        <v>167</v>
      </c>
      <c r="AU311" s="254" t="s">
        <v>85</v>
      </c>
      <c r="AV311" s="13" t="s">
        <v>85</v>
      </c>
      <c r="AW311" s="13" t="s">
        <v>32</v>
      </c>
      <c r="AX311" s="13" t="s">
        <v>76</v>
      </c>
      <c r="AY311" s="254" t="s">
        <v>158</v>
      </c>
    </row>
    <row r="312" s="15" customFormat="1">
      <c r="A312" s="15"/>
      <c r="B312" s="266"/>
      <c r="C312" s="267"/>
      <c r="D312" s="245" t="s">
        <v>167</v>
      </c>
      <c r="E312" s="268" t="s">
        <v>1</v>
      </c>
      <c r="F312" s="269" t="s">
        <v>272</v>
      </c>
      <c r="G312" s="267"/>
      <c r="H312" s="268" t="s">
        <v>1</v>
      </c>
      <c r="I312" s="270"/>
      <c r="J312" s="267"/>
      <c r="K312" s="267"/>
      <c r="L312" s="271"/>
      <c r="M312" s="272"/>
      <c r="N312" s="273"/>
      <c r="O312" s="273"/>
      <c r="P312" s="273"/>
      <c r="Q312" s="273"/>
      <c r="R312" s="273"/>
      <c r="S312" s="273"/>
      <c r="T312" s="274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75" t="s">
        <v>167</v>
      </c>
      <c r="AU312" s="275" t="s">
        <v>85</v>
      </c>
      <c r="AV312" s="15" t="s">
        <v>83</v>
      </c>
      <c r="AW312" s="15" t="s">
        <v>32</v>
      </c>
      <c r="AX312" s="15" t="s">
        <v>76</v>
      </c>
      <c r="AY312" s="275" t="s">
        <v>158</v>
      </c>
    </row>
    <row r="313" s="13" customFormat="1">
      <c r="A313" s="13"/>
      <c r="B313" s="243"/>
      <c r="C313" s="244"/>
      <c r="D313" s="245" t="s">
        <v>167</v>
      </c>
      <c r="E313" s="246" t="s">
        <v>1</v>
      </c>
      <c r="F313" s="247" t="s">
        <v>282</v>
      </c>
      <c r="G313" s="244"/>
      <c r="H313" s="248">
        <v>48</v>
      </c>
      <c r="I313" s="249"/>
      <c r="J313" s="244"/>
      <c r="K313" s="244"/>
      <c r="L313" s="250"/>
      <c r="M313" s="251"/>
      <c r="N313" s="252"/>
      <c r="O313" s="252"/>
      <c r="P313" s="252"/>
      <c r="Q313" s="252"/>
      <c r="R313" s="252"/>
      <c r="S313" s="252"/>
      <c r="T313" s="25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4" t="s">
        <v>167</v>
      </c>
      <c r="AU313" s="254" t="s">
        <v>85</v>
      </c>
      <c r="AV313" s="13" t="s">
        <v>85</v>
      </c>
      <c r="AW313" s="13" t="s">
        <v>32</v>
      </c>
      <c r="AX313" s="13" t="s">
        <v>76</v>
      </c>
      <c r="AY313" s="254" t="s">
        <v>158</v>
      </c>
    </row>
    <row r="314" s="16" customFormat="1">
      <c r="A314" s="16"/>
      <c r="B314" s="287"/>
      <c r="C314" s="288"/>
      <c r="D314" s="245" t="s">
        <v>167</v>
      </c>
      <c r="E314" s="289" t="s">
        <v>1</v>
      </c>
      <c r="F314" s="290" t="s">
        <v>195</v>
      </c>
      <c r="G314" s="288"/>
      <c r="H314" s="291">
        <v>281.30000000000001</v>
      </c>
      <c r="I314" s="292"/>
      <c r="J314" s="288"/>
      <c r="K314" s="288"/>
      <c r="L314" s="293"/>
      <c r="M314" s="294"/>
      <c r="N314" s="295"/>
      <c r="O314" s="295"/>
      <c r="P314" s="295"/>
      <c r="Q314" s="295"/>
      <c r="R314" s="295"/>
      <c r="S314" s="295"/>
      <c r="T314" s="29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T314" s="297" t="s">
        <v>167</v>
      </c>
      <c r="AU314" s="297" t="s">
        <v>85</v>
      </c>
      <c r="AV314" s="16" t="s">
        <v>102</v>
      </c>
      <c r="AW314" s="16" t="s">
        <v>32</v>
      </c>
      <c r="AX314" s="16" t="s">
        <v>76</v>
      </c>
      <c r="AY314" s="297" t="s">
        <v>158</v>
      </c>
    </row>
    <row r="315" s="13" customFormat="1">
      <c r="A315" s="13"/>
      <c r="B315" s="243"/>
      <c r="C315" s="244"/>
      <c r="D315" s="245" t="s">
        <v>167</v>
      </c>
      <c r="E315" s="246" t="s">
        <v>1</v>
      </c>
      <c r="F315" s="247" t="s">
        <v>398</v>
      </c>
      <c r="G315" s="244"/>
      <c r="H315" s="248">
        <v>42.195</v>
      </c>
      <c r="I315" s="249"/>
      <c r="J315" s="244"/>
      <c r="K315" s="244"/>
      <c r="L315" s="250"/>
      <c r="M315" s="251"/>
      <c r="N315" s="252"/>
      <c r="O315" s="252"/>
      <c r="P315" s="252"/>
      <c r="Q315" s="252"/>
      <c r="R315" s="252"/>
      <c r="S315" s="252"/>
      <c r="T315" s="25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4" t="s">
        <v>167</v>
      </c>
      <c r="AU315" s="254" t="s">
        <v>85</v>
      </c>
      <c r="AV315" s="13" t="s">
        <v>85</v>
      </c>
      <c r="AW315" s="13" t="s">
        <v>32</v>
      </c>
      <c r="AX315" s="13" t="s">
        <v>76</v>
      </c>
      <c r="AY315" s="254" t="s">
        <v>158</v>
      </c>
    </row>
    <row r="316" s="14" customFormat="1">
      <c r="A316" s="14"/>
      <c r="B316" s="255"/>
      <c r="C316" s="256"/>
      <c r="D316" s="245" t="s">
        <v>167</v>
      </c>
      <c r="E316" s="257" t="s">
        <v>1</v>
      </c>
      <c r="F316" s="258" t="s">
        <v>170</v>
      </c>
      <c r="G316" s="256"/>
      <c r="H316" s="259">
        <v>323.495</v>
      </c>
      <c r="I316" s="260"/>
      <c r="J316" s="256"/>
      <c r="K316" s="256"/>
      <c r="L316" s="261"/>
      <c r="M316" s="262"/>
      <c r="N316" s="263"/>
      <c r="O316" s="263"/>
      <c r="P316" s="263"/>
      <c r="Q316" s="263"/>
      <c r="R316" s="263"/>
      <c r="S316" s="263"/>
      <c r="T316" s="26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5" t="s">
        <v>167</v>
      </c>
      <c r="AU316" s="265" t="s">
        <v>85</v>
      </c>
      <c r="AV316" s="14" t="s">
        <v>165</v>
      </c>
      <c r="AW316" s="14" t="s">
        <v>32</v>
      </c>
      <c r="AX316" s="14" t="s">
        <v>83</v>
      </c>
      <c r="AY316" s="265" t="s">
        <v>158</v>
      </c>
    </row>
    <row r="317" s="2" customFormat="1" ht="24.15" customHeight="1">
      <c r="A317" s="39"/>
      <c r="B317" s="40"/>
      <c r="C317" s="276" t="s">
        <v>408</v>
      </c>
      <c r="D317" s="276" t="s">
        <v>177</v>
      </c>
      <c r="E317" s="277" t="s">
        <v>409</v>
      </c>
      <c r="F317" s="278" t="s">
        <v>410</v>
      </c>
      <c r="G317" s="279" t="s">
        <v>164</v>
      </c>
      <c r="H317" s="280">
        <v>372.01900000000001</v>
      </c>
      <c r="I317" s="281"/>
      <c r="J317" s="282">
        <f>ROUND(I317*H317,2)</f>
        <v>0</v>
      </c>
      <c r="K317" s="283"/>
      <c r="L317" s="284"/>
      <c r="M317" s="285" t="s">
        <v>1</v>
      </c>
      <c r="N317" s="286" t="s">
        <v>41</v>
      </c>
      <c r="O317" s="92"/>
      <c r="P317" s="239">
        <f>O317*H317</f>
        <v>0</v>
      </c>
      <c r="Q317" s="239">
        <v>0.0080000000000000002</v>
      </c>
      <c r="R317" s="239">
        <f>Q317*H317</f>
        <v>2.9761519999999999</v>
      </c>
      <c r="S317" s="239">
        <v>0</v>
      </c>
      <c r="T317" s="240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1" t="s">
        <v>326</v>
      </c>
      <c r="AT317" s="241" t="s">
        <v>177</v>
      </c>
      <c r="AU317" s="241" t="s">
        <v>85</v>
      </c>
      <c r="AY317" s="18" t="s">
        <v>158</v>
      </c>
      <c r="BE317" s="242">
        <f>IF(N317="základní",J317,0)</f>
        <v>0</v>
      </c>
      <c r="BF317" s="242">
        <f>IF(N317="snížená",J317,0)</f>
        <v>0</v>
      </c>
      <c r="BG317" s="242">
        <f>IF(N317="zákl. přenesená",J317,0)</f>
        <v>0</v>
      </c>
      <c r="BH317" s="242">
        <f>IF(N317="sníž. přenesená",J317,0)</f>
        <v>0</v>
      </c>
      <c r="BI317" s="242">
        <f>IF(N317="nulová",J317,0)</f>
        <v>0</v>
      </c>
      <c r="BJ317" s="18" t="s">
        <v>83</v>
      </c>
      <c r="BK317" s="242">
        <f>ROUND(I317*H317,2)</f>
        <v>0</v>
      </c>
      <c r="BL317" s="18" t="s">
        <v>241</v>
      </c>
      <c r="BM317" s="241" t="s">
        <v>411</v>
      </c>
    </row>
    <row r="318" s="13" customFormat="1">
      <c r="A318" s="13"/>
      <c r="B318" s="243"/>
      <c r="C318" s="244"/>
      <c r="D318" s="245" t="s">
        <v>167</v>
      </c>
      <c r="E318" s="246" t="s">
        <v>1</v>
      </c>
      <c r="F318" s="247" t="s">
        <v>403</v>
      </c>
      <c r="G318" s="244"/>
      <c r="H318" s="248">
        <v>372.01900000000001</v>
      </c>
      <c r="I318" s="249"/>
      <c r="J318" s="244"/>
      <c r="K318" s="244"/>
      <c r="L318" s="250"/>
      <c r="M318" s="251"/>
      <c r="N318" s="252"/>
      <c r="O318" s="252"/>
      <c r="P318" s="252"/>
      <c r="Q318" s="252"/>
      <c r="R318" s="252"/>
      <c r="S318" s="252"/>
      <c r="T318" s="25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4" t="s">
        <v>167</v>
      </c>
      <c r="AU318" s="254" t="s">
        <v>85</v>
      </c>
      <c r="AV318" s="13" t="s">
        <v>85</v>
      </c>
      <c r="AW318" s="13" t="s">
        <v>32</v>
      </c>
      <c r="AX318" s="13" t="s">
        <v>76</v>
      </c>
      <c r="AY318" s="254" t="s">
        <v>158</v>
      </c>
    </row>
    <row r="319" s="14" customFormat="1">
      <c r="A319" s="14"/>
      <c r="B319" s="255"/>
      <c r="C319" s="256"/>
      <c r="D319" s="245" t="s">
        <v>167</v>
      </c>
      <c r="E319" s="257" t="s">
        <v>1</v>
      </c>
      <c r="F319" s="258" t="s">
        <v>170</v>
      </c>
      <c r="G319" s="256"/>
      <c r="H319" s="259">
        <v>372.01900000000001</v>
      </c>
      <c r="I319" s="260"/>
      <c r="J319" s="256"/>
      <c r="K319" s="256"/>
      <c r="L319" s="261"/>
      <c r="M319" s="262"/>
      <c r="N319" s="263"/>
      <c r="O319" s="263"/>
      <c r="P319" s="263"/>
      <c r="Q319" s="263"/>
      <c r="R319" s="263"/>
      <c r="S319" s="263"/>
      <c r="T319" s="26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5" t="s">
        <v>167</v>
      </c>
      <c r="AU319" s="265" t="s">
        <v>85</v>
      </c>
      <c r="AV319" s="14" t="s">
        <v>165</v>
      </c>
      <c r="AW319" s="14" t="s">
        <v>32</v>
      </c>
      <c r="AX319" s="14" t="s">
        <v>83</v>
      </c>
      <c r="AY319" s="265" t="s">
        <v>158</v>
      </c>
    </row>
    <row r="320" s="2" customFormat="1" ht="24.15" customHeight="1">
      <c r="A320" s="39"/>
      <c r="B320" s="40"/>
      <c r="C320" s="229" t="s">
        <v>412</v>
      </c>
      <c r="D320" s="229" t="s">
        <v>161</v>
      </c>
      <c r="E320" s="230" t="s">
        <v>405</v>
      </c>
      <c r="F320" s="231" t="s">
        <v>406</v>
      </c>
      <c r="G320" s="232" t="s">
        <v>164</v>
      </c>
      <c r="H320" s="233">
        <v>4.5999999999999996</v>
      </c>
      <c r="I320" s="234"/>
      <c r="J320" s="235">
        <f>ROUND(I320*H320,2)</f>
        <v>0</v>
      </c>
      <c r="K320" s="236"/>
      <c r="L320" s="45"/>
      <c r="M320" s="237" t="s">
        <v>1</v>
      </c>
      <c r="N320" s="238" t="s">
        <v>41</v>
      </c>
      <c r="O320" s="92"/>
      <c r="P320" s="239">
        <f>O320*H320</f>
        <v>0</v>
      </c>
      <c r="Q320" s="239">
        <v>0.00088000000000000003</v>
      </c>
      <c r="R320" s="239">
        <f>Q320*H320</f>
        <v>0.0040479999999999995</v>
      </c>
      <c r="S320" s="239">
        <v>0</v>
      </c>
      <c r="T320" s="240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1" t="s">
        <v>241</v>
      </c>
      <c r="AT320" s="241" t="s">
        <v>161</v>
      </c>
      <c r="AU320" s="241" t="s">
        <v>85</v>
      </c>
      <c r="AY320" s="18" t="s">
        <v>158</v>
      </c>
      <c r="BE320" s="242">
        <f>IF(N320="základní",J320,0)</f>
        <v>0</v>
      </c>
      <c r="BF320" s="242">
        <f>IF(N320="snížená",J320,0)</f>
        <v>0</v>
      </c>
      <c r="BG320" s="242">
        <f>IF(N320="zákl. přenesená",J320,0)</f>
        <v>0</v>
      </c>
      <c r="BH320" s="242">
        <f>IF(N320="sníž. přenesená",J320,0)</f>
        <v>0</v>
      </c>
      <c r="BI320" s="242">
        <f>IF(N320="nulová",J320,0)</f>
        <v>0</v>
      </c>
      <c r="BJ320" s="18" t="s">
        <v>83</v>
      </c>
      <c r="BK320" s="242">
        <f>ROUND(I320*H320,2)</f>
        <v>0</v>
      </c>
      <c r="BL320" s="18" t="s">
        <v>241</v>
      </c>
      <c r="BM320" s="241" t="s">
        <v>413</v>
      </c>
    </row>
    <row r="321" s="15" customFormat="1">
      <c r="A321" s="15"/>
      <c r="B321" s="266"/>
      <c r="C321" s="267"/>
      <c r="D321" s="245" t="s">
        <v>167</v>
      </c>
      <c r="E321" s="268" t="s">
        <v>1</v>
      </c>
      <c r="F321" s="269" t="s">
        <v>270</v>
      </c>
      <c r="G321" s="267"/>
      <c r="H321" s="268" t="s">
        <v>1</v>
      </c>
      <c r="I321" s="270"/>
      <c r="J321" s="267"/>
      <c r="K321" s="267"/>
      <c r="L321" s="271"/>
      <c r="M321" s="272"/>
      <c r="N321" s="273"/>
      <c r="O321" s="273"/>
      <c r="P321" s="273"/>
      <c r="Q321" s="273"/>
      <c r="R321" s="273"/>
      <c r="S321" s="273"/>
      <c r="T321" s="274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75" t="s">
        <v>167</v>
      </c>
      <c r="AU321" s="275" t="s">
        <v>85</v>
      </c>
      <c r="AV321" s="15" t="s">
        <v>83</v>
      </c>
      <c r="AW321" s="15" t="s">
        <v>32</v>
      </c>
      <c r="AX321" s="15" t="s">
        <v>76</v>
      </c>
      <c r="AY321" s="275" t="s">
        <v>158</v>
      </c>
    </row>
    <row r="322" s="13" customFormat="1">
      <c r="A322" s="13"/>
      <c r="B322" s="243"/>
      <c r="C322" s="244"/>
      <c r="D322" s="245" t="s">
        <v>167</v>
      </c>
      <c r="E322" s="246" t="s">
        <v>1</v>
      </c>
      <c r="F322" s="247" t="s">
        <v>281</v>
      </c>
      <c r="G322" s="244"/>
      <c r="H322" s="248">
        <v>4</v>
      </c>
      <c r="I322" s="249"/>
      <c r="J322" s="244"/>
      <c r="K322" s="244"/>
      <c r="L322" s="250"/>
      <c r="M322" s="251"/>
      <c r="N322" s="252"/>
      <c r="O322" s="252"/>
      <c r="P322" s="252"/>
      <c r="Q322" s="252"/>
      <c r="R322" s="252"/>
      <c r="S322" s="252"/>
      <c r="T322" s="25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4" t="s">
        <v>167</v>
      </c>
      <c r="AU322" s="254" t="s">
        <v>85</v>
      </c>
      <c r="AV322" s="13" t="s">
        <v>85</v>
      </c>
      <c r="AW322" s="13" t="s">
        <v>32</v>
      </c>
      <c r="AX322" s="13" t="s">
        <v>76</v>
      </c>
      <c r="AY322" s="254" t="s">
        <v>158</v>
      </c>
    </row>
    <row r="323" s="16" customFormat="1">
      <c r="A323" s="16"/>
      <c r="B323" s="287"/>
      <c r="C323" s="288"/>
      <c r="D323" s="245" t="s">
        <v>167</v>
      </c>
      <c r="E323" s="289" t="s">
        <v>1</v>
      </c>
      <c r="F323" s="290" t="s">
        <v>195</v>
      </c>
      <c r="G323" s="288"/>
      <c r="H323" s="291">
        <v>4</v>
      </c>
      <c r="I323" s="292"/>
      <c r="J323" s="288"/>
      <c r="K323" s="288"/>
      <c r="L323" s="293"/>
      <c r="M323" s="294"/>
      <c r="N323" s="295"/>
      <c r="O323" s="295"/>
      <c r="P323" s="295"/>
      <c r="Q323" s="295"/>
      <c r="R323" s="295"/>
      <c r="S323" s="295"/>
      <c r="T323" s="29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T323" s="297" t="s">
        <v>167</v>
      </c>
      <c r="AU323" s="297" t="s">
        <v>85</v>
      </c>
      <c r="AV323" s="16" t="s">
        <v>102</v>
      </c>
      <c r="AW323" s="16" t="s">
        <v>32</v>
      </c>
      <c r="AX323" s="16" t="s">
        <v>76</v>
      </c>
      <c r="AY323" s="297" t="s">
        <v>158</v>
      </c>
    </row>
    <row r="324" s="13" customFormat="1">
      <c r="A324" s="13"/>
      <c r="B324" s="243"/>
      <c r="C324" s="244"/>
      <c r="D324" s="245" t="s">
        <v>167</v>
      </c>
      <c r="E324" s="246" t="s">
        <v>1</v>
      </c>
      <c r="F324" s="247" t="s">
        <v>414</v>
      </c>
      <c r="G324" s="244"/>
      <c r="H324" s="248">
        <v>0.59999999999999998</v>
      </c>
      <c r="I324" s="249"/>
      <c r="J324" s="244"/>
      <c r="K324" s="244"/>
      <c r="L324" s="250"/>
      <c r="M324" s="251"/>
      <c r="N324" s="252"/>
      <c r="O324" s="252"/>
      <c r="P324" s="252"/>
      <c r="Q324" s="252"/>
      <c r="R324" s="252"/>
      <c r="S324" s="252"/>
      <c r="T324" s="25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4" t="s">
        <v>167</v>
      </c>
      <c r="AU324" s="254" t="s">
        <v>85</v>
      </c>
      <c r="AV324" s="13" t="s">
        <v>85</v>
      </c>
      <c r="AW324" s="13" t="s">
        <v>32</v>
      </c>
      <c r="AX324" s="13" t="s">
        <v>76</v>
      </c>
      <c r="AY324" s="254" t="s">
        <v>158</v>
      </c>
    </row>
    <row r="325" s="14" customFormat="1">
      <c r="A325" s="14"/>
      <c r="B325" s="255"/>
      <c r="C325" s="256"/>
      <c r="D325" s="245" t="s">
        <v>167</v>
      </c>
      <c r="E325" s="257" t="s">
        <v>1</v>
      </c>
      <c r="F325" s="258" t="s">
        <v>170</v>
      </c>
      <c r="G325" s="256"/>
      <c r="H325" s="259">
        <v>4.5999999999999996</v>
      </c>
      <c r="I325" s="260"/>
      <c r="J325" s="256"/>
      <c r="K325" s="256"/>
      <c r="L325" s="261"/>
      <c r="M325" s="262"/>
      <c r="N325" s="263"/>
      <c r="O325" s="263"/>
      <c r="P325" s="263"/>
      <c r="Q325" s="263"/>
      <c r="R325" s="263"/>
      <c r="S325" s="263"/>
      <c r="T325" s="26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5" t="s">
        <v>167</v>
      </c>
      <c r="AU325" s="265" t="s">
        <v>85</v>
      </c>
      <c r="AV325" s="14" t="s">
        <v>165</v>
      </c>
      <c r="AW325" s="14" t="s">
        <v>32</v>
      </c>
      <c r="AX325" s="14" t="s">
        <v>83</v>
      </c>
      <c r="AY325" s="265" t="s">
        <v>158</v>
      </c>
    </row>
    <row r="326" s="2" customFormat="1" ht="44.25" customHeight="1">
      <c r="A326" s="39"/>
      <c r="B326" s="40"/>
      <c r="C326" s="276" t="s">
        <v>415</v>
      </c>
      <c r="D326" s="276" t="s">
        <v>177</v>
      </c>
      <c r="E326" s="277" t="s">
        <v>416</v>
      </c>
      <c r="F326" s="278" t="s">
        <v>417</v>
      </c>
      <c r="G326" s="279" t="s">
        <v>164</v>
      </c>
      <c r="H326" s="280">
        <v>5.3609999999999998</v>
      </c>
      <c r="I326" s="281"/>
      <c r="J326" s="282">
        <f>ROUND(I326*H326,2)</f>
        <v>0</v>
      </c>
      <c r="K326" s="283"/>
      <c r="L326" s="284"/>
      <c r="M326" s="285" t="s">
        <v>1</v>
      </c>
      <c r="N326" s="286" t="s">
        <v>41</v>
      </c>
      <c r="O326" s="92"/>
      <c r="P326" s="239">
        <f>O326*H326</f>
        <v>0</v>
      </c>
      <c r="Q326" s="239">
        <v>0.0047000000000000002</v>
      </c>
      <c r="R326" s="239">
        <f>Q326*H326</f>
        <v>0.025196699999999999</v>
      </c>
      <c r="S326" s="239">
        <v>0</v>
      </c>
      <c r="T326" s="240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41" t="s">
        <v>326</v>
      </c>
      <c r="AT326" s="241" t="s">
        <v>177</v>
      </c>
      <c r="AU326" s="241" t="s">
        <v>85</v>
      </c>
      <c r="AY326" s="18" t="s">
        <v>158</v>
      </c>
      <c r="BE326" s="242">
        <f>IF(N326="základní",J326,0)</f>
        <v>0</v>
      </c>
      <c r="BF326" s="242">
        <f>IF(N326="snížená",J326,0)</f>
        <v>0</v>
      </c>
      <c r="BG326" s="242">
        <f>IF(N326="zákl. přenesená",J326,0)</f>
        <v>0</v>
      </c>
      <c r="BH326" s="242">
        <f>IF(N326="sníž. přenesená",J326,0)</f>
        <v>0</v>
      </c>
      <c r="BI326" s="242">
        <f>IF(N326="nulová",J326,0)</f>
        <v>0</v>
      </c>
      <c r="BJ326" s="18" t="s">
        <v>83</v>
      </c>
      <c r="BK326" s="242">
        <f>ROUND(I326*H326,2)</f>
        <v>0</v>
      </c>
      <c r="BL326" s="18" t="s">
        <v>241</v>
      </c>
      <c r="BM326" s="241" t="s">
        <v>418</v>
      </c>
    </row>
    <row r="327" s="13" customFormat="1">
      <c r="A327" s="13"/>
      <c r="B327" s="243"/>
      <c r="C327" s="244"/>
      <c r="D327" s="245" t="s">
        <v>167</v>
      </c>
      <c r="E327" s="244"/>
      <c r="F327" s="247" t="s">
        <v>419</v>
      </c>
      <c r="G327" s="244"/>
      <c r="H327" s="248">
        <v>5.3609999999999998</v>
      </c>
      <c r="I327" s="249"/>
      <c r="J327" s="244"/>
      <c r="K327" s="244"/>
      <c r="L327" s="250"/>
      <c r="M327" s="251"/>
      <c r="N327" s="252"/>
      <c r="O327" s="252"/>
      <c r="P327" s="252"/>
      <c r="Q327" s="252"/>
      <c r="R327" s="252"/>
      <c r="S327" s="252"/>
      <c r="T327" s="25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4" t="s">
        <v>167</v>
      </c>
      <c r="AU327" s="254" t="s">
        <v>85</v>
      </c>
      <c r="AV327" s="13" t="s">
        <v>85</v>
      </c>
      <c r="AW327" s="13" t="s">
        <v>4</v>
      </c>
      <c r="AX327" s="13" t="s">
        <v>83</v>
      </c>
      <c r="AY327" s="254" t="s">
        <v>158</v>
      </c>
    </row>
    <row r="328" s="2" customFormat="1" ht="24.15" customHeight="1">
      <c r="A328" s="39"/>
      <c r="B328" s="40"/>
      <c r="C328" s="229" t="s">
        <v>420</v>
      </c>
      <c r="D328" s="229" t="s">
        <v>161</v>
      </c>
      <c r="E328" s="230" t="s">
        <v>421</v>
      </c>
      <c r="F328" s="231" t="s">
        <v>422</v>
      </c>
      <c r="G328" s="232" t="s">
        <v>164</v>
      </c>
      <c r="H328" s="233">
        <v>1803.2000000000001</v>
      </c>
      <c r="I328" s="234"/>
      <c r="J328" s="235">
        <f>ROUND(I328*H328,2)</f>
        <v>0</v>
      </c>
      <c r="K328" s="236"/>
      <c r="L328" s="45"/>
      <c r="M328" s="237" t="s">
        <v>1</v>
      </c>
      <c r="N328" s="238" t="s">
        <v>41</v>
      </c>
      <c r="O328" s="92"/>
      <c r="P328" s="239">
        <f>O328*H328</f>
        <v>0</v>
      </c>
      <c r="Q328" s="239">
        <v>0</v>
      </c>
      <c r="R328" s="239">
        <f>Q328*H328</f>
        <v>0</v>
      </c>
      <c r="S328" s="239">
        <v>0.0050000000000000001</v>
      </c>
      <c r="T328" s="240">
        <f>S328*H328</f>
        <v>9.016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41" t="s">
        <v>241</v>
      </c>
      <c r="AT328" s="241" t="s">
        <v>161</v>
      </c>
      <c r="AU328" s="241" t="s">
        <v>85</v>
      </c>
      <c r="AY328" s="18" t="s">
        <v>158</v>
      </c>
      <c r="BE328" s="242">
        <f>IF(N328="základní",J328,0)</f>
        <v>0</v>
      </c>
      <c r="BF328" s="242">
        <f>IF(N328="snížená",J328,0)</f>
        <v>0</v>
      </c>
      <c r="BG328" s="242">
        <f>IF(N328="zákl. přenesená",J328,0)</f>
        <v>0</v>
      </c>
      <c r="BH328" s="242">
        <f>IF(N328="sníž. přenesená",J328,0)</f>
        <v>0</v>
      </c>
      <c r="BI328" s="242">
        <f>IF(N328="nulová",J328,0)</f>
        <v>0</v>
      </c>
      <c r="BJ328" s="18" t="s">
        <v>83</v>
      </c>
      <c r="BK328" s="242">
        <f>ROUND(I328*H328,2)</f>
        <v>0</v>
      </c>
      <c r="BL328" s="18" t="s">
        <v>241</v>
      </c>
      <c r="BM328" s="241" t="s">
        <v>423</v>
      </c>
    </row>
    <row r="329" s="13" customFormat="1">
      <c r="A329" s="13"/>
      <c r="B329" s="243"/>
      <c r="C329" s="244"/>
      <c r="D329" s="245" t="s">
        <v>167</v>
      </c>
      <c r="E329" s="246" t="s">
        <v>1</v>
      </c>
      <c r="F329" s="247" t="s">
        <v>424</v>
      </c>
      <c r="G329" s="244"/>
      <c r="H329" s="248">
        <v>1776</v>
      </c>
      <c r="I329" s="249"/>
      <c r="J329" s="244"/>
      <c r="K329" s="244"/>
      <c r="L329" s="250"/>
      <c r="M329" s="251"/>
      <c r="N329" s="252"/>
      <c r="O329" s="252"/>
      <c r="P329" s="252"/>
      <c r="Q329" s="252"/>
      <c r="R329" s="252"/>
      <c r="S329" s="252"/>
      <c r="T329" s="25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4" t="s">
        <v>167</v>
      </c>
      <c r="AU329" s="254" t="s">
        <v>85</v>
      </c>
      <c r="AV329" s="13" t="s">
        <v>85</v>
      </c>
      <c r="AW329" s="13" t="s">
        <v>32</v>
      </c>
      <c r="AX329" s="13" t="s">
        <v>76</v>
      </c>
      <c r="AY329" s="254" t="s">
        <v>158</v>
      </c>
    </row>
    <row r="330" s="13" customFormat="1">
      <c r="A330" s="13"/>
      <c r="B330" s="243"/>
      <c r="C330" s="244"/>
      <c r="D330" s="245" t="s">
        <v>167</v>
      </c>
      <c r="E330" s="246" t="s">
        <v>1</v>
      </c>
      <c r="F330" s="247" t="s">
        <v>425</v>
      </c>
      <c r="G330" s="244"/>
      <c r="H330" s="248">
        <v>27.199999999999999</v>
      </c>
      <c r="I330" s="249"/>
      <c r="J330" s="244"/>
      <c r="K330" s="244"/>
      <c r="L330" s="250"/>
      <c r="M330" s="251"/>
      <c r="N330" s="252"/>
      <c r="O330" s="252"/>
      <c r="P330" s="252"/>
      <c r="Q330" s="252"/>
      <c r="R330" s="252"/>
      <c r="S330" s="252"/>
      <c r="T330" s="25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4" t="s">
        <v>167</v>
      </c>
      <c r="AU330" s="254" t="s">
        <v>85</v>
      </c>
      <c r="AV330" s="13" t="s">
        <v>85</v>
      </c>
      <c r="AW330" s="13" t="s">
        <v>32</v>
      </c>
      <c r="AX330" s="13" t="s">
        <v>76</v>
      </c>
      <c r="AY330" s="254" t="s">
        <v>158</v>
      </c>
    </row>
    <row r="331" s="14" customFormat="1">
      <c r="A331" s="14"/>
      <c r="B331" s="255"/>
      <c r="C331" s="256"/>
      <c r="D331" s="245" t="s">
        <v>167</v>
      </c>
      <c r="E331" s="257" t="s">
        <v>1</v>
      </c>
      <c r="F331" s="258" t="s">
        <v>170</v>
      </c>
      <c r="G331" s="256"/>
      <c r="H331" s="259">
        <v>1803.2000000000001</v>
      </c>
      <c r="I331" s="260"/>
      <c r="J331" s="256"/>
      <c r="K331" s="256"/>
      <c r="L331" s="261"/>
      <c r="M331" s="262"/>
      <c r="N331" s="263"/>
      <c r="O331" s="263"/>
      <c r="P331" s="263"/>
      <c r="Q331" s="263"/>
      <c r="R331" s="263"/>
      <c r="S331" s="263"/>
      <c r="T331" s="26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5" t="s">
        <v>167</v>
      </c>
      <c r="AU331" s="265" t="s">
        <v>85</v>
      </c>
      <c r="AV331" s="14" t="s">
        <v>165</v>
      </c>
      <c r="AW331" s="14" t="s">
        <v>32</v>
      </c>
      <c r="AX331" s="14" t="s">
        <v>83</v>
      </c>
      <c r="AY331" s="265" t="s">
        <v>158</v>
      </c>
    </row>
    <row r="332" s="2" customFormat="1" ht="24.15" customHeight="1">
      <c r="A332" s="39"/>
      <c r="B332" s="40"/>
      <c r="C332" s="229" t="s">
        <v>426</v>
      </c>
      <c r="D332" s="229" t="s">
        <v>161</v>
      </c>
      <c r="E332" s="230" t="s">
        <v>427</v>
      </c>
      <c r="F332" s="231" t="s">
        <v>428</v>
      </c>
      <c r="G332" s="232" t="s">
        <v>429</v>
      </c>
      <c r="H332" s="302"/>
      <c r="I332" s="234"/>
      <c r="J332" s="235">
        <f>ROUND(I332*H332,2)</f>
        <v>0</v>
      </c>
      <c r="K332" s="236"/>
      <c r="L332" s="45"/>
      <c r="M332" s="237" t="s">
        <v>1</v>
      </c>
      <c r="N332" s="238" t="s">
        <v>41</v>
      </c>
      <c r="O332" s="92"/>
      <c r="P332" s="239">
        <f>O332*H332</f>
        <v>0</v>
      </c>
      <c r="Q332" s="239">
        <v>0</v>
      </c>
      <c r="R332" s="239">
        <f>Q332*H332</f>
        <v>0</v>
      </c>
      <c r="S332" s="239">
        <v>0</v>
      </c>
      <c r="T332" s="240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1" t="s">
        <v>241</v>
      </c>
      <c r="AT332" s="241" t="s">
        <v>161</v>
      </c>
      <c r="AU332" s="241" t="s">
        <v>85</v>
      </c>
      <c r="AY332" s="18" t="s">
        <v>158</v>
      </c>
      <c r="BE332" s="242">
        <f>IF(N332="základní",J332,0)</f>
        <v>0</v>
      </c>
      <c r="BF332" s="242">
        <f>IF(N332="snížená",J332,0)</f>
        <v>0</v>
      </c>
      <c r="BG332" s="242">
        <f>IF(N332="zákl. přenesená",J332,0)</f>
        <v>0</v>
      </c>
      <c r="BH332" s="242">
        <f>IF(N332="sníž. přenesená",J332,0)</f>
        <v>0</v>
      </c>
      <c r="BI332" s="242">
        <f>IF(N332="nulová",J332,0)</f>
        <v>0</v>
      </c>
      <c r="BJ332" s="18" t="s">
        <v>83</v>
      </c>
      <c r="BK332" s="242">
        <f>ROUND(I332*H332,2)</f>
        <v>0</v>
      </c>
      <c r="BL332" s="18" t="s">
        <v>241</v>
      </c>
      <c r="BM332" s="241" t="s">
        <v>430</v>
      </c>
    </row>
    <row r="333" s="12" customFormat="1" ht="22.8" customHeight="1">
      <c r="A333" s="12"/>
      <c r="B333" s="213"/>
      <c r="C333" s="214"/>
      <c r="D333" s="215" t="s">
        <v>75</v>
      </c>
      <c r="E333" s="227" t="s">
        <v>431</v>
      </c>
      <c r="F333" s="227" t="s">
        <v>432</v>
      </c>
      <c r="G333" s="214"/>
      <c r="H333" s="214"/>
      <c r="I333" s="217"/>
      <c r="J333" s="228">
        <f>BK333</f>
        <v>0</v>
      </c>
      <c r="K333" s="214"/>
      <c r="L333" s="219"/>
      <c r="M333" s="220"/>
      <c r="N333" s="221"/>
      <c r="O333" s="221"/>
      <c r="P333" s="222">
        <f>SUM(P334:P361)</f>
        <v>0</v>
      </c>
      <c r="Q333" s="221"/>
      <c r="R333" s="222">
        <f>SUM(R334:R361)</f>
        <v>14.092972</v>
      </c>
      <c r="S333" s="221"/>
      <c r="T333" s="223">
        <f>SUM(T334:T361)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24" t="s">
        <v>85</v>
      </c>
      <c r="AT333" s="225" t="s">
        <v>75</v>
      </c>
      <c r="AU333" s="225" t="s">
        <v>83</v>
      </c>
      <c r="AY333" s="224" t="s">
        <v>158</v>
      </c>
      <c r="BK333" s="226">
        <f>SUM(BK334:BK361)</f>
        <v>0</v>
      </c>
    </row>
    <row r="334" s="2" customFormat="1" ht="24.15" customHeight="1">
      <c r="A334" s="39"/>
      <c r="B334" s="40"/>
      <c r="C334" s="229" t="s">
        <v>433</v>
      </c>
      <c r="D334" s="229" t="s">
        <v>161</v>
      </c>
      <c r="E334" s="230" t="s">
        <v>434</v>
      </c>
      <c r="F334" s="231" t="s">
        <v>435</v>
      </c>
      <c r="G334" s="232" t="s">
        <v>164</v>
      </c>
      <c r="H334" s="233">
        <v>220</v>
      </c>
      <c r="I334" s="234"/>
      <c r="J334" s="235">
        <f>ROUND(I334*H334,2)</f>
        <v>0</v>
      </c>
      <c r="K334" s="236"/>
      <c r="L334" s="45"/>
      <c r="M334" s="237" t="s">
        <v>1</v>
      </c>
      <c r="N334" s="238" t="s">
        <v>41</v>
      </c>
      <c r="O334" s="92"/>
      <c r="P334" s="239">
        <f>O334*H334</f>
        <v>0</v>
      </c>
      <c r="Q334" s="239">
        <v>0.0060000000000000001</v>
      </c>
      <c r="R334" s="239">
        <f>Q334*H334</f>
        <v>1.3200000000000001</v>
      </c>
      <c r="S334" s="239">
        <v>0</v>
      </c>
      <c r="T334" s="240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41" t="s">
        <v>241</v>
      </c>
      <c r="AT334" s="241" t="s">
        <v>161</v>
      </c>
      <c r="AU334" s="241" t="s">
        <v>85</v>
      </c>
      <c r="AY334" s="18" t="s">
        <v>158</v>
      </c>
      <c r="BE334" s="242">
        <f>IF(N334="základní",J334,0)</f>
        <v>0</v>
      </c>
      <c r="BF334" s="242">
        <f>IF(N334="snížená",J334,0)</f>
        <v>0</v>
      </c>
      <c r="BG334" s="242">
        <f>IF(N334="zákl. přenesená",J334,0)</f>
        <v>0</v>
      </c>
      <c r="BH334" s="242">
        <f>IF(N334="sníž. přenesená",J334,0)</f>
        <v>0</v>
      </c>
      <c r="BI334" s="242">
        <f>IF(N334="nulová",J334,0)</f>
        <v>0</v>
      </c>
      <c r="BJ334" s="18" t="s">
        <v>83</v>
      </c>
      <c r="BK334" s="242">
        <f>ROUND(I334*H334,2)</f>
        <v>0</v>
      </c>
      <c r="BL334" s="18" t="s">
        <v>241</v>
      </c>
      <c r="BM334" s="241" t="s">
        <v>436</v>
      </c>
    </row>
    <row r="335" s="13" customFormat="1">
      <c r="A335" s="13"/>
      <c r="B335" s="243"/>
      <c r="C335" s="244"/>
      <c r="D335" s="245" t="s">
        <v>167</v>
      </c>
      <c r="E335" s="246" t="s">
        <v>1</v>
      </c>
      <c r="F335" s="247" t="s">
        <v>437</v>
      </c>
      <c r="G335" s="244"/>
      <c r="H335" s="248">
        <v>220</v>
      </c>
      <c r="I335" s="249"/>
      <c r="J335" s="244"/>
      <c r="K335" s="244"/>
      <c r="L335" s="250"/>
      <c r="M335" s="251"/>
      <c r="N335" s="252"/>
      <c r="O335" s="252"/>
      <c r="P335" s="252"/>
      <c r="Q335" s="252"/>
      <c r="R335" s="252"/>
      <c r="S335" s="252"/>
      <c r="T335" s="25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4" t="s">
        <v>167</v>
      </c>
      <c r="AU335" s="254" t="s">
        <v>85</v>
      </c>
      <c r="AV335" s="13" t="s">
        <v>85</v>
      </c>
      <c r="AW335" s="13" t="s">
        <v>32</v>
      </c>
      <c r="AX335" s="13" t="s">
        <v>76</v>
      </c>
      <c r="AY335" s="254" t="s">
        <v>158</v>
      </c>
    </row>
    <row r="336" s="14" customFormat="1">
      <c r="A336" s="14"/>
      <c r="B336" s="255"/>
      <c r="C336" s="256"/>
      <c r="D336" s="245" t="s">
        <v>167</v>
      </c>
      <c r="E336" s="257" t="s">
        <v>1</v>
      </c>
      <c r="F336" s="258" t="s">
        <v>170</v>
      </c>
      <c r="G336" s="256"/>
      <c r="H336" s="259">
        <v>220</v>
      </c>
      <c r="I336" s="260"/>
      <c r="J336" s="256"/>
      <c r="K336" s="256"/>
      <c r="L336" s="261"/>
      <c r="M336" s="262"/>
      <c r="N336" s="263"/>
      <c r="O336" s="263"/>
      <c r="P336" s="263"/>
      <c r="Q336" s="263"/>
      <c r="R336" s="263"/>
      <c r="S336" s="263"/>
      <c r="T336" s="26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5" t="s">
        <v>167</v>
      </c>
      <c r="AU336" s="265" t="s">
        <v>85</v>
      </c>
      <c r="AV336" s="14" t="s">
        <v>165</v>
      </c>
      <c r="AW336" s="14" t="s">
        <v>32</v>
      </c>
      <c r="AX336" s="14" t="s">
        <v>83</v>
      </c>
      <c r="AY336" s="265" t="s">
        <v>158</v>
      </c>
    </row>
    <row r="337" s="2" customFormat="1" ht="24.15" customHeight="1">
      <c r="A337" s="39"/>
      <c r="B337" s="40"/>
      <c r="C337" s="276" t="s">
        <v>438</v>
      </c>
      <c r="D337" s="276" t="s">
        <v>177</v>
      </c>
      <c r="E337" s="277" t="s">
        <v>207</v>
      </c>
      <c r="F337" s="278" t="s">
        <v>208</v>
      </c>
      <c r="G337" s="279" t="s">
        <v>164</v>
      </c>
      <c r="H337" s="280">
        <v>605</v>
      </c>
      <c r="I337" s="281"/>
      <c r="J337" s="282">
        <f>ROUND(I337*H337,2)</f>
        <v>0</v>
      </c>
      <c r="K337" s="283"/>
      <c r="L337" s="284"/>
      <c r="M337" s="285" t="s">
        <v>1</v>
      </c>
      <c r="N337" s="286" t="s">
        <v>41</v>
      </c>
      <c r="O337" s="92"/>
      <c r="P337" s="239">
        <f>O337*H337</f>
        <v>0</v>
      </c>
      <c r="Q337" s="239">
        <v>0.0097999999999999997</v>
      </c>
      <c r="R337" s="239">
        <f>Q337*H337</f>
        <v>5.9289999999999994</v>
      </c>
      <c r="S337" s="239">
        <v>0</v>
      </c>
      <c r="T337" s="240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41" t="s">
        <v>326</v>
      </c>
      <c r="AT337" s="241" t="s">
        <v>177</v>
      </c>
      <c r="AU337" s="241" t="s">
        <v>85</v>
      </c>
      <c r="AY337" s="18" t="s">
        <v>158</v>
      </c>
      <c r="BE337" s="242">
        <f>IF(N337="základní",J337,0)</f>
        <v>0</v>
      </c>
      <c r="BF337" s="242">
        <f>IF(N337="snížená",J337,0)</f>
        <v>0</v>
      </c>
      <c r="BG337" s="242">
        <f>IF(N337="zákl. přenesená",J337,0)</f>
        <v>0</v>
      </c>
      <c r="BH337" s="242">
        <f>IF(N337="sníž. přenesená",J337,0)</f>
        <v>0</v>
      </c>
      <c r="BI337" s="242">
        <f>IF(N337="nulová",J337,0)</f>
        <v>0</v>
      </c>
      <c r="BJ337" s="18" t="s">
        <v>83</v>
      </c>
      <c r="BK337" s="242">
        <f>ROUND(I337*H337,2)</f>
        <v>0</v>
      </c>
      <c r="BL337" s="18" t="s">
        <v>241</v>
      </c>
      <c r="BM337" s="241" t="s">
        <v>439</v>
      </c>
    </row>
    <row r="338" s="13" customFormat="1">
      <c r="A338" s="13"/>
      <c r="B338" s="243"/>
      <c r="C338" s="244"/>
      <c r="D338" s="245" t="s">
        <v>167</v>
      </c>
      <c r="E338" s="246" t="s">
        <v>1</v>
      </c>
      <c r="F338" s="247" t="s">
        <v>440</v>
      </c>
      <c r="G338" s="244"/>
      <c r="H338" s="248">
        <v>605</v>
      </c>
      <c r="I338" s="249"/>
      <c r="J338" s="244"/>
      <c r="K338" s="244"/>
      <c r="L338" s="250"/>
      <c r="M338" s="251"/>
      <c r="N338" s="252"/>
      <c r="O338" s="252"/>
      <c r="P338" s="252"/>
      <c r="Q338" s="252"/>
      <c r="R338" s="252"/>
      <c r="S338" s="252"/>
      <c r="T338" s="25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4" t="s">
        <v>167</v>
      </c>
      <c r="AU338" s="254" t="s">
        <v>85</v>
      </c>
      <c r="AV338" s="13" t="s">
        <v>85</v>
      </c>
      <c r="AW338" s="13" t="s">
        <v>32</v>
      </c>
      <c r="AX338" s="13" t="s">
        <v>76</v>
      </c>
      <c r="AY338" s="254" t="s">
        <v>158</v>
      </c>
    </row>
    <row r="339" s="14" customFormat="1">
      <c r="A339" s="14"/>
      <c r="B339" s="255"/>
      <c r="C339" s="256"/>
      <c r="D339" s="245" t="s">
        <v>167</v>
      </c>
      <c r="E339" s="257" t="s">
        <v>1</v>
      </c>
      <c r="F339" s="258" t="s">
        <v>170</v>
      </c>
      <c r="G339" s="256"/>
      <c r="H339" s="259">
        <v>605</v>
      </c>
      <c r="I339" s="260"/>
      <c r="J339" s="256"/>
      <c r="K339" s="256"/>
      <c r="L339" s="261"/>
      <c r="M339" s="262"/>
      <c r="N339" s="263"/>
      <c r="O339" s="263"/>
      <c r="P339" s="263"/>
      <c r="Q339" s="263"/>
      <c r="R339" s="263"/>
      <c r="S339" s="263"/>
      <c r="T339" s="26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5" t="s">
        <v>167</v>
      </c>
      <c r="AU339" s="265" t="s">
        <v>85</v>
      </c>
      <c r="AV339" s="14" t="s">
        <v>165</v>
      </c>
      <c r="AW339" s="14" t="s">
        <v>32</v>
      </c>
      <c r="AX339" s="14" t="s">
        <v>83</v>
      </c>
      <c r="AY339" s="265" t="s">
        <v>158</v>
      </c>
    </row>
    <row r="340" s="2" customFormat="1" ht="33" customHeight="1">
      <c r="A340" s="39"/>
      <c r="B340" s="40"/>
      <c r="C340" s="229" t="s">
        <v>441</v>
      </c>
      <c r="D340" s="229" t="s">
        <v>161</v>
      </c>
      <c r="E340" s="230" t="s">
        <v>442</v>
      </c>
      <c r="F340" s="231" t="s">
        <v>443</v>
      </c>
      <c r="G340" s="232" t="s">
        <v>164</v>
      </c>
      <c r="H340" s="233">
        <v>4</v>
      </c>
      <c r="I340" s="234"/>
      <c r="J340" s="235">
        <f>ROUND(I340*H340,2)</f>
        <v>0</v>
      </c>
      <c r="K340" s="236"/>
      <c r="L340" s="45"/>
      <c r="M340" s="237" t="s">
        <v>1</v>
      </c>
      <c r="N340" s="238" t="s">
        <v>41</v>
      </c>
      <c r="O340" s="92"/>
      <c r="P340" s="239">
        <f>O340*H340</f>
        <v>0</v>
      </c>
      <c r="Q340" s="239">
        <v>0.00116</v>
      </c>
      <c r="R340" s="239">
        <f>Q340*H340</f>
        <v>0.00464</v>
      </c>
      <c r="S340" s="239">
        <v>0</v>
      </c>
      <c r="T340" s="240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1" t="s">
        <v>241</v>
      </c>
      <c r="AT340" s="241" t="s">
        <v>161</v>
      </c>
      <c r="AU340" s="241" t="s">
        <v>85</v>
      </c>
      <c r="AY340" s="18" t="s">
        <v>158</v>
      </c>
      <c r="BE340" s="242">
        <f>IF(N340="základní",J340,0)</f>
        <v>0</v>
      </c>
      <c r="BF340" s="242">
        <f>IF(N340="snížená",J340,0)</f>
        <v>0</v>
      </c>
      <c r="BG340" s="242">
        <f>IF(N340="zákl. přenesená",J340,0)</f>
        <v>0</v>
      </c>
      <c r="BH340" s="242">
        <f>IF(N340="sníž. přenesená",J340,0)</f>
        <v>0</v>
      </c>
      <c r="BI340" s="242">
        <f>IF(N340="nulová",J340,0)</f>
        <v>0</v>
      </c>
      <c r="BJ340" s="18" t="s">
        <v>83</v>
      </c>
      <c r="BK340" s="242">
        <f>ROUND(I340*H340,2)</f>
        <v>0</v>
      </c>
      <c r="BL340" s="18" t="s">
        <v>241</v>
      </c>
      <c r="BM340" s="241" t="s">
        <v>444</v>
      </c>
    </row>
    <row r="341" s="15" customFormat="1">
      <c r="A341" s="15"/>
      <c r="B341" s="266"/>
      <c r="C341" s="267"/>
      <c r="D341" s="245" t="s">
        <v>167</v>
      </c>
      <c r="E341" s="268" t="s">
        <v>1</v>
      </c>
      <c r="F341" s="269" t="s">
        <v>269</v>
      </c>
      <c r="G341" s="267"/>
      <c r="H341" s="268" t="s">
        <v>1</v>
      </c>
      <c r="I341" s="270"/>
      <c r="J341" s="267"/>
      <c r="K341" s="267"/>
      <c r="L341" s="271"/>
      <c r="M341" s="272"/>
      <c r="N341" s="273"/>
      <c r="O341" s="273"/>
      <c r="P341" s="273"/>
      <c r="Q341" s="273"/>
      <c r="R341" s="273"/>
      <c r="S341" s="273"/>
      <c r="T341" s="274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75" t="s">
        <v>167</v>
      </c>
      <c r="AU341" s="275" t="s">
        <v>85</v>
      </c>
      <c r="AV341" s="15" t="s">
        <v>83</v>
      </c>
      <c r="AW341" s="15" t="s">
        <v>32</v>
      </c>
      <c r="AX341" s="15" t="s">
        <v>76</v>
      </c>
      <c r="AY341" s="275" t="s">
        <v>158</v>
      </c>
    </row>
    <row r="342" s="15" customFormat="1">
      <c r="A342" s="15"/>
      <c r="B342" s="266"/>
      <c r="C342" s="267"/>
      <c r="D342" s="245" t="s">
        <v>167</v>
      </c>
      <c r="E342" s="268" t="s">
        <v>1</v>
      </c>
      <c r="F342" s="269" t="s">
        <v>270</v>
      </c>
      <c r="G342" s="267"/>
      <c r="H342" s="268" t="s">
        <v>1</v>
      </c>
      <c r="I342" s="270"/>
      <c r="J342" s="267"/>
      <c r="K342" s="267"/>
      <c r="L342" s="271"/>
      <c r="M342" s="272"/>
      <c r="N342" s="273"/>
      <c r="O342" s="273"/>
      <c r="P342" s="273"/>
      <c r="Q342" s="273"/>
      <c r="R342" s="273"/>
      <c r="S342" s="273"/>
      <c r="T342" s="274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75" t="s">
        <v>167</v>
      </c>
      <c r="AU342" s="275" t="s">
        <v>85</v>
      </c>
      <c r="AV342" s="15" t="s">
        <v>83</v>
      </c>
      <c r="AW342" s="15" t="s">
        <v>32</v>
      </c>
      <c r="AX342" s="15" t="s">
        <v>76</v>
      </c>
      <c r="AY342" s="275" t="s">
        <v>158</v>
      </c>
    </row>
    <row r="343" s="13" customFormat="1">
      <c r="A343" s="13"/>
      <c r="B343" s="243"/>
      <c r="C343" s="244"/>
      <c r="D343" s="245" t="s">
        <v>167</v>
      </c>
      <c r="E343" s="246" t="s">
        <v>1</v>
      </c>
      <c r="F343" s="247" t="s">
        <v>281</v>
      </c>
      <c r="G343" s="244"/>
      <c r="H343" s="248">
        <v>4</v>
      </c>
      <c r="I343" s="249"/>
      <c r="J343" s="244"/>
      <c r="K343" s="244"/>
      <c r="L343" s="250"/>
      <c r="M343" s="251"/>
      <c r="N343" s="252"/>
      <c r="O343" s="252"/>
      <c r="P343" s="252"/>
      <c r="Q343" s="252"/>
      <c r="R343" s="252"/>
      <c r="S343" s="252"/>
      <c r="T343" s="25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4" t="s">
        <v>167</v>
      </c>
      <c r="AU343" s="254" t="s">
        <v>85</v>
      </c>
      <c r="AV343" s="13" t="s">
        <v>85</v>
      </c>
      <c r="AW343" s="13" t="s">
        <v>32</v>
      </c>
      <c r="AX343" s="13" t="s">
        <v>76</v>
      </c>
      <c r="AY343" s="254" t="s">
        <v>158</v>
      </c>
    </row>
    <row r="344" s="14" customFormat="1">
      <c r="A344" s="14"/>
      <c r="B344" s="255"/>
      <c r="C344" s="256"/>
      <c r="D344" s="245" t="s">
        <v>167</v>
      </c>
      <c r="E344" s="257" t="s">
        <v>1</v>
      </c>
      <c r="F344" s="258" t="s">
        <v>170</v>
      </c>
      <c r="G344" s="256"/>
      <c r="H344" s="259">
        <v>4</v>
      </c>
      <c r="I344" s="260"/>
      <c r="J344" s="256"/>
      <c r="K344" s="256"/>
      <c r="L344" s="261"/>
      <c r="M344" s="262"/>
      <c r="N344" s="263"/>
      <c r="O344" s="263"/>
      <c r="P344" s="263"/>
      <c r="Q344" s="263"/>
      <c r="R344" s="263"/>
      <c r="S344" s="263"/>
      <c r="T344" s="26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5" t="s">
        <v>167</v>
      </c>
      <c r="AU344" s="265" t="s">
        <v>85</v>
      </c>
      <c r="AV344" s="14" t="s">
        <v>165</v>
      </c>
      <c r="AW344" s="14" t="s">
        <v>32</v>
      </c>
      <c r="AX344" s="14" t="s">
        <v>83</v>
      </c>
      <c r="AY344" s="265" t="s">
        <v>158</v>
      </c>
    </row>
    <row r="345" s="2" customFormat="1" ht="24.15" customHeight="1">
      <c r="A345" s="39"/>
      <c r="B345" s="40"/>
      <c r="C345" s="276" t="s">
        <v>445</v>
      </c>
      <c r="D345" s="276" t="s">
        <v>177</v>
      </c>
      <c r="E345" s="277" t="s">
        <v>446</v>
      </c>
      <c r="F345" s="278" t="s">
        <v>447</v>
      </c>
      <c r="G345" s="279" t="s">
        <v>164</v>
      </c>
      <c r="H345" s="280">
        <v>4.2000000000000002</v>
      </c>
      <c r="I345" s="281"/>
      <c r="J345" s="282">
        <f>ROUND(I345*H345,2)</f>
        <v>0</v>
      </c>
      <c r="K345" s="283"/>
      <c r="L345" s="284"/>
      <c r="M345" s="285" t="s">
        <v>1</v>
      </c>
      <c r="N345" s="286" t="s">
        <v>41</v>
      </c>
      <c r="O345" s="92"/>
      <c r="P345" s="239">
        <f>O345*H345</f>
        <v>0</v>
      </c>
      <c r="Q345" s="239">
        <v>0.002</v>
      </c>
      <c r="R345" s="239">
        <f>Q345*H345</f>
        <v>0.0084000000000000012</v>
      </c>
      <c r="S345" s="239">
        <v>0</v>
      </c>
      <c r="T345" s="240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41" t="s">
        <v>326</v>
      </c>
      <c r="AT345" s="241" t="s">
        <v>177</v>
      </c>
      <c r="AU345" s="241" t="s">
        <v>85</v>
      </c>
      <c r="AY345" s="18" t="s">
        <v>158</v>
      </c>
      <c r="BE345" s="242">
        <f>IF(N345="základní",J345,0)</f>
        <v>0</v>
      </c>
      <c r="BF345" s="242">
        <f>IF(N345="snížená",J345,0)</f>
        <v>0</v>
      </c>
      <c r="BG345" s="242">
        <f>IF(N345="zákl. přenesená",J345,0)</f>
        <v>0</v>
      </c>
      <c r="BH345" s="242">
        <f>IF(N345="sníž. přenesená",J345,0)</f>
        <v>0</v>
      </c>
      <c r="BI345" s="242">
        <f>IF(N345="nulová",J345,0)</f>
        <v>0</v>
      </c>
      <c r="BJ345" s="18" t="s">
        <v>83</v>
      </c>
      <c r="BK345" s="242">
        <f>ROUND(I345*H345,2)</f>
        <v>0</v>
      </c>
      <c r="BL345" s="18" t="s">
        <v>241</v>
      </c>
      <c r="BM345" s="241" t="s">
        <v>448</v>
      </c>
    </row>
    <row r="346" s="13" customFormat="1">
      <c r="A346" s="13"/>
      <c r="B346" s="243"/>
      <c r="C346" s="244"/>
      <c r="D346" s="245" t="s">
        <v>167</v>
      </c>
      <c r="E346" s="244"/>
      <c r="F346" s="247" t="s">
        <v>449</v>
      </c>
      <c r="G346" s="244"/>
      <c r="H346" s="248">
        <v>4.2000000000000002</v>
      </c>
      <c r="I346" s="249"/>
      <c r="J346" s="244"/>
      <c r="K346" s="244"/>
      <c r="L346" s="250"/>
      <c r="M346" s="251"/>
      <c r="N346" s="252"/>
      <c r="O346" s="252"/>
      <c r="P346" s="252"/>
      <c r="Q346" s="252"/>
      <c r="R346" s="252"/>
      <c r="S346" s="252"/>
      <c r="T346" s="25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4" t="s">
        <v>167</v>
      </c>
      <c r="AU346" s="254" t="s">
        <v>85</v>
      </c>
      <c r="AV346" s="13" t="s">
        <v>85</v>
      </c>
      <c r="AW346" s="13" t="s">
        <v>4</v>
      </c>
      <c r="AX346" s="13" t="s">
        <v>83</v>
      </c>
      <c r="AY346" s="254" t="s">
        <v>158</v>
      </c>
    </row>
    <row r="347" s="2" customFormat="1" ht="24.15" customHeight="1">
      <c r="A347" s="39"/>
      <c r="B347" s="40"/>
      <c r="C347" s="229" t="s">
        <v>450</v>
      </c>
      <c r="D347" s="229" t="s">
        <v>161</v>
      </c>
      <c r="E347" s="230" t="s">
        <v>451</v>
      </c>
      <c r="F347" s="231" t="s">
        <v>452</v>
      </c>
      <c r="G347" s="232" t="s">
        <v>164</v>
      </c>
      <c r="H347" s="233">
        <v>4</v>
      </c>
      <c r="I347" s="234"/>
      <c r="J347" s="235">
        <f>ROUND(I347*H347,2)</f>
        <v>0</v>
      </c>
      <c r="K347" s="236"/>
      <c r="L347" s="45"/>
      <c r="M347" s="237" t="s">
        <v>1</v>
      </c>
      <c r="N347" s="238" t="s">
        <v>41</v>
      </c>
      <c r="O347" s="92"/>
      <c r="P347" s="239">
        <f>O347*H347</f>
        <v>0</v>
      </c>
      <c r="Q347" s="239">
        <v>0.00116</v>
      </c>
      <c r="R347" s="239">
        <f>Q347*H347</f>
        <v>0.00464</v>
      </c>
      <c r="S347" s="239">
        <v>0</v>
      </c>
      <c r="T347" s="240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1" t="s">
        <v>241</v>
      </c>
      <c r="AT347" s="241" t="s">
        <v>161</v>
      </c>
      <c r="AU347" s="241" t="s">
        <v>85</v>
      </c>
      <c r="AY347" s="18" t="s">
        <v>158</v>
      </c>
      <c r="BE347" s="242">
        <f>IF(N347="základní",J347,0)</f>
        <v>0</v>
      </c>
      <c r="BF347" s="242">
        <f>IF(N347="snížená",J347,0)</f>
        <v>0</v>
      </c>
      <c r="BG347" s="242">
        <f>IF(N347="zákl. přenesená",J347,0)</f>
        <v>0</v>
      </c>
      <c r="BH347" s="242">
        <f>IF(N347="sníž. přenesená",J347,0)</f>
        <v>0</v>
      </c>
      <c r="BI347" s="242">
        <f>IF(N347="nulová",J347,0)</f>
        <v>0</v>
      </c>
      <c r="BJ347" s="18" t="s">
        <v>83</v>
      </c>
      <c r="BK347" s="242">
        <f>ROUND(I347*H347,2)</f>
        <v>0</v>
      </c>
      <c r="BL347" s="18" t="s">
        <v>241</v>
      </c>
      <c r="BM347" s="241" t="s">
        <v>453</v>
      </c>
    </row>
    <row r="348" s="15" customFormat="1">
      <c r="A348" s="15"/>
      <c r="B348" s="266"/>
      <c r="C348" s="267"/>
      <c r="D348" s="245" t="s">
        <v>167</v>
      </c>
      <c r="E348" s="268" t="s">
        <v>1</v>
      </c>
      <c r="F348" s="269" t="s">
        <v>269</v>
      </c>
      <c r="G348" s="267"/>
      <c r="H348" s="268" t="s">
        <v>1</v>
      </c>
      <c r="I348" s="270"/>
      <c r="J348" s="267"/>
      <c r="K348" s="267"/>
      <c r="L348" s="271"/>
      <c r="M348" s="272"/>
      <c r="N348" s="273"/>
      <c r="O348" s="273"/>
      <c r="P348" s="273"/>
      <c r="Q348" s="273"/>
      <c r="R348" s="273"/>
      <c r="S348" s="273"/>
      <c r="T348" s="274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5" t="s">
        <v>167</v>
      </c>
      <c r="AU348" s="275" t="s">
        <v>85</v>
      </c>
      <c r="AV348" s="15" t="s">
        <v>83</v>
      </c>
      <c r="AW348" s="15" t="s">
        <v>32</v>
      </c>
      <c r="AX348" s="15" t="s">
        <v>76</v>
      </c>
      <c r="AY348" s="275" t="s">
        <v>158</v>
      </c>
    </row>
    <row r="349" s="15" customFormat="1">
      <c r="A349" s="15"/>
      <c r="B349" s="266"/>
      <c r="C349" s="267"/>
      <c r="D349" s="245" t="s">
        <v>167</v>
      </c>
      <c r="E349" s="268" t="s">
        <v>1</v>
      </c>
      <c r="F349" s="269" t="s">
        <v>270</v>
      </c>
      <c r="G349" s="267"/>
      <c r="H349" s="268" t="s">
        <v>1</v>
      </c>
      <c r="I349" s="270"/>
      <c r="J349" s="267"/>
      <c r="K349" s="267"/>
      <c r="L349" s="271"/>
      <c r="M349" s="272"/>
      <c r="N349" s="273"/>
      <c r="O349" s="273"/>
      <c r="P349" s="273"/>
      <c r="Q349" s="273"/>
      <c r="R349" s="273"/>
      <c r="S349" s="273"/>
      <c r="T349" s="274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75" t="s">
        <v>167</v>
      </c>
      <c r="AU349" s="275" t="s">
        <v>85</v>
      </c>
      <c r="AV349" s="15" t="s">
        <v>83</v>
      </c>
      <c r="AW349" s="15" t="s">
        <v>32</v>
      </c>
      <c r="AX349" s="15" t="s">
        <v>76</v>
      </c>
      <c r="AY349" s="275" t="s">
        <v>158</v>
      </c>
    </row>
    <row r="350" s="13" customFormat="1">
      <c r="A350" s="13"/>
      <c r="B350" s="243"/>
      <c r="C350" s="244"/>
      <c r="D350" s="245" t="s">
        <v>167</v>
      </c>
      <c r="E350" s="246" t="s">
        <v>1</v>
      </c>
      <c r="F350" s="247" t="s">
        <v>281</v>
      </c>
      <c r="G350" s="244"/>
      <c r="H350" s="248">
        <v>4</v>
      </c>
      <c r="I350" s="249"/>
      <c r="J350" s="244"/>
      <c r="K350" s="244"/>
      <c r="L350" s="250"/>
      <c r="M350" s="251"/>
      <c r="N350" s="252"/>
      <c r="O350" s="252"/>
      <c r="P350" s="252"/>
      <c r="Q350" s="252"/>
      <c r="R350" s="252"/>
      <c r="S350" s="252"/>
      <c r="T350" s="25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4" t="s">
        <v>167</v>
      </c>
      <c r="AU350" s="254" t="s">
        <v>85</v>
      </c>
      <c r="AV350" s="13" t="s">
        <v>85</v>
      </c>
      <c r="AW350" s="13" t="s">
        <v>32</v>
      </c>
      <c r="AX350" s="13" t="s">
        <v>76</v>
      </c>
      <c r="AY350" s="254" t="s">
        <v>158</v>
      </c>
    </row>
    <row r="351" s="14" customFormat="1">
      <c r="A351" s="14"/>
      <c r="B351" s="255"/>
      <c r="C351" s="256"/>
      <c r="D351" s="245" t="s">
        <v>167</v>
      </c>
      <c r="E351" s="257" t="s">
        <v>1</v>
      </c>
      <c r="F351" s="258" t="s">
        <v>170</v>
      </c>
      <c r="G351" s="256"/>
      <c r="H351" s="259">
        <v>4</v>
      </c>
      <c r="I351" s="260"/>
      <c r="J351" s="256"/>
      <c r="K351" s="256"/>
      <c r="L351" s="261"/>
      <c r="M351" s="262"/>
      <c r="N351" s="263"/>
      <c r="O351" s="263"/>
      <c r="P351" s="263"/>
      <c r="Q351" s="263"/>
      <c r="R351" s="263"/>
      <c r="S351" s="263"/>
      <c r="T351" s="26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5" t="s">
        <v>167</v>
      </c>
      <c r="AU351" s="265" t="s">
        <v>85</v>
      </c>
      <c r="AV351" s="14" t="s">
        <v>165</v>
      </c>
      <c r="AW351" s="14" t="s">
        <v>32</v>
      </c>
      <c r="AX351" s="14" t="s">
        <v>83</v>
      </c>
      <c r="AY351" s="265" t="s">
        <v>158</v>
      </c>
    </row>
    <row r="352" s="2" customFormat="1" ht="16.5" customHeight="1">
      <c r="A352" s="39"/>
      <c r="B352" s="40"/>
      <c r="C352" s="276" t="s">
        <v>454</v>
      </c>
      <c r="D352" s="276" t="s">
        <v>177</v>
      </c>
      <c r="E352" s="277" t="s">
        <v>455</v>
      </c>
      <c r="F352" s="278" t="s">
        <v>456</v>
      </c>
      <c r="G352" s="279" t="s">
        <v>457</v>
      </c>
      <c r="H352" s="280">
        <v>0.60499999999999998</v>
      </c>
      <c r="I352" s="281"/>
      <c r="J352" s="282">
        <f>ROUND(I352*H352,2)</f>
        <v>0</v>
      </c>
      <c r="K352" s="283"/>
      <c r="L352" s="284"/>
      <c r="M352" s="285" t="s">
        <v>1</v>
      </c>
      <c r="N352" s="286" t="s">
        <v>41</v>
      </c>
      <c r="O352" s="92"/>
      <c r="P352" s="239">
        <f>O352*H352</f>
        <v>0</v>
      </c>
      <c r="Q352" s="239">
        <v>0.02</v>
      </c>
      <c r="R352" s="239">
        <f>Q352*H352</f>
        <v>0.0121</v>
      </c>
      <c r="S352" s="239">
        <v>0</v>
      </c>
      <c r="T352" s="240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41" t="s">
        <v>326</v>
      </c>
      <c r="AT352" s="241" t="s">
        <v>177</v>
      </c>
      <c r="AU352" s="241" t="s">
        <v>85</v>
      </c>
      <c r="AY352" s="18" t="s">
        <v>158</v>
      </c>
      <c r="BE352" s="242">
        <f>IF(N352="základní",J352,0)</f>
        <v>0</v>
      </c>
      <c r="BF352" s="242">
        <f>IF(N352="snížená",J352,0)</f>
        <v>0</v>
      </c>
      <c r="BG352" s="242">
        <f>IF(N352="zákl. přenesená",J352,0)</f>
        <v>0</v>
      </c>
      <c r="BH352" s="242">
        <f>IF(N352="sníž. přenesená",J352,0)</f>
        <v>0</v>
      </c>
      <c r="BI352" s="242">
        <f>IF(N352="nulová",J352,0)</f>
        <v>0</v>
      </c>
      <c r="BJ352" s="18" t="s">
        <v>83</v>
      </c>
      <c r="BK352" s="242">
        <f>ROUND(I352*H352,2)</f>
        <v>0</v>
      </c>
      <c r="BL352" s="18" t="s">
        <v>241</v>
      </c>
      <c r="BM352" s="241" t="s">
        <v>458</v>
      </c>
    </row>
    <row r="353" s="13" customFormat="1">
      <c r="A353" s="13"/>
      <c r="B353" s="243"/>
      <c r="C353" s="244"/>
      <c r="D353" s="245" t="s">
        <v>167</v>
      </c>
      <c r="E353" s="246" t="s">
        <v>1</v>
      </c>
      <c r="F353" s="247" t="s">
        <v>459</v>
      </c>
      <c r="G353" s="244"/>
      <c r="H353" s="248">
        <v>0.60499999999999998</v>
      </c>
      <c r="I353" s="249"/>
      <c r="J353" s="244"/>
      <c r="K353" s="244"/>
      <c r="L353" s="250"/>
      <c r="M353" s="251"/>
      <c r="N353" s="252"/>
      <c r="O353" s="252"/>
      <c r="P353" s="252"/>
      <c r="Q353" s="252"/>
      <c r="R353" s="252"/>
      <c r="S353" s="252"/>
      <c r="T353" s="25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4" t="s">
        <v>167</v>
      </c>
      <c r="AU353" s="254" t="s">
        <v>85</v>
      </c>
      <c r="AV353" s="13" t="s">
        <v>85</v>
      </c>
      <c r="AW353" s="13" t="s">
        <v>32</v>
      </c>
      <c r="AX353" s="13" t="s">
        <v>76</v>
      </c>
      <c r="AY353" s="254" t="s">
        <v>158</v>
      </c>
    </row>
    <row r="354" s="14" customFormat="1">
      <c r="A354" s="14"/>
      <c r="B354" s="255"/>
      <c r="C354" s="256"/>
      <c r="D354" s="245" t="s">
        <v>167</v>
      </c>
      <c r="E354" s="257" t="s">
        <v>1</v>
      </c>
      <c r="F354" s="258" t="s">
        <v>170</v>
      </c>
      <c r="G354" s="256"/>
      <c r="H354" s="259">
        <v>0.60499999999999998</v>
      </c>
      <c r="I354" s="260"/>
      <c r="J354" s="256"/>
      <c r="K354" s="256"/>
      <c r="L354" s="261"/>
      <c r="M354" s="262"/>
      <c r="N354" s="263"/>
      <c r="O354" s="263"/>
      <c r="P354" s="263"/>
      <c r="Q354" s="263"/>
      <c r="R354" s="263"/>
      <c r="S354" s="263"/>
      <c r="T354" s="26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5" t="s">
        <v>167</v>
      </c>
      <c r="AU354" s="265" t="s">
        <v>85</v>
      </c>
      <c r="AV354" s="14" t="s">
        <v>165</v>
      </c>
      <c r="AW354" s="14" t="s">
        <v>32</v>
      </c>
      <c r="AX354" s="14" t="s">
        <v>83</v>
      </c>
      <c r="AY354" s="265" t="s">
        <v>158</v>
      </c>
    </row>
    <row r="355" s="2" customFormat="1" ht="24.15" customHeight="1">
      <c r="A355" s="39"/>
      <c r="B355" s="40"/>
      <c r="C355" s="229" t="s">
        <v>460</v>
      </c>
      <c r="D355" s="229" t="s">
        <v>161</v>
      </c>
      <c r="E355" s="230" t="s">
        <v>461</v>
      </c>
      <c r="F355" s="231" t="s">
        <v>462</v>
      </c>
      <c r="G355" s="232" t="s">
        <v>164</v>
      </c>
      <c r="H355" s="233">
        <v>1106.2000000000001</v>
      </c>
      <c r="I355" s="234"/>
      <c r="J355" s="235">
        <f>ROUND(I355*H355,2)</f>
        <v>0</v>
      </c>
      <c r="K355" s="236"/>
      <c r="L355" s="45"/>
      <c r="M355" s="237" t="s">
        <v>1</v>
      </c>
      <c r="N355" s="238" t="s">
        <v>41</v>
      </c>
      <c r="O355" s="92"/>
      <c r="P355" s="239">
        <f>O355*H355</f>
        <v>0</v>
      </c>
      <c r="Q355" s="239">
        <v>0</v>
      </c>
      <c r="R355" s="239">
        <f>Q355*H355</f>
        <v>0</v>
      </c>
      <c r="S355" s="239">
        <v>0</v>
      </c>
      <c r="T355" s="240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41" t="s">
        <v>241</v>
      </c>
      <c r="AT355" s="241" t="s">
        <v>161</v>
      </c>
      <c r="AU355" s="241" t="s">
        <v>85</v>
      </c>
      <c r="AY355" s="18" t="s">
        <v>158</v>
      </c>
      <c r="BE355" s="242">
        <f>IF(N355="základní",J355,0)</f>
        <v>0</v>
      </c>
      <c r="BF355" s="242">
        <f>IF(N355="snížená",J355,0)</f>
        <v>0</v>
      </c>
      <c r="BG355" s="242">
        <f>IF(N355="zákl. přenesená",J355,0)</f>
        <v>0</v>
      </c>
      <c r="BH355" s="242">
        <f>IF(N355="sníž. přenesená",J355,0)</f>
        <v>0</v>
      </c>
      <c r="BI355" s="242">
        <f>IF(N355="nulová",J355,0)</f>
        <v>0</v>
      </c>
      <c r="BJ355" s="18" t="s">
        <v>83</v>
      </c>
      <c r="BK355" s="242">
        <f>ROUND(I355*H355,2)</f>
        <v>0</v>
      </c>
      <c r="BL355" s="18" t="s">
        <v>241</v>
      </c>
      <c r="BM355" s="241" t="s">
        <v>463</v>
      </c>
    </row>
    <row r="356" s="13" customFormat="1">
      <c r="A356" s="13"/>
      <c r="B356" s="243"/>
      <c r="C356" s="244"/>
      <c r="D356" s="245" t="s">
        <v>167</v>
      </c>
      <c r="E356" s="246" t="s">
        <v>1</v>
      </c>
      <c r="F356" s="247" t="s">
        <v>464</v>
      </c>
      <c r="G356" s="244"/>
      <c r="H356" s="248">
        <v>1106.2000000000001</v>
      </c>
      <c r="I356" s="249"/>
      <c r="J356" s="244"/>
      <c r="K356" s="244"/>
      <c r="L356" s="250"/>
      <c r="M356" s="251"/>
      <c r="N356" s="252"/>
      <c r="O356" s="252"/>
      <c r="P356" s="252"/>
      <c r="Q356" s="252"/>
      <c r="R356" s="252"/>
      <c r="S356" s="252"/>
      <c r="T356" s="25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4" t="s">
        <v>167</v>
      </c>
      <c r="AU356" s="254" t="s">
        <v>85</v>
      </c>
      <c r="AV356" s="13" t="s">
        <v>85</v>
      </c>
      <c r="AW356" s="13" t="s">
        <v>32</v>
      </c>
      <c r="AX356" s="13" t="s">
        <v>76</v>
      </c>
      <c r="AY356" s="254" t="s">
        <v>158</v>
      </c>
    </row>
    <row r="357" s="14" customFormat="1">
      <c r="A357" s="14"/>
      <c r="B357" s="255"/>
      <c r="C357" s="256"/>
      <c r="D357" s="245" t="s">
        <v>167</v>
      </c>
      <c r="E357" s="257" t="s">
        <v>1</v>
      </c>
      <c r="F357" s="258" t="s">
        <v>170</v>
      </c>
      <c r="G357" s="256"/>
      <c r="H357" s="259">
        <v>1106.2000000000001</v>
      </c>
      <c r="I357" s="260"/>
      <c r="J357" s="256"/>
      <c r="K357" s="256"/>
      <c r="L357" s="261"/>
      <c r="M357" s="262"/>
      <c r="N357" s="263"/>
      <c r="O357" s="263"/>
      <c r="P357" s="263"/>
      <c r="Q357" s="263"/>
      <c r="R357" s="263"/>
      <c r="S357" s="263"/>
      <c r="T357" s="26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5" t="s">
        <v>167</v>
      </c>
      <c r="AU357" s="265" t="s">
        <v>85</v>
      </c>
      <c r="AV357" s="14" t="s">
        <v>165</v>
      </c>
      <c r="AW357" s="14" t="s">
        <v>32</v>
      </c>
      <c r="AX357" s="14" t="s">
        <v>83</v>
      </c>
      <c r="AY357" s="265" t="s">
        <v>158</v>
      </c>
    </row>
    <row r="358" s="2" customFormat="1" ht="24.15" customHeight="1">
      <c r="A358" s="39"/>
      <c r="B358" s="40"/>
      <c r="C358" s="276" t="s">
        <v>465</v>
      </c>
      <c r="D358" s="276" t="s">
        <v>177</v>
      </c>
      <c r="E358" s="277" t="s">
        <v>466</v>
      </c>
      <c r="F358" s="278" t="s">
        <v>467</v>
      </c>
      <c r="G358" s="279" t="s">
        <v>164</v>
      </c>
      <c r="H358" s="280">
        <v>1216.8199999999999</v>
      </c>
      <c r="I358" s="281"/>
      <c r="J358" s="282">
        <f>ROUND(I358*H358,2)</f>
        <v>0</v>
      </c>
      <c r="K358" s="283"/>
      <c r="L358" s="284"/>
      <c r="M358" s="285" t="s">
        <v>1</v>
      </c>
      <c r="N358" s="286" t="s">
        <v>41</v>
      </c>
      <c r="O358" s="92"/>
      <c r="P358" s="239">
        <f>O358*H358</f>
        <v>0</v>
      </c>
      <c r="Q358" s="239">
        <v>0.0055999999999999999</v>
      </c>
      <c r="R358" s="239">
        <f>Q358*H358</f>
        <v>6.8141919999999994</v>
      </c>
      <c r="S358" s="239">
        <v>0</v>
      </c>
      <c r="T358" s="240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1" t="s">
        <v>326</v>
      </c>
      <c r="AT358" s="241" t="s">
        <v>177</v>
      </c>
      <c r="AU358" s="241" t="s">
        <v>85</v>
      </c>
      <c r="AY358" s="18" t="s">
        <v>158</v>
      </c>
      <c r="BE358" s="242">
        <f>IF(N358="základní",J358,0)</f>
        <v>0</v>
      </c>
      <c r="BF358" s="242">
        <f>IF(N358="snížená",J358,0)</f>
        <v>0</v>
      </c>
      <c r="BG358" s="242">
        <f>IF(N358="zákl. přenesená",J358,0)</f>
        <v>0</v>
      </c>
      <c r="BH358" s="242">
        <f>IF(N358="sníž. přenesená",J358,0)</f>
        <v>0</v>
      </c>
      <c r="BI358" s="242">
        <f>IF(N358="nulová",J358,0)</f>
        <v>0</v>
      </c>
      <c r="BJ358" s="18" t="s">
        <v>83</v>
      </c>
      <c r="BK358" s="242">
        <f>ROUND(I358*H358,2)</f>
        <v>0</v>
      </c>
      <c r="BL358" s="18" t="s">
        <v>241</v>
      </c>
      <c r="BM358" s="241" t="s">
        <v>468</v>
      </c>
    </row>
    <row r="359" s="13" customFormat="1">
      <c r="A359" s="13"/>
      <c r="B359" s="243"/>
      <c r="C359" s="244"/>
      <c r="D359" s="245" t="s">
        <v>167</v>
      </c>
      <c r="E359" s="246" t="s">
        <v>1</v>
      </c>
      <c r="F359" s="247" t="s">
        <v>469</v>
      </c>
      <c r="G359" s="244"/>
      <c r="H359" s="248">
        <v>1216.8199999999999</v>
      </c>
      <c r="I359" s="249"/>
      <c r="J359" s="244"/>
      <c r="K359" s="244"/>
      <c r="L359" s="250"/>
      <c r="M359" s="251"/>
      <c r="N359" s="252"/>
      <c r="O359" s="252"/>
      <c r="P359" s="252"/>
      <c r="Q359" s="252"/>
      <c r="R359" s="252"/>
      <c r="S359" s="252"/>
      <c r="T359" s="25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4" t="s">
        <v>167</v>
      </c>
      <c r="AU359" s="254" t="s">
        <v>85</v>
      </c>
      <c r="AV359" s="13" t="s">
        <v>85</v>
      </c>
      <c r="AW359" s="13" t="s">
        <v>32</v>
      </c>
      <c r="AX359" s="13" t="s">
        <v>76</v>
      </c>
      <c r="AY359" s="254" t="s">
        <v>158</v>
      </c>
    </row>
    <row r="360" s="14" customFormat="1">
      <c r="A360" s="14"/>
      <c r="B360" s="255"/>
      <c r="C360" s="256"/>
      <c r="D360" s="245" t="s">
        <v>167</v>
      </c>
      <c r="E360" s="257" t="s">
        <v>1</v>
      </c>
      <c r="F360" s="258" t="s">
        <v>170</v>
      </c>
      <c r="G360" s="256"/>
      <c r="H360" s="259">
        <v>1216.8199999999999</v>
      </c>
      <c r="I360" s="260"/>
      <c r="J360" s="256"/>
      <c r="K360" s="256"/>
      <c r="L360" s="261"/>
      <c r="M360" s="262"/>
      <c r="N360" s="263"/>
      <c r="O360" s="263"/>
      <c r="P360" s="263"/>
      <c r="Q360" s="263"/>
      <c r="R360" s="263"/>
      <c r="S360" s="263"/>
      <c r="T360" s="26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5" t="s">
        <v>167</v>
      </c>
      <c r="AU360" s="265" t="s">
        <v>85</v>
      </c>
      <c r="AV360" s="14" t="s">
        <v>165</v>
      </c>
      <c r="AW360" s="14" t="s">
        <v>32</v>
      </c>
      <c r="AX360" s="14" t="s">
        <v>83</v>
      </c>
      <c r="AY360" s="265" t="s">
        <v>158</v>
      </c>
    </row>
    <row r="361" s="2" customFormat="1" ht="24.15" customHeight="1">
      <c r="A361" s="39"/>
      <c r="B361" s="40"/>
      <c r="C361" s="229" t="s">
        <v>470</v>
      </c>
      <c r="D361" s="229" t="s">
        <v>161</v>
      </c>
      <c r="E361" s="230" t="s">
        <v>471</v>
      </c>
      <c r="F361" s="231" t="s">
        <v>472</v>
      </c>
      <c r="G361" s="232" t="s">
        <v>429</v>
      </c>
      <c r="H361" s="302"/>
      <c r="I361" s="234"/>
      <c r="J361" s="235">
        <f>ROUND(I361*H361,2)</f>
        <v>0</v>
      </c>
      <c r="K361" s="236"/>
      <c r="L361" s="45"/>
      <c r="M361" s="237" t="s">
        <v>1</v>
      </c>
      <c r="N361" s="238" t="s">
        <v>41</v>
      </c>
      <c r="O361" s="92"/>
      <c r="P361" s="239">
        <f>O361*H361</f>
        <v>0</v>
      </c>
      <c r="Q361" s="239">
        <v>0</v>
      </c>
      <c r="R361" s="239">
        <f>Q361*H361</f>
        <v>0</v>
      </c>
      <c r="S361" s="239">
        <v>0</v>
      </c>
      <c r="T361" s="240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41" t="s">
        <v>241</v>
      </c>
      <c r="AT361" s="241" t="s">
        <v>161</v>
      </c>
      <c r="AU361" s="241" t="s">
        <v>85</v>
      </c>
      <c r="AY361" s="18" t="s">
        <v>158</v>
      </c>
      <c r="BE361" s="242">
        <f>IF(N361="základní",J361,0)</f>
        <v>0</v>
      </c>
      <c r="BF361" s="242">
        <f>IF(N361="snížená",J361,0)</f>
        <v>0</v>
      </c>
      <c r="BG361" s="242">
        <f>IF(N361="zákl. přenesená",J361,0)</f>
        <v>0</v>
      </c>
      <c r="BH361" s="242">
        <f>IF(N361="sníž. přenesená",J361,0)</f>
        <v>0</v>
      </c>
      <c r="BI361" s="242">
        <f>IF(N361="nulová",J361,0)</f>
        <v>0</v>
      </c>
      <c r="BJ361" s="18" t="s">
        <v>83</v>
      </c>
      <c r="BK361" s="242">
        <f>ROUND(I361*H361,2)</f>
        <v>0</v>
      </c>
      <c r="BL361" s="18" t="s">
        <v>241</v>
      </c>
      <c r="BM361" s="241" t="s">
        <v>473</v>
      </c>
    </row>
    <row r="362" s="12" customFormat="1" ht="22.8" customHeight="1">
      <c r="A362" s="12"/>
      <c r="B362" s="213"/>
      <c r="C362" s="214"/>
      <c r="D362" s="215" t="s">
        <v>75</v>
      </c>
      <c r="E362" s="227" t="s">
        <v>474</v>
      </c>
      <c r="F362" s="227" t="s">
        <v>475</v>
      </c>
      <c r="G362" s="214"/>
      <c r="H362" s="214"/>
      <c r="I362" s="217"/>
      <c r="J362" s="228">
        <f>BK362</f>
        <v>0</v>
      </c>
      <c r="K362" s="214"/>
      <c r="L362" s="219"/>
      <c r="M362" s="220"/>
      <c r="N362" s="221"/>
      <c r="O362" s="221"/>
      <c r="P362" s="222">
        <f>SUM(P363:P439)</f>
        <v>0</v>
      </c>
      <c r="Q362" s="221"/>
      <c r="R362" s="222">
        <f>SUM(R363:R439)</f>
        <v>87.319255800000008</v>
      </c>
      <c r="S362" s="221"/>
      <c r="T362" s="223">
        <f>SUM(T363:T439)</f>
        <v>84.907482189999996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24" t="s">
        <v>85</v>
      </c>
      <c r="AT362" s="225" t="s">
        <v>75</v>
      </c>
      <c r="AU362" s="225" t="s">
        <v>83</v>
      </c>
      <c r="AY362" s="224" t="s">
        <v>158</v>
      </c>
      <c r="BK362" s="226">
        <f>SUM(BK363:BK439)</f>
        <v>0</v>
      </c>
    </row>
    <row r="363" s="2" customFormat="1" ht="16.5" customHeight="1">
      <c r="A363" s="39"/>
      <c r="B363" s="40"/>
      <c r="C363" s="229" t="s">
        <v>476</v>
      </c>
      <c r="D363" s="229" t="s">
        <v>161</v>
      </c>
      <c r="E363" s="230" t="s">
        <v>477</v>
      </c>
      <c r="F363" s="231" t="s">
        <v>478</v>
      </c>
      <c r="G363" s="232" t="s">
        <v>164</v>
      </c>
      <c r="H363" s="233">
        <v>25.079999999999998</v>
      </c>
      <c r="I363" s="234"/>
      <c r="J363" s="235">
        <f>ROUND(I363*H363,2)</f>
        <v>0</v>
      </c>
      <c r="K363" s="236"/>
      <c r="L363" s="45"/>
      <c r="M363" s="237" t="s">
        <v>1</v>
      </c>
      <c r="N363" s="238" t="s">
        <v>41</v>
      </c>
      <c r="O363" s="92"/>
      <c r="P363" s="239">
        <f>O363*H363</f>
        <v>0</v>
      </c>
      <c r="Q363" s="239">
        <v>0.20000000000000001</v>
      </c>
      <c r="R363" s="239">
        <f>Q363*H363</f>
        <v>5.016</v>
      </c>
      <c r="S363" s="239">
        <v>0</v>
      </c>
      <c r="T363" s="240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41" t="s">
        <v>241</v>
      </c>
      <c r="AT363" s="241" t="s">
        <v>161</v>
      </c>
      <c r="AU363" s="241" t="s">
        <v>85</v>
      </c>
      <c r="AY363" s="18" t="s">
        <v>158</v>
      </c>
      <c r="BE363" s="242">
        <f>IF(N363="základní",J363,0)</f>
        <v>0</v>
      </c>
      <c r="BF363" s="242">
        <f>IF(N363="snížená",J363,0)</f>
        <v>0</v>
      </c>
      <c r="BG363" s="242">
        <f>IF(N363="zákl. přenesená",J363,0)</f>
        <v>0</v>
      </c>
      <c r="BH363" s="242">
        <f>IF(N363="sníž. přenesená",J363,0)</f>
        <v>0</v>
      </c>
      <c r="BI363" s="242">
        <f>IF(N363="nulová",J363,0)</f>
        <v>0</v>
      </c>
      <c r="BJ363" s="18" t="s">
        <v>83</v>
      </c>
      <c r="BK363" s="242">
        <f>ROUND(I363*H363,2)</f>
        <v>0</v>
      </c>
      <c r="BL363" s="18" t="s">
        <v>241</v>
      </c>
      <c r="BM363" s="241" t="s">
        <v>479</v>
      </c>
    </row>
    <row r="364" s="2" customFormat="1">
      <c r="A364" s="39"/>
      <c r="B364" s="40"/>
      <c r="C364" s="41"/>
      <c r="D364" s="245" t="s">
        <v>330</v>
      </c>
      <c r="E364" s="41"/>
      <c r="F364" s="298" t="s">
        <v>480</v>
      </c>
      <c r="G364" s="41"/>
      <c r="H364" s="41"/>
      <c r="I364" s="299"/>
      <c r="J364" s="41"/>
      <c r="K364" s="41"/>
      <c r="L364" s="45"/>
      <c r="M364" s="300"/>
      <c r="N364" s="301"/>
      <c r="O364" s="92"/>
      <c r="P364" s="92"/>
      <c r="Q364" s="92"/>
      <c r="R364" s="92"/>
      <c r="S364" s="92"/>
      <c r="T364" s="93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330</v>
      </c>
      <c r="AU364" s="18" t="s">
        <v>85</v>
      </c>
    </row>
    <row r="365" s="15" customFormat="1">
      <c r="A365" s="15"/>
      <c r="B365" s="266"/>
      <c r="C365" s="267"/>
      <c r="D365" s="245" t="s">
        <v>167</v>
      </c>
      <c r="E365" s="268" t="s">
        <v>1</v>
      </c>
      <c r="F365" s="269" t="s">
        <v>481</v>
      </c>
      <c r="G365" s="267"/>
      <c r="H365" s="268" t="s">
        <v>1</v>
      </c>
      <c r="I365" s="270"/>
      <c r="J365" s="267"/>
      <c r="K365" s="267"/>
      <c r="L365" s="271"/>
      <c r="M365" s="272"/>
      <c r="N365" s="273"/>
      <c r="O365" s="273"/>
      <c r="P365" s="273"/>
      <c r="Q365" s="273"/>
      <c r="R365" s="273"/>
      <c r="S365" s="273"/>
      <c r="T365" s="274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75" t="s">
        <v>167</v>
      </c>
      <c r="AU365" s="275" t="s">
        <v>85</v>
      </c>
      <c r="AV365" s="15" t="s">
        <v>83</v>
      </c>
      <c r="AW365" s="15" t="s">
        <v>32</v>
      </c>
      <c r="AX365" s="15" t="s">
        <v>76</v>
      </c>
      <c r="AY365" s="275" t="s">
        <v>158</v>
      </c>
    </row>
    <row r="366" s="13" customFormat="1">
      <c r="A366" s="13"/>
      <c r="B366" s="243"/>
      <c r="C366" s="244"/>
      <c r="D366" s="245" t="s">
        <v>167</v>
      </c>
      <c r="E366" s="246" t="s">
        <v>1</v>
      </c>
      <c r="F366" s="247" t="s">
        <v>482</v>
      </c>
      <c r="G366" s="244"/>
      <c r="H366" s="248">
        <v>22.800000000000001</v>
      </c>
      <c r="I366" s="249"/>
      <c r="J366" s="244"/>
      <c r="K366" s="244"/>
      <c r="L366" s="250"/>
      <c r="M366" s="251"/>
      <c r="N366" s="252"/>
      <c r="O366" s="252"/>
      <c r="P366" s="252"/>
      <c r="Q366" s="252"/>
      <c r="R366" s="252"/>
      <c r="S366" s="252"/>
      <c r="T366" s="25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4" t="s">
        <v>167</v>
      </c>
      <c r="AU366" s="254" t="s">
        <v>85</v>
      </c>
      <c r="AV366" s="13" t="s">
        <v>85</v>
      </c>
      <c r="AW366" s="13" t="s">
        <v>32</v>
      </c>
      <c r="AX366" s="13" t="s">
        <v>76</v>
      </c>
      <c r="AY366" s="254" t="s">
        <v>158</v>
      </c>
    </row>
    <row r="367" s="16" customFormat="1">
      <c r="A367" s="16"/>
      <c r="B367" s="287"/>
      <c r="C367" s="288"/>
      <c r="D367" s="245" t="s">
        <v>167</v>
      </c>
      <c r="E367" s="289" t="s">
        <v>1</v>
      </c>
      <c r="F367" s="290" t="s">
        <v>195</v>
      </c>
      <c r="G367" s="288"/>
      <c r="H367" s="291">
        <v>22.800000000000001</v>
      </c>
      <c r="I367" s="292"/>
      <c r="J367" s="288"/>
      <c r="K367" s="288"/>
      <c r="L367" s="293"/>
      <c r="M367" s="294"/>
      <c r="N367" s="295"/>
      <c r="O367" s="295"/>
      <c r="P367" s="295"/>
      <c r="Q367" s="295"/>
      <c r="R367" s="295"/>
      <c r="S367" s="295"/>
      <c r="T367" s="29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T367" s="297" t="s">
        <v>167</v>
      </c>
      <c r="AU367" s="297" t="s">
        <v>85</v>
      </c>
      <c r="AV367" s="16" t="s">
        <v>102</v>
      </c>
      <c r="AW367" s="16" t="s">
        <v>32</v>
      </c>
      <c r="AX367" s="16" t="s">
        <v>76</v>
      </c>
      <c r="AY367" s="297" t="s">
        <v>158</v>
      </c>
    </row>
    <row r="368" s="13" customFormat="1">
      <c r="A368" s="13"/>
      <c r="B368" s="243"/>
      <c r="C368" s="244"/>
      <c r="D368" s="245" t="s">
        <v>167</v>
      </c>
      <c r="E368" s="246" t="s">
        <v>1</v>
      </c>
      <c r="F368" s="247" t="s">
        <v>483</v>
      </c>
      <c r="G368" s="244"/>
      <c r="H368" s="248">
        <v>2.2799999999999998</v>
      </c>
      <c r="I368" s="249"/>
      <c r="J368" s="244"/>
      <c r="K368" s="244"/>
      <c r="L368" s="250"/>
      <c r="M368" s="251"/>
      <c r="N368" s="252"/>
      <c r="O368" s="252"/>
      <c r="P368" s="252"/>
      <c r="Q368" s="252"/>
      <c r="R368" s="252"/>
      <c r="S368" s="252"/>
      <c r="T368" s="25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54" t="s">
        <v>167</v>
      </c>
      <c r="AU368" s="254" t="s">
        <v>85</v>
      </c>
      <c r="AV368" s="13" t="s">
        <v>85</v>
      </c>
      <c r="AW368" s="13" t="s">
        <v>32</v>
      </c>
      <c r="AX368" s="13" t="s">
        <v>76</v>
      </c>
      <c r="AY368" s="254" t="s">
        <v>158</v>
      </c>
    </row>
    <row r="369" s="14" customFormat="1">
      <c r="A369" s="14"/>
      <c r="B369" s="255"/>
      <c r="C369" s="256"/>
      <c r="D369" s="245" t="s">
        <v>167</v>
      </c>
      <c r="E369" s="257" t="s">
        <v>1</v>
      </c>
      <c r="F369" s="258" t="s">
        <v>170</v>
      </c>
      <c r="G369" s="256"/>
      <c r="H369" s="259">
        <v>25.079999999999998</v>
      </c>
      <c r="I369" s="260"/>
      <c r="J369" s="256"/>
      <c r="K369" s="256"/>
      <c r="L369" s="261"/>
      <c r="M369" s="262"/>
      <c r="N369" s="263"/>
      <c r="O369" s="263"/>
      <c r="P369" s="263"/>
      <c r="Q369" s="263"/>
      <c r="R369" s="263"/>
      <c r="S369" s="263"/>
      <c r="T369" s="26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5" t="s">
        <v>167</v>
      </c>
      <c r="AU369" s="265" t="s">
        <v>85</v>
      </c>
      <c r="AV369" s="14" t="s">
        <v>165</v>
      </c>
      <c r="AW369" s="14" t="s">
        <v>32</v>
      </c>
      <c r="AX369" s="14" t="s">
        <v>83</v>
      </c>
      <c r="AY369" s="265" t="s">
        <v>158</v>
      </c>
    </row>
    <row r="370" s="2" customFormat="1" ht="24.15" customHeight="1">
      <c r="A370" s="39"/>
      <c r="B370" s="40"/>
      <c r="C370" s="229" t="s">
        <v>484</v>
      </c>
      <c r="D370" s="229" t="s">
        <v>161</v>
      </c>
      <c r="E370" s="230" t="s">
        <v>485</v>
      </c>
      <c r="F370" s="231" t="s">
        <v>486</v>
      </c>
      <c r="G370" s="232" t="s">
        <v>457</v>
      </c>
      <c r="H370" s="233">
        <v>125.82599999999999</v>
      </c>
      <c r="I370" s="234"/>
      <c r="J370" s="235">
        <f>ROUND(I370*H370,2)</f>
        <v>0</v>
      </c>
      <c r="K370" s="236"/>
      <c r="L370" s="45"/>
      <c r="M370" s="237" t="s">
        <v>1</v>
      </c>
      <c r="N370" s="238" t="s">
        <v>41</v>
      </c>
      <c r="O370" s="92"/>
      <c r="P370" s="239">
        <f>O370*H370</f>
        <v>0</v>
      </c>
      <c r="Q370" s="239">
        <v>0.00189</v>
      </c>
      <c r="R370" s="239">
        <f>Q370*H370</f>
        <v>0.23781113999999998</v>
      </c>
      <c r="S370" s="239">
        <v>0</v>
      </c>
      <c r="T370" s="240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41" t="s">
        <v>241</v>
      </c>
      <c r="AT370" s="241" t="s">
        <v>161</v>
      </c>
      <c r="AU370" s="241" t="s">
        <v>85</v>
      </c>
      <c r="AY370" s="18" t="s">
        <v>158</v>
      </c>
      <c r="BE370" s="242">
        <f>IF(N370="základní",J370,0)</f>
        <v>0</v>
      </c>
      <c r="BF370" s="242">
        <f>IF(N370="snížená",J370,0)</f>
        <v>0</v>
      </c>
      <c r="BG370" s="242">
        <f>IF(N370="zákl. přenesená",J370,0)</f>
        <v>0</v>
      </c>
      <c r="BH370" s="242">
        <f>IF(N370="sníž. přenesená",J370,0)</f>
        <v>0</v>
      </c>
      <c r="BI370" s="242">
        <f>IF(N370="nulová",J370,0)</f>
        <v>0</v>
      </c>
      <c r="BJ370" s="18" t="s">
        <v>83</v>
      </c>
      <c r="BK370" s="242">
        <f>ROUND(I370*H370,2)</f>
        <v>0</v>
      </c>
      <c r="BL370" s="18" t="s">
        <v>241</v>
      </c>
      <c r="BM370" s="241" t="s">
        <v>487</v>
      </c>
    </row>
    <row r="371" s="13" customFormat="1">
      <c r="A371" s="13"/>
      <c r="B371" s="243"/>
      <c r="C371" s="244"/>
      <c r="D371" s="245" t="s">
        <v>167</v>
      </c>
      <c r="E371" s="246" t="s">
        <v>1</v>
      </c>
      <c r="F371" s="247" t="s">
        <v>488</v>
      </c>
      <c r="G371" s="244"/>
      <c r="H371" s="248">
        <v>38.274000000000001</v>
      </c>
      <c r="I371" s="249"/>
      <c r="J371" s="244"/>
      <c r="K371" s="244"/>
      <c r="L371" s="250"/>
      <c r="M371" s="251"/>
      <c r="N371" s="252"/>
      <c r="O371" s="252"/>
      <c r="P371" s="252"/>
      <c r="Q371" s="252"/>
      <c r="R371" s="252"/>
      <c r="S371" s="252"/>
      <c r="T371" s="25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4" t="s">
        <v>167</v>
      </c>
      <c r="AU371" s="254" t="s">
        <v>85</v>
      </c>
      <c r="AV371" s="13" t="s">
        <v>85</v>
      </c>
      <c r="AW371" s="13" t="s">
        <v>32</v>
      </c>
      <c r="AX371" s="13" t="s">
        <v>76</v>
      </c>
      <c r="AY371" s="254" t="s">
        <v>158</v>
      </c>
    </row>
    <row r="372" s="13" customFormat="1">
      <c r="A372" s="13"/>
      <c r="B372" s="243"/>
      <c r="C372" s="244"/>
      <c r="D372" s="245" t="s">
        <v>167</v>
      </c>
      <c r="E372" s="246" t="s">
        <v>1</v>
      </c>
      <c r="F372" s="247" t="s">
        <v>489</v>
      </c>
      <c r="G372" s="244"/>
      <c r="H372" s="248">
        <v>87.552000000000007</v>
      </c>
      <c r="I372" s="249"/>
      <c r="J372" s="244"/>
      <c r="K372" s="244"/>
      <c r="L372" s="250"/>
      <c r="M372" s="251"/>
      <c r="N372" s="252"/>
      <c r="O372" s="252"/>
      <c r="P372" s="252"/>
      <c r="Q372" s="252"/>
      <c r="R372" s="252"/>
      <c r="S372" s="252"/>
      <c r="T372" s="25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4" t="s">
        <v>167</v>
      </c>
      <c r="AU372" s="254" t="s">
        <v>85</v>
      </c>
      <c r="AV372" s="13" t="s">
        <v>85</v>
      </c>
      <c r="AW372" s="13" t="s">
        <v>32</v>
      </c>
      <c r="AX372" s="13" t="s">
        <v>76</v>
      </c>
      <c r="AY372" s="254" t="s">
        <v>158</v>
      </c>
    </row>
    <row r="373" s="14" customFormat="1">
      <c r="A373" s="14"/>
      <c r="B373" s="255"/>
      <c r="C373" s="256"/>
      <c r="D373" s="245" t="s">
        <v>167</v>
      </c>
      <c r="E373" s="257" t="s">
        <v>1</v>
      </c>
      <c r="F373" s="258" t="s">
        <v>170</v>
      </c>
      <c r="G373" s="256"/>
      <c r="H373" s="259">
        <v>125.82599999999999</v>
      </c>
      <c r="I373" s="260"/>
      <c r="J373" s="256"/>
      <c r="K373" s="256"/>
      <c r="L373" s="261"/>
      <c r="M373" s="262"/>
      <c r="N373" s="263"/>
      <c r="O373" s="263"/>
      <c r="P373" s="263"/>
      <c r="Q373" s="263"/>
      <c r="R373" s="263"/>
      <c r="S373" s="263"/>
      <c r="T373" s="26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5" t="s">
        <v>167</v>
      </c>
      <c r="AU373" s="265" t="s">
        <v>85</v>
      </c>
      <c r="AV373" s="14" t="s">
        <v>165</v>
      </c>
      <c r="AW373" s="14" t="s">
        <v>32</v>
      </c>
      <c r="AX373" s="14" t="s">
        <v>83</v>
      </c>
      <c r="AY373" s="265" t="s">
        <v>158</v>
      </c>
    </row>
    <row r="374" s="2" customFormat="1" ht="24.15" customHeight="1">
      <c r="A374" s="39"/>
      <c r="B374" s="40"/>
      <c r="C374" s="229" t="s">
        <v>490</v>
      </c>
      <c r="D374" s="229" t="s">
        <v>161</v>
      </c>
      <c r="E374" s="230" t="s">
        <v>491</v>
      </c>
      <c r="F374" s="231" t="s">
        <v>492</v>
      </c>
      <c r="G374" s="232" t="s">
        <v>173</v>
      </c>
      <c r="H374" s="233">
        <v>866</v>
      </c>
      <c r="I374" s="234"/>
      <c r="J374" s="235">
        <f>ROUND(I374*H374,2)</f>
        <v>0</v>
      </c>
      <c r="K374" s="236"/>
      <c r="L374" s="45"/>
      <c r="M374" s="237" t="s">
        <v>1</v>
      </c>
      <c r="N374" s="238" t="s">
        <v>41</v>
      </c>
      <c r="O374" s="92"/>
      <c r="P374" s="239">
        <f>O374*H374</f>
        <v>0</v>
      </c>
      <c r="Q374" s="239">
        <v>0</v>
      </c>
      <c r="R374" s="239">
        <f>Q374*H374</f>
        <v>0</v>
      </c>
      <c r="S374" s="239">
        <v>0.024</v>
      </c>
      <c r="T374" s="240">
        <f>S374*H374</f>
        <v>20.783999999999999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41" t="s">
        <v>241</v>
      </c>
      <c r="AT374" s="241" t="s">
        <v>161</v>
      </c>
      <c r="AU374" s="241" t="s">
        <v>85</v>
      </c>
      <c r="AY374" s="18" t="s">
        <v>158</v>
      </c>
      <c r="BE374" s="242">
        <f>IF(N374="základní",J374,0)</f>
        <v>0</v>
      </c>
      <c r="BF374" s="242">
        <f>IF(N374="snížená",J374,0)</f>
        <v>0</v>
      </c>
      <c r="BG374" s="242">
        <f>IF(N374="zákl. přenesená",J374,0)</f>
        <v>0</v>
      </c>
      <c r="BH374" s="242">
        <f>IF(N374="sníž. přenesená",J374,0)</f>
        <v>0</v>
      </c>
      <c r="BI374" s="242">
        <f>IF(N374="nulová",J374,0)</f>
        <v>0</v>
      </c>
      <c r="BJ374" s="18" t="s">
        <v>83</v>
      </c>
      <c r="BK374" s="242">
        <f>ROUND(I374*H374,2)</f>
        <v>0</v>
      </c>
      <c r="BL374" s="18" t="s">
        <v>241</v>
      </c>
      <c r="BM374" s="241" t="s">
        <v>493</v>
      </c>
    </row>
    <row r="375" s="13" customFormat="1">
      <c r="A375" s="13"/>
      <c r="B375" s="243"/>
      <c r="C375" s="244"/>
      <c r="D375" s="245" t="s">
        <v>167</v>
      </c>
      <c r="E375" s="246" t="s">
        <v>1</v>
      </c>
      <c r="F375" s="247" t="s">
        <v>494</v>
      </c>
      <c r="G375" s="244"/>
      <c r="H375" s="248">
        <v>866</v>
      </c>
      <c r="I375" s="249"/>
      <c r="J375" s="244"/>
      <c r="K375" s="244"/>
      <c r="L375" s="250"/>
      <c r="M375" s="251"/>
      <c r="N375" s="252"/>
      <c r="O375" s="252"/>
      <c r="P375" s="252"/>
      <c r="Q375" s="252"/>
      <c r="R375" s="252"/>
      <c r="S375" s="252"/>
      <c r="T375" s="25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4" t="s">
        <v>167</v>
      </c>
      <c r="AU375" s="254" t="s">
        <v>85</v>
      </c>
      <c r="AV375" s="13" t="s">
        <v>85</v>
      </c>
      <c r="AW375" s="13" t="s">
        <v>32</v>
      </c>
      <c r="AX375" s="13" t="s">
        <v>76</v>
      </c>
      <c r="AY375" s="254" t="s">
        <v>158</v>
      </c>
    </row>
    <row r="376" s="14" customFormat="1">
      <c r="A376" s="14"/>
      <c r="B376" s="255"/>
      <c r="C376" s="256"/>
      <c r="D376" s="245" t="s">
        <v>167</v>
      </c>
      <c r="E376" s="257" t="s">
        <v>1</v>
      </c>
      <c r="F376" s="258" t="s">
        <v>170</v>
      </c>
      <c r="G376" s="256"/>
      <c r="H376" s="259">
        <v>866</v>
      </c>
      <c r="I376" s="260"/>
      <c r="J376" s="256"/>
      <c r="K376" s="256"/>
      <c r="L376" s="261"/>
      <c r="M376" s="262"/>
      <c r="N376" s="263"/>
      <c r="O376" s="263"/>
      <c r="P376" s="263"/>
      <c r="Q376" s="263"/>
      <c r="R376" s="263"/>
      <c r="S376" s="263"/>
      <c r="T376" s="26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5" t="s">
        <v>167</v>
      </c>
      <c r="AU376" s="265" t="s">
        <v>85</v>
      </c>
      <c r="AV376" s="14" t="s">
        <v>165</v>
      </c>
      <c r="AW376" s="14" t="s">
        <v>32</v>
      </c>
      <c r="AX376" s="14" t="s">
        <v>83</v>
      </c>
      <c r="AY376" s="265" t="s">
        <v>158</v>
      </c>
    </row>
    <row r="377" s="2" customFormat="1" ht="24.15" customHeight="1">
      <c r="A377" s="39"/>
      <c r="B377" s="40"/>
      <c r="C377" s="229" t="s">
        <v>495</v>
      </c>
      <c r="D377" s="229" t="s">
        <v>161</v>
      </c>
      <c r="E377" s="230" t="s">
        <v>496</v>
      </c>
      <c r="F377" s="231" t="s">
        <v>497</v>
      </c>
      <c r="G377" s="232" t="s">
        <v>173</v>
      </c>
      <c r="H377" s="233">
        <v>833.39999999999998</v>
      </c>
      <c r="I377" s="234"/>
      <c r="J377" s="235">
        <f>ROUND(I377*H377,2)</f>
        <v>0</v>
      </c>
      <c r="K377" s="236"/>
      <c r="L377" s="45"/>
      <c r="M377" s="237" t="s">
        <v>1</v>
      </c>
      <c r="N377" s="238" t="s">
        <v>41</v>
      </c>
      <c r="O377" s="92"/>
      <c r="P377" s="239">
        <f>O377*H377</f>
        <v>0</v>
      </c>
      <c r="Q377" s="239">
        <v>0</v>
      </c>
      <c r="R377" s="239">
        <f>Q377*H377</f>
        <v>0</v>
      </c>
      <c r="S377" s="239">
        <v>0.034000000000000002</v>
      </c>
      <c r="T377" s="240">
        <f>S377*H377</f>
        <v>28.335600000000003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41" t="s">
        <v>241</v>
      </c>
      <c r="AT377" s="241" t="s">
        <v>161</v>
      </c>
      <c r="AU377" s="241" t="s">
        <v>85</v>
      </c>
      <c r="AY377" s="18" t="s">
        <v>158</v>
      </c>
      <c r="BE377" s="242">
        <f>IF(N377="základní",J377,0)</f>
        <v>0</v>
      </c>
      <c r="BF377" s="242">
        <f>IF(N377="snížená",J377,0)</f>
        <v>0</v>
      </c>
      <c r="BG377" s="242">
        <f>IF(N377="zákl. přenesená",J377,0)</f>
        <v>0</v>
      </c>
      <c r="BH377" s="242">
        <f>IF(N377="sníž. přenesená",J377,0)</f>
        <v>0</v>
      </c>
      <c r="BI377" s="242">
        <f>IF(N377="nulová",J377,0)</f>
        <v>0</v>
      </c>
      <c r="BJ377" s="18" t="s">
        <v>83</v>
      </c>
      <c r="BK377" s="242">
        <f>ROUND(I377*H377,2)</f>
        <v>0</v>
      </c>
      <c r="BL377" s="18" t="s">
        <v>241</v>
      </c>
      <c r="BM377" s="241" t="s">
        <v>498</v>
      </c>
    </row>
    <row r="378" s="13" customFormat="1">
      <c r="A378" s="13"/>
      <c r="B378" s="243"/>
      <c r="C378" s="244"/>
      <c r="D378" s="245" t="s">
        <v>167</v>
      </c>
      <c r="E378" s="246" t="s">
        <v>1</v>
      </c>
      <c r="F378" s="247" t="s">
        <v>499</v>
      </c>
      <c r="G378" s="244"/>
      <c r="H378" s="248">
        <v>833.39999999999998</v>
      </c>
      <c r="I378" s="249"/>
      <c r="J378" s="244"/>
      <c r="K378" s="244"/>
      <c r="L378" s="250"/>
      <c r="M378" s="251"/>
      <c r="N378" s="252"/>
      <c r="O378" s="252"/>
      <c r="P378" s="252"/>
      <c r="Q378" s="252"/>
      <c r="R378" s="252"/>
      <c r="S378" s="252"/>
      <c r="T378" s="25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54" t="s">
        <v>167</v>
      </c>
      <c r="AU378" s="254" t="s">
        <v>85</v>
      </c>
      <c r="AV378" s="13" t="s">
        <v>85</v>
      </c>
      <c r="AW378" s="13" t="s">
        <v>32</v>
      </c>
      <c r="AX378" s="13" t="s">
        <v>76</v>
      </c>
      <c r="AY378" s="254" t="s">
        <v>158</v>
      </c>
    </row>
    <row r="379" s="14" customFormat="1">
      <c r="A379" s="14"/>
      <c r="B379" s="255"/>
      <c r="C379" s="256"/>
      <c r="D379" s="245" t="s">
        <v>167</v>
      </c>
      <c r="E379" s="257" t="s">
        <v>1</v>
      </c>
      <c r="F379" s="258" t="s">
        <v>170</v>
      </c>
      <c r="G379" s="256"/>
      <c r="H379" s="259">
        <v>833.39999999999998</v>
      </c>
      <c r="I379" s="260"/>
      <c r="J379" s="256"/>
      <c r="K379" s="256"/>
      <c r="L379" s="261"/>
      <c r="M379" s="262"/>
      <c r="N379" s="263"/>
      <c r="O379" s="263"/>
      <c r="P379" s="263"/>
      <c r="Q379" s="263"/>
      <c r="R379" s="263"/>
      <c r="S379" s="263"/>
      <c r="T379" s="26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5" t="s">
        <v>167</v>
      </c>
      <c r="AU379" s="265" t="s">
        <v>85</v>
      </c>
      <c r="AV379" s="14" t="s">
        <v>165</v>
      </c>
      <c r="AW379" s="14" t="s">
        <v>32</v>
      </c>
      <c r="AX379" s="14" t="s">
        <v>83</v>
      </c>
      <c r="AY379" s="265" t="s">
        <v>158</v>
      </c>
    </row>
    <row r="380" s="2" customFormat="1" ht="24.15" customHeight="1">
      <c r="A380" s="39"/>
      <c r="B380" s="40"/>
      <c r="C380" s="229" t="s">
        <v>500</v>
      </c>
      <c r="D380" s="229" t="s">
        <v>161</v>
      </c>
      <c r="E380" s="230" t="s">
        <v>501</v>
      </c>
      <c r="F380" s="231" t="s">
        <v>502</v>
      </c>
      <c r="G380" s="232" t="s">
        <v>173</v>
      </c>
      <c r="H380" s="233">
        <v>92.299999999999997</v>
      </c>
      <c r="I380" s="234"/>
      <c r="J380" s="235">
        <f>ROUND(I380*H380,2)</f>
        <v>0</v>
      </c>
      <c r="K380" s="236"/>
      <c r="L380" s="45"/>
      <c r="M380" s="237" t="s">
        <v>1</v>
      </c>
      <c r="N380" s="238" t="s">
        <v>41</v>
      </c>
      <c r="O380" s="92"/>
      <c r="P380" s="239">
        <f>O380*H380</f>
        <v>0</v>
      </c>
      <c r="Q380" s="239">
        <v>0</v>
      </c>
      <c r="R380" s="239">
        <f>Q380*H380</f>
        <v>0</v>
      </c>
      <c r="S380" s="239">
        <v>0.042000000000000003</v>
      </c>
      <c r="T380" s="240">
        <f>S380*H380</f>
        <v>3.8766000000000003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41" t="s">
        <v>241</v>
      </c>
      <c r="AT380" s="241" t="s">
        <v>161</v>
      </c>
      <c r="AU380" s="241" t="s">
        <v>85</v>
      </c>
      <c r="AY380" s="18" t="s">
        <v>158</v>
      </c>
      <c r="BE380" s="242">
        <f>IF(N380="základní",J380,0)</f>
        <v>0</v>
      </c>
      <c r="BF380" s="242">
        <f>IF(N380="snížená",J380,0)</f>
        <v>0</v>
      </c>
      <c r="BG380" s="242">
        <f>IF(N380="zákl. přenesená",J380,0)</f>
        <v>0</v>
      </c>
      <c r="BH380" s="242">
        <f>IF(N380="sníž. přenesená",J380,0)</f>
        <v>0</v>
      </c>
      <c r="BI380" s="242">
        <f>IF(N380="nulová",J380,0)</f>
        <v>0</v>
      </c>
      <c r="BJ380" s="18" t="s">
        <v>83</v>
      </c>
      <c r="BK380" s="242">
        <f>ROUND(I380*H380,2)</f>
        <v>0</v>
      </c>
      <c r="BL380" s="18" t="s">
        <v>241</v>
      </c>
      <c r="BM380" s="241" t="s">
        <v>503</v>
      </c>
    </row>
    <row r="381" s="13" customFormat="1">
      <c r="A381" s="13"/>
      <c r="B381" s="243"/>
      <c r="C381" s="244"/>
      <c r="D381" s="245" t="s">
        <v>167</v>
      </c>
      <c r="E381" s="246" t="s">
        <v>1</v>
      </c>
      <c r="F381" s="247" t="s">
        <v>504</v>
      </c>
      <c r="G381" s="244"/>
      <c r="H381" s="248">
        <v>92.299999999999997</v>
      </c>
      <c r="I381" s="249"/>
      <c r="J381" s="244"/>
      <c r="K381" s="244"/>
      <c r="L381" s="250"/>
      <c r="M381" s="251"/>
      <c r="N381" s="252"/>
      <c r="O381" s="252"/>
      <c r="P381" s="252"/>
      <c r="Q381" s="252"/>
      <c r="R381" s="252"/>
      <c r="S381" s="252"/>
      <c r="T381" s="25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4" t="s">
        <v>167</v>
      </c>
      <c r="AU381" s="254" t="s">
        <v>85</v>
      </c>
      <c r="AV381" s="13" t="s">
        <v>85</v>
      </c>
      <c r="AW381" s="13" t="s">
        <v>32</v>
      </c>
      <c r="AX381" s="13" t="s">
        <v>76</v>
      </c>
      <c r="AY381" s="254" t="s">
        <v>158</v>
      </c>
    </row>
    <row r="382" s="14" customFormat="1">
      <c r="A382" s="14"/>
      <c r="B382" s="255"/>
      <c r="C382" s="256"/>
      <c r="D382" s="245" t="s">
        <v>167</v>
      </c>
      <c r="E382" s="257" t="s">
        <v>1</v>
      </c>
      <c r="F382" s="258" t="s">
        <v>170</v>
      </c>
      <c r="G382" s="256"/>
      <c r="H382" s="259">
        <v>92.299999999999997</v>
      </c>
      <c r="I382" s="260"/>
      <c r="J382" s="256"/>
      <c r="K382" s="256"/>
      <c r="L382" s="261"/>
      <c r="M382" s="262"/>
      <c r="N382" s="263"/>
      <c r="O382" s="263"/>
      <c r="P382" s="263"/>
      <c r="Q382" s="263"/>
      <c r="R382" s="263"/>
      <c r="S382" s="263"/>
      <c r="T382" s="26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5" t="s">
        <v>167</v>
      </c>
      <c r="AU382" s="265" t="s">
        <v>85</v>
      </c>
      <c r="AV382" s="14" t="s">
        <v>165</v>
      </c>
      <c r="AW382" s="14" t="s">
        <v>32</v>
      </c>
      <c r="AX382" s="14" t="s">
        <v>83</v>
      </c>
      <c r="AY382" s="265" t="s">
        <v>158</v>
      </c>
    </row>
    <row r="383" s="2" customFormat="1" ht="24.15" customHeight="1">
      <c r="A383" s="39"/>
      <c r="B383" s="40"/>
      <c r="C383" s="229" t="s">
        <v>505</v>
      </c>
      <c r="D383" s="229" t="s">
        <v>161</v>
      </c>
      <c r="E383" s="230" t="s">
        <v>506</v>
      </c>
      <c r="F383" s="231" t="s">
        <v>507</v>
      </c>
      <c r="G383" s="232" t="s">
        <v>173</v>
      </c>
      <c r="H383" s="233">
        <v>692.04200000000003</v>
      </c>
      <c r="I383" s="234"/>
      <c r="J383" s="235">
        <f>ROUND(I383*H383,2)</f>
        <v>0</v>
      </c>
      <c r="K383" s="236"/>
      <c r="L383" s="45"/>
      <c r="M383" s="237" t="s">
        <v>1</v>
      </c>
      <c r="N383" s="238" t="s">
        <v>41</v>
      </c>
      <c r="O383" s="92"/>
      <c r="P383" s="239">
        <f>O383*H383</f>
        <v>0</v>
      </c>
      <c r="Q383" s="239">
        <v>0.017520000000000001</v>
      </c>
      <c r="R383" s="239">
        <f>Q383*H383</f>
        <v>12.12457584</v>
      </c>
      <c r="S383" s="239">
        <v>0</v>
      </c>
      <c r="T383" s="240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41" t="s">
        <v>241</v>
      </c>
      <c r="AT383" s="241" t="s">
        <v>161</v>
      </c>
      <c r="AU383" s="241" t="s">
        <v>85</v>
      </c>
      <c r="AY383" s="18" t="s">
        <v>158</v>
      </c>
      <c r="BE383" s="242">
        <f>IF(N383="základní",J383,0)</f>
        <v>0</v>
      </c>
      <c r="BF383" s="242">
        <f>IF(N383="snížená",J383,0)</f>
        <v>0</v>
      </c>
      <c r="BG383" s="242">
        <f>IF(N383="zákl. přenesená",J383,0)</f>
        <v>0</v>
      </c>
      <c r="BH383" s="242">
        <f>IF(N383="sníž. přenesená",J383,0)</f>
        <v>0</v>
      </c>
      <c r="BI383" s="242">
        <f>IF(N383="nulová",J383,0)</f>
        <v>0</v>
      </c>
      <c r="BJ383" s="18" t="s">
        <v>83</v>
      </c>
      <c r="BK383" s="242">
        <f>ROUND(I383*H383,2)</f>
        <v>0</v>
      </c>
      <c r="BL383" s="18" t="s">
        <v>241</v>
      </c>
      <c r="BM383" s="241" t="s">
        <v>508</v>
      </c>
    </row>
    <row r="384" s="15" customFormat="1">
      <c r="A384" s="15"/>
      <c r="B384" s="266"/>
      <c r="C384" s="267"/>
      <c r="D384" s="245" t="s">
        <v>167</v>
      </c>
      <c r="E384" s="268" t="s">
        <v>1</v>
      </c>
      <c r="F384" s="269" t="s">
        <v>509</v>
      </c>
      <c r="G384" s="267"/>
      <c r="H384" s="268" t="s">
        <v>1</v>
      </c>
      <c r="I384" s="270"/>
      <c r="J384" s="267"/>
      <c r="K384" s="267"/>
      <c r="L384" s="271"/>
      <c r="M384" s="272"/>
      <c r="N384" s="273"/>
      <c r="O384" s="273"/>
      <c r="P384" s="273"/>
      <c r="Q384" s="273"/>
      <c r="R384" s="273"/>
      <c r="S384" s="273"/>
      <c r="T384" s="274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75" t="s">
        <v>167</v>
      </c>
      <c r="AU384" s="275" t="s">
        <v>85</v>
      </c>
      <c r="AV384" s="15" t="s">
        <v>83</v>
      </c>
      <c r="AW384" s="15" t="s">
        <v>32</v>
      </c>
      <c r="AX384" s="15" t="s">
        <v>76</v>
      </c>
      <c r="AY384" s="275" t="s">
        <v>158</v>
      </c>
    </row>
    <row r="385" s="13" customFormat="1">
      <c r="A385" s="13"/>
      <c r="B385" s="243"/>
      <c r="C385" s="244"/>
      <c r="D385" s="245" t="s">
        <v>167</v>
      </c>
      <c r="E385" s="246" t="s">
        <v>1</v>
      </c>
      <c r="F385" s="247" t="s">
        <v>510</v>
      </c>
      <c r="G385" s="244"/>
      <c r="H385" s="248">
        <v>692.04200000000003</v>
      </c>
      <c r="I385" s="249"/>
      <c r="J385" s="244"/>
      <c r="K385" s="244"/>
      <c r="L385" s="250"/>
      <c r="M385" s="251"/>
      <c r="N385" s="252"/>
      <c r="O385" s="252"/>
      <c r="P385" s="252"/>
      <c r="Q385" s="252"/>
      <c r="R385" s="252"/>
      <c r="S385" s="252"/>
      <c r="T385" s="25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4" t="s">
        <v>167</v>
      </c>
      <c r="AU385" s="254" t="s">
        <v>85</v>
      </c>
      <c r="AV385" s="13" t="s">
        <v>85</v>
      </c>
      <c r="AW385" s="13" t="s">
        <v>32</v>
      </c>
      <c r="AX385" s="13" t="s">
        <v>76</v>
      </c>
      <c r="AY385" s="254" t="s">
        <v>158</v>
      </c>
    </row>
    <row r="386" s="14" customFormat="1">
      <c r="A386" s="14"/>
      <c r="B386" s="255"/>
      <c r="C386" s="256"/>
      <c r="D386" s="245" t="s">
        <v>167</v>
      </c>
      <c r="E386" s="257" t="s">
        <v>1</v>
      </c>
      <c r="F386" s="258" t="s">
        <v>170</v>
      </c>
      <c r="G386" s="256"/>
      <c r="H386" s="259">
        <v>692.04200000000003</v>
      </c>
      <c r="I386" s="260"/>
      <c r="J386" s="256"/>
      <c r="K386" s="256"/>
      <c r="L386" s="261"/>
      <c r="M386" s="262"/>
      <c r="N386" s="263"/>
      <c r="O386" s="263"/>
      <c r="P386" s="263"/>
      <c r="Q386" s="263"/>
      <c r="R386" s="263"/>
      <c r="S386" s="263"/>
      <c r="T386" s="26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5" t="s">
        <v>167</v>
      </c>
      <c r="AU386" s="265" t="s">
        <v>85</v>
      </c>
      <c r="AV386" s="14" t="s">
        <v>165</v>
      </c>
      <c r="AW386" s="14" t="s">
        <v>32</v>
      </c>
      <c r="AX386" s="14" t="s">
        <v>83</v>
      </c>
      <c r="AY386" s="265" t="s">
        <v>158</v>
      </c>
    </row>
    <row r="387" s="2" customFormat="1" ht="24.15" customHeight="1">
      <c r="A387" s="39"/>
      <c r="B387" s="40"/>
      <c r="C387" s="229" t="s">
        <v>511</v>
      </c>
      <c r="D387" s="229" t="s">
        <v>161</v>
      </c>
      <c r="E387" s="230" t="s">
        <v>512</v>
      </c>
      <c r="F387" s="231" t="s">
        <v>513</v>
      </c>
      <c r="G387" s="232" t="s">
        <v>173</v>
      </c>
      <c r="H387" s="233">
        <v>469.30000000000001</v>
      </c>
      <c r="I387" s="234"/>
      <c r="J387" s="235">
        <f>ROUND(I387*H387,2)</f>
        <v>0</v>
      </c>
      <c r="K387" s="236"/>
      <c r="L387" s="45"/>
      <c r="M387" s="237" t="s">
        <v>1</v>
      </c>
      <c r="N387" s="238" t="s">
        <v>41</v>
      </c>
      <c r="O387" s="92"/>
      <c r="P387" s="239">
        <f>O387*H387</f>
        <v>0</v>
      </c>
      <c r="Q387" s="239">
        <v>0</v>
      </c>
      <c r="R387" s="239">
        <f>Q387*H387</f>
        <v>0</v>
      </c>
      <c r="S387" s="239">
        <v>0</v>
      </c>
      <c r="T387" s="240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41" t="s">
        <v>241</v>
      </c>
      <c r="AT387" s="241" t="s">
        <v>161</v>
      </c>
      <c r="AU387" s="241" t="s">
        <v>85</v>
      </c>
      <c r="AY387" s="18" t="s">
        <v>158</v>
      </c>
      <c r="BE387" s="242">
        <f>IF(N387="základní",J387,0)</f>
        <v>0</v>
      </c>
      <c r="BF387" s="242">
        <f>IF(N387="snížená",J387,0)</f>
        <v>0</v>
      </c>
      <c r="BG387" s="242">
        <f>IF(N387="zákl. přenesená",J387,0)</f>
        <v>0</v>
      </c>
      <c r="BH387" s="242">
        <f>IF(N387="sníž. přenesená",J387,0)</f>
        <v>0</v>
      </c>
      <c r="BI387" s="242">
        <f>IF(N387="nulová",J387,0)</f>
        <v>0</v>
      </c>
      <c r="BJ387" s="18" t="s">
        <v>83</v>
      </c>
      <c r="BK387" s="242">
        <f>ROUND(I387*H387,2)</f>
        <v>0</v>
      </c>
      <c r="BL387" s="18" t="s">
        <v>241</v>
      </c>
      <c r="BM387" s="241" t="s">
        <v>514</v>
      </c>
    </row>
    <row r="388" s="13" customFormat="1">
      <c r="A388" s="13"/>
      <c r="B388" s="243"/>
      <c r="C388" s="244"/>
      <c r="D388" s="245" t="s">
        <v>167</v>
      </c>
      <c r="E388" s="246" t="s">
        <v>1</v>
      </c>
      <c r="F388" s="247" t="s">
        <v>515</v>
      </c>
      <c r="G388" s="244"/>
      <c r="H388" s="248">
        <v>469.30000000000001</v>
      </c>
      <c r="I388" s="249"/>
      <c r="J388" s="244"/>
      <c r="K388" s="244"/>
      <c r="L388" s="250"/>
      <c r="M388" s="251"/>
      <c r="N388" s="252"/>
      <c r="O388" s="252"/>
      <c r="P388" s="252"/>
      <c r="Q388" s="252"/>
      <c r="R388" s="252"/>
      <c r="S388" s="252"/>
      <c r="T388" s="25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54" t="s">
        <v>167</v>
      </c>
      <c r="AU388" s="254" t="s">
        <v>85</v>
      </c>
      <c r="AV388" s="13" t="s">
        <v>85</v>
      </c>
      <c r="AW388" s="13" t="s">
        <v>32</v>
      </c>
      <c r="AX388" s="13" t="s">
        <v>76</v>
      </c>
      <c r="AY388" s="254" t="s">
        <v>158</v>
      </c>
    </row>
    <row r="389" s="14" customFormat="1">
      <c r="A389" s="14"/>
      <c r="B389" s="255"/>
      <c r="C389" s="256"/>
      <c r="D389" s="245" t="s">
        <v>167</v>
      </c>
      <c r="E389" s="257" t="s">
        <v>1</v>
      </c>
      <c r="F389" s="258" t="s">
        <v>170</v>
      </c>
      <c r="G389" s="256"/>
      <c r="H389" s="259">
        <v>469.30000000000001</v>
      </c>
      <c r="I389" s="260"/>
      <c r="J389" s="256"/>
      <c r="K389" s="256"/>
      <c r="L389" s="261"/>
      <c r="M389" s="262"/>
      <c r="N389" s="263"/>
      <c r="O389" s="263"/>
      <c r="P389" s="263"/>
      <c r="Q389" s="263"/>
      <c r="R389" s="263"/>
      <c r="S389" s="263"/>
      <c r="T389" s="26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5" t="s">
        <v>167</v>
      </c>
      <c r="AU389" s="265" t="s">
        <v>85</v>
      </c>
      <c r="AV389" s="14" t="s">
        <v>165</v>
      </c>
      <c r="AW389" s="14" t="s">
        <v>32</v>
      </c>
      <c r="AX389" s="14" t="s">
        <v>83</v>
      </c>
      <c r="AY389" s="265" t="s">
        <v>158</v>
      </c>
    </row>
    <row r="390" s="2" customFormat="1" ht="24.15" customHeight="1">
      <c r="A390" s="39"/>
      <c r="B390" s="40"/>
      <c r="C390" s="229" t="s">
        <v>516</v>
      </c>
      <c r="D390" s="229" t="s">
        <v>161</v>
      </c>
      <c r="E390" s="230" t="s">
        <v>517</v>
      </c>
      <c r="F390" s="231" t="s">
        <v>518</v>
      </c>
      <c r="G390" s="232" t="s">
        <v>173</v>
      </c>
      <c r="H390" s="233">
        <v>1984.9500000000001</v>
      </c>
      <c r="I390" s="234"/>
      <c r="J390" s="235">
        <f>ROUND(I390*H390,2)</f>
        <v>0</v>
      </c>
      <c r="K390" s="236"/>
      <c r="L390" s="45"/>
      <c r="M390" s="237" t="s">
        <v>1</v>
      </c>
      <c r="N390" s="238" t="s">
        <v>41</v>
      </c>
      <c r="O390" s="92"/>
      <c r="P390" s="239">
        <f>O390*H390</f>
        <v>0</v>
      </c>
      <c r="Q390" s="239">
        <v>0</v>
      </c>
      <c r="R390" s="239">
        <f>Q390*H390</f>
        <v>0</v>
      </c>
      <c r="S390" s="239">
        <v>0</v>
      </c>
      <c r="T390" s="240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41" t="s">
        <v>241</v>
      </c>
      <c r="AT390" s="241" t="s">
        <v>161</v>
      </c>
      <c r="AU390" s="241" t="s">
        <v>85</v>
      </c>
      <c r="AY390" s="18" t="s">
        <v>158</v>
      </c>
      <c r="BE390" s="242">
        <f>IF(N390="základní",J390,0)</f>
        <v>0</v>
      </c>
      <c r="BF390" s="242">
        <f>IF(N390="snížená",J390,0)</f>
        <v>0</v>
      </c>
      <c r="BG390" s="242">
        <f>IF(N390="zákl. přenesená",J390,0)</f>
        <v>0</v>
      </c>
      <c r="BH390" s="242">
        <f>IF(N390="sníž. přenesená",J390,0)</f>
        <v>0</v>
      </c>
      <c r="BI390" s="242">
        <f>IF(N390="nulová",J390,0)</f>
        <v>0</v>
      </c>
      <c r="BJ390" s="18" t="s">
        <v>83</v>
      </c>
      <c r="BK390" s="242">
        <f>ROUND(I390*H390,2)</f>
        <v>0</v>
      </c>
      <c r="BL390" s="18" t="s">
        <v>241</v>
      </c>
      <c r="BM390" s="241" t="s">
        <v>519</v>
      </c>
    </row>
    <row r="391" s="13" customFormat="1">
      <c r="A391" s="13"/>
      <c r="B391" s="243"/>
      <c r="C391" s="244"/>
      <c r="D391" s="245" t="s">
        <v>167</v>
      </c>
      <c r="E391" s="246" t="s">
        <v>1</v>
      </c>
      <c r="F391" s="247" t="s">
        <v>520</v>
      </c>
      <c r="G391" s="244"/>
      <c r="H391" s="248">
        <v>1984.9500000000001</v>
      </c>
      <c r="I391" s="249"/>
      <c r="J391" s="244"/>
      <c r="K391" s="244"/>
      <c r="L391" s="250"/>
      <c r="M391" s="251"/>
      <c r="N391" s="252"/>
      <c r="O391" s="252"/>
      <c r="P391" s="252"/>
      <c r="Q391" s="252"/>
      <c r="R391" s="252"/>
      <c r="S391" s="252"/>
      <c r="T391" s="25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4" t="s">
        <v>167</v>
      </c>
      <c r="AU391" s="254" t="s">
        <v>85</v>
      </c>
      <c r="AV391" s="13" t="s">
        <v>85</v>
      </c>
      <c r="AW391" s="13" t="s">
        <v>32</v>
      </c>
      <c r="AX391" s="13" t="s">
        <v>76</v>
      </c>
      <c r="AY391" s="254" t="s">
        <v>158</v>
      </c>
    </row>
    <row r="392" s="14" customFormat="1">
      <c r="A392" s="14"/>
      <c r="B392" s="255"/>
      <c r="C392" s="256"/>
      <c r="D392" s="245" t="s">
        <v>167</v>
      </c>
      <c r="E392" s="257" t="s">
        <v>1</v>
      </c>
      <c r="F392" s="258" t="s">
        <v>170</v>
      </c>
      <c r="G392" s="256"/>
      <c r="H392" s="259">
        <v>1984.9500000000001</v>
      </c>
      <c r="I392" s="260"/>
      <c r="J392" s="256"/>
      <c r="K392" s="256"/>
      <c r="L392" s="261"/>
      <c r="M392" s="262"/>
      <c r="N392" s="263"/>
      <c r="O392" s="263"/>
      <c r="P392" s="263"/>
      <c r="Q392" s="263"/>
      <c r="R392" s="263"/>
      <c r="S392" s="263"/>
      <c r="T392" s="26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5" t="s">
        <v>167</v>
      </c>
      <c r="AU392" s="265" t="s">
        <v>85</v>
      </c>
      <c r="AV392" s="14" t="s">
        <v>165</v>
      </c>
      <c r="AW392" s="14" t="s">
        <v>32</v>
      </c>
      <c r="AX392" s="14" t="s">
        <v>83</v>
      </c>
      <c r="AY392" s="265" t="s">
        <v>158</v>
      </c>
    </row>
    <row r="393" s="2" customFormat="1" ht="24.15" customHeight="1">
      <c r="A393" s="39"/>
      <c r="B393" s="40"/>
      <c r="C393" s="229" t="s">
        <v>521</v>
      </c>
      <c r="D393" s="229" t="s">
        <v>161</v>
      </c>
      <c r="E393" s="230" t="s">
        <v>522</v>
      </c>
      <c r="F393" s="231" t="s">
        <v>523</v>
      </c>
      <c r="G393" s="232" t="s">
        <v>173</v>
      </c>
      <c r="H393" s="233">
        <v>145.97</v>
      </c>
      <c r="I393" s="234"/>
      <c r="J393" s="235">
        <f>ROUND(I393*H393,2)</f>
        <v>0</v>
      </c>
      <c r="K393" s="236"/>
      <c r="L393" s="45"/>
      <c r="M393" s="237" t="s">
        <v>1</v>
      </c>
      <c r="N393" s="238" t="s">
        <v>41</v>
      </c>
      <c r="O393" s="92"/>
      <c r="P393" s="239">
        <f>O393*H393</f>
        <v>0</v>
      </c>
      <c r="Q393" s="239">
        <v>0</v>
      </c>
      <c r="R393" s="239">
        <f>Q393*H393</f>
        <v>0</v>
      </c>
      <c r="S393" s="239">
        <v>0</v>
      </c>
      <c r="T393" s="240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41" t="s">
        <v>241</v>
      </c>
      <c r="AT393" s="241" t="s">
        <v>161</v>
      </c>
      <c r="AU393" s="241" t="s">
        <v>85</v>
      </c>
      <c r="AY393" s="18" t="s">
        <v>158</v>
      </c>
      <c r="BE393" s="242">
        <f>IF(N393="základní",J393,0)</f>
        <v>0</v>
      </c>
      <c r="BF393" s="242">
        <f>IF(N393="snížená",J393,0)</f>
        <v>0</v>
      </c>
      <c r="BG393" s="242">
        <f>IF(N393="zákl. přenesená",J393,0)</f>
        <v>0</v>
      </c>
      <c r="BH393" s="242">
        <f>IF(N393="sníž. přenesená",J393,0)</f>
        <v>0</v>
      </c>
      <c r="BI393" s="242">
        <f>IF(N393="nulová",J393,0)</f>
        <v>0</v>
      </c>
      <c r="BJ393" s="18" t="s">
        <v>83</v>
      </c>
      <c r="BK393" s="242">
        <f>ROUND(I393*H393,2)</f>
        <v>0</v>
      </c>
      <c r="BL393" s="18" t="s">
        <v>241</v>
      </c>
      <c r="BM393" s="241" t="s">
        <v>524</v>
      </c>
    </row>
    <row r="394" s="13" customFormat="1">
      <c r="A394" s="13"/>
      <c r="B394" s="243"/>
      <c r="C394" s="244"/>
      <c r="D394" s="245" t="s">
        <v>167</v>
      </c>
      <c r="E394" s="246" t="s">
        <v>1</v>
      </c>
      <c r="F394" s="247" t="s">
        <v>525</v>
      </c>
      <c r="G394" s="244"/>
      <c r="H394" s="248">
        <v>145.97</v>
      </c>
      <c r="I394" s="249"/>
      <c r="J394" s="244"/>
      <c r="K394" s="244"/>
      <c r="L394" s="250"/>
      <c r="M394" s="251"/>
      <c r="N394" s="252"/>
      <c r="O394" s="252"/>
      <c r="P394" s="252"/>
      <c r="Q394" s="252"/>
      <c r="R394" s="252"/>
      <c r="S394" s="252"/>
      <c r="T394" s="25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4" t="s">
        <v>167</v>
      </c>
      <c r="AU394" s="254" t="s">
        <v>85</v>
      </c>
      <c r="AV394" s="13" t="s">
        <v>85</v>
      </c>
      <c r="AW394" s="13" t="s">
        <v>32</v>
      </c>
      <c r="AX394" s="13" t="s">
        <v>76</v>
      </c>
      <c r="AY394" s="254" t="s">
        <v>158</v>
      </c>
    </row>
    <row r="395" s="14" customFormat="1">
      <c r="A395" s="14"/>
      <c r="B395" s="255"/>
      <c r="C395" s="256"/>
      <c r="D395" s="245" t="s">
        <v>167</v>
      </c>
      <c r="E395" s="257" t="s">
        <v>1</v>
      </c>
      <c r="F395" s="258" t="s">
        <v>170</v>
      </c>
      <c r="G395" s="256"/>
      <c r="H395" s="259">
        <v>145.97</v>
      </c>
      <c r="I395" s="260"/>
      <c r="J395" s="256"/>
      <c r="K395" s="256"/>
      <c r="L395" s="261"/>
      <c r="M395" s="262"/>
      <c r="N395" s="263"/>
      <c r="O395" s="263"/>
      <c r="P395" s="263"/>
      <c r="Q395" s="263"/>
      <c r="R395" s="263"/>
      <c r="S395" s="263"/>
      <c r="T395" s="26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5" t="s">
        <v>167</v>
      </c>
      <c r="AU395" s="265" t="s">
        <v>85</v>
      </c>
      <c r="AV395" s="14" t="s">
        <v>165</v>
      </c>
      <c r="AW395" s="14" t="s">
        <v>32</v>
      </c>
      <c r="AX395" s="14" t="s">
        <v>83</v>
      </c>
      <c r="AY395" s="265" t="s">
        <v>158</v>
      </c>
    </row>
    <row r="396" s="2" customFormat="1" ht="33" customHeight="1">
      <c r="A396" s="39"/>
      <c r="B396" s="40"/>
      <c r="C396" s="229" t="s">
        <v>526</v>
      </c>
      <c r="D396" s="229" t="s">
        <v>161</v>
      </c>
      <c r="E396" s="230" t="s">
        <v>527</v>
      </c>
      <c r="F396" s="231" t="s">
        <v>528</v>
      </c>
      <c r="G396" s="232" t="s">
        <v>173</v>
      </c>
      <c r="H396" s="233">
        <v>3.5</v>
      </c>
      <c r="I396" s="234"/>
      <c r="J396" s="235">
        <f>ROUND(I396*H396,2)</f>
        <v>0</v>
      </c>
      <c r="K396" s="236"/>
      <c r="L396" s="45"/>
      <c r="M396" s="237" t="s">
        <v>1</v>
      </c>
      <c r="N396" s="238" t="s">
        <v>41</v>
      </c>
      <c r="O396" s="92"/>
      <c r="P396" s="239">
        <f>O396*H396</f>
        <v>0</v>
      </c>
      <c r="Q396" s="239">
        <v>0</v>
      </c>
      <c r="R396" s="239">
        <f>Q396*H396</f>
        <v>0</v>
      </c>
      <c r="S396" s="239">
        <v>0</v>
      </c>
      <c r="T396" s="240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41" t="s">
        <v>241</v>
      </c>
      <c r="AT396" s="241" t="s">
        <v>161</v>
      </c>
      <c r="AU396" s="241" t="s">
        <v>85</v>
      </c>
      <c r="AY396" s="18" t="s">
        <v>158</v>
      </c>
      <c r="BE396" s="242">
        <f>IF(N396="základní",J396,0)</f>
        <v>0</v>
      </c>
      <c r="BF396" s="242">
        <f>IF(N396="snížená",J396,0)</f>
        <v>0</v>
      </c>
      <c r="BG396" s="242">
        <f>IF(N396="zákl. přenesená",J396,0)</f>
        <v>0</v>
      </c>
      <c r="BH396" s="242">
        <f>IF(N396="sníž. přenesená",J396,0)</f>
        <v>0</v>
      </c>
      <c r="BI396" s="242">
        <f>IF(N396="nulová",J396,0)</f>
        <v>0</v>
      </c>
      <c r="BJ396" s="18" t="s">
        <v>83</v>
      </c>
      <c r="BK396" s="242">
        <f>ROUND(I396*H396,2)</f>
        <v>0</v>
      </c>
      <c r="BL396" s="18" t="s">
        <v>241</v>
      </c>
      <c r="BM396" s="241" t="s">
        <v>529</v>
      </c>
    </row>
    <row r="397" s="13" customFormat="1">
      <c r="A397" s="13"/>
      <c r="B397" s="243"/>
      <c r="C397" s="244"/>
      <c r="D397" s="245" t="s">
        <v>167</v>
      </c>
      <c r="E397" s="246" t="s">
        <v>1</v>
      </c>
      <c r="F397" s="247" t="s">
        <v>530</v>
      </c>
      <c r="G397" s="244"/>
      <c r="H397" s="248">
        <v>3.5</v>
      </c>
      <c r="I397" s="249"/>
      <c r="J397" s="244"/>
      <c r="K397" s="244"/>
      <c r="L397" s="250"/>
      <c r="M397" s="251"/>
      <c r="N397" s="252"/>
      <c r="O397" s="252"/>
      <c r="P397" s="252"/>
      <c r="Q397" s="252"/>
      <c r="R397" s="252"/>
      <c r="S397" s="252"/>
      <c r="T397" s="25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54" t="s">
        <v>167</v>
      </c>
      <c r="AU397" s="254" t="s">
        <v>85</v>
      </c>
      <c r="AV397" s="13" t="s">
        <v>85</v>
      </c>
      <c r="AW397" s="13" t="s">
        <v>32</v>
      </c>
      <c r="AX397" s="13" t="s">
        <v>76</v>
      </c>
      <c r="AY397" s="254" t="s">
        <v>158</v>
      </c>
    </row>
    <row r="398" s="14" customFormat="1">
      <c r="A398" s="14"/>
      <c r="B398" s="255"/>
      <c r="C398" s="256"/>
      <c r="D398" s="245" t="s">
        <v>167</v>
      </c>
      <c r="E398" s="257" t="s">
        <v>1</v>
      </c>
      <c r="F398" s="258" t="s">
        <v>170</v>
      </c>
      <c r="G398" s="256"/>
      <c r="H398" s="259">
        <v>3.5</v>
      </c>
      <c r="I398" s="260"/>
      <c r="J398" s="256"/>
      <c r="K398" s="256"/>
      <c r="L398" s="261"/>
      <c r="M398" s="262"/>
      <c r="N398" s="263"/>
      <c r="O398" s="263"/>
      <c r="P398" s="263"/>
      <c r="Q398" s="263"/>
      <c r="R398" s="263"/>
      <c r="S398" s="263"/>
      <c r="T398" s="26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5" t="s">
        <v>167</v>
      </c>
      <c r="AU398" s="265" t="s">
        <v>85</v>
      </c>
      <c r="AV398" s="14" t="s">
        <v>165</v>
      </c>
      <c r="AW398" s="14" t="s">
        <v>32</v>
      </c>
      <c r="AX398" s="14" t="s">
        <v>83</v>
      </c>
      <c r="AY398" s="265" t="s">
        <v>158</v>
      </c>
    </row>
    <row r="399" s="2" customFormat="1" ht="16.5" customHeight="1">
      <c r="A399" s="39"/>
      <c r="B399" s="40"/>
      <c r="C399" s="276" t="s">
        <v>531</v>
      </c>
      <c r="D399" s="276" t="s">
        <v>177</v>
      </c>
      <c r="E399" s="277" t="s">
        <v>532</v>
      </c>
      <c r="F399" s="278" t="s">
        <v>533</v>
      </c>
      <c r="G399" s="279" t="s">
        <v>457</v>
      </c>
      <c r="H399" s="280">
        <v>73.691999999999993</v>
      </c>
      <c r="I399" s="281"/>
      <c r="J399" s="282">
        <f>ROUND(I399*H399,2)</f>
        <v>0</v>
      </c>
      <c r="K399" s="283"/>
      <c r="L399" s="284"/>
      <c r="M399" s="285" t="s">
        <v>1</v>
      </c>
      <c r="N399" s="286" t="s">
        <v>41</v>
      </c>
      <c r="O399" s="92"/>
      <c r="P399" s="239">
        <f>O399*H399</f>
        <v>0</v>
      </c>
      <c r="Q399" s="239">
        <v>0.55000000000000004</v>
      </c>
      <c r="R399" s="239">
        <f>Q399*H399</f>
        <v>40.5306</v>
      </c>
      <c r="S399" s="239">
        <v>0</v>
      </c>
      <c r="T399" s="240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41" t="s">
        <v>326</v>
      </c>
      <c r="AT399" s="241" t="s">
        <v>177</v>
      </c>
      <c r="AU399" s="241" t="s">
        <v>85</v>
      </c>
      <c r="AY399" s="18" t="s">
        <v>158</v>
      </c>
      <c r="BE399" s="242">
        <f>IF(N399="základní",J399,0)</f>
        <v>0</v>
      </c>
      <c r="BF399" s="242">
        <f>IF(N399="snížená",J399,0)</f>
        <v>0</v>
      </c>
      <c r="BG399" s="242">
        <f>IF(N399="zákl. přenesená",J399,0)</f>
        <v>0</v>
      </c>
      <c r="BH399" s="242">
        <f>IF(N399="sníž. přenesená",J399,0)</f>
        <v>0</v>
      </c>
      <c r="BI399" s="242">
        <f>IF(N399="nulová",J399,0)</f>
        <v>0</v>
      </c>
      <c r="BJ399" s="18" t="s">
        <v>83</v>
      </c>
      <c r="BK399" s="242">
        <f>ROUND(I399*H399,2)</f>
        <v>0</v>
      </c>
      <c r="BL399" s="18" t="s">
        <v>241</v>
      </c>
      <c r="BM399" s="241" t="s">
        <v>534</v>
      </c>
    </row>
    <row r="400" s="13" customFormat="1">
      <c r="A400" s="13"/>
      <c r="B400" s="243"/>
      <c r="C400" s="244"/>
      <c r="D400" s="245" t="s">
        <v>167</v>
      </c>
      <c r="E400" s="246" t="s">
        <v>1</v>
      </c>
      <c r="F400" s="247" t="s">
        <v>535</v>
      </c>
      <c r="G400" s="244"/>
      <c r="H400" s="248">
        <v>73.691999999999993</v>
      </c>
      <c r="I400" s="249"/>
      <c r="J400" s="244"/>
      <c r="K400" s="244"/>
      <c r="L400" s="250"/>
      <c r="M400" s="251"/>
      <c r="N400" s="252"/>
      <c r="O400" s="252"/>
      <c r="P400" s="252"/>
      <c r="Q400" s="252"/>
      <c r="R400" s="252"/>
      <c r="S400" s="252"/>
      <c r="T400" s="25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54" t="s">
        <v>167</v>
      </c>
      <c r="AU400" s="254" t="s">
        <v>85</v>
      </c>
      <c r="AV400" s="13" t="s">
        <v>85</v>
      </c>
      <c r="AW400" s="13" t="s">
        <v>32</v>
      </c>
      <c r="AX400" s="13" t="s">
        <v>76</v>
      </c>
      <c r="AY400" s="254" t="s">
        <v>158</v>
      </c>
    </row>
    <row r="401" s="14" customFormat="1">
      <c r="A401" s="14"/>
      <c r="B401" s="255"/>
      <c r="C401" s="256"/>
      <c r="D401" s="245" t="s">
        <v>167</v>
      </c>
      <c r="E401" s="257" t="s">
        <v>1</v>
      </c>
      <c r="F401" s="258" t="s">
        <v>170</v>
      </c>
      <c r="G401" s="256"/>
      <c r="H401" s="259">
        <v>73.691999999999993</v>
      </c>
      <c r="I401" s="260"/>
      <c r="J401" s="256"/>
      <c r="K401" s="256"/>
      <c r="L401" s="261"/>
      <c r="M401" s="262"/>
      <c r="N401" s="263"/>
      <c r="O401" s="263"/>
      <c r="P401" s="263"/>
      <c r="Q401" s="263"/>
      <c r="R401" s="263"/>
      <c r="S401" s="263"/>
      <c r="T401" s="26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5" t="s">
        <v>167</v>
      </c>
      <c r="AU401" s="265" t="s">
        <v>85</v>
      </c>
      <c r="AV401" s="14" t="s">
        <v>165</v>
      </c>
      <c r="AW401" s="14" t="s">
        <v>32</v>
      </c>
      <c r="AX401" s="14" t="s">
        <v>83</v>
      </c>
      <c r="AY401" s="265" t="s">
        <v>158</v>
      </c>
    </row>
    <row r="402" s="2" customFormat="1" ht="24.15" customHeight="1">
      <c r="A402" s="39"/>
      <c r="B402" s="40"/>
      <c r="C402" s="229" t="s">
        <v>536</v>
      </c>
      <c r="D402" s="229" t="s">
        <v>161</v>
      </c>
      <c r="E402" s="230" t="s">
        <v>537</v>
      </c>
      <c r="F402" s="231" t="s">
        <v>538</v>
      </c>
      <c r="G402" s="232" t="s">
        <v>164</v>
      </c>
      <c r="H402" s="233">
        <v>300</v>
      </c>
      <c r="I402" s="234"/>
      <c r="J402" s="235">
        <f>ROUND(I402*H402,2)</f>
        <v>0</v>
      </c>
      <c r="K402" s="236"/>
      <c r="L402" s="45"/>
      <c r="M402" s="237" t="s">
        <v>1</v>
      </c>
      <c r="N402" s="238" t="s">
        <v>41</v>
      </c>
      <c r="O402" s="92"/>
      <c r="P402" s="239">
        <f>O402*H402</f>
        <v>0</v>
      </c>
      <c r="Q402" s="239">
        <v>0.01423</v>
      </c>
      <c r="R402" s="239">
        <f>Q402*H402</f>
        <v>4.2690000000000001</v>
      </c>
      <c r="S402" s="239">
        <v>0</v>
      </c>
      <c r="T402" s="240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41" t="s">
        <v>241</v>
      </c>
      <c r="AT402" s="241" t="s">
        <v>161</v>
      </c>
      <c r="AU402" s="241" t="s">
        <v>85</v>
      </c>
      <c r="AY402" s="18" t="s">
        <v>158</v>
      </c>
      <c r="BE402" s="242">
        <f>IF(N402="základní",J402,0)</f>
        <v>0</v>
      </c>
      <c r="BF402" s="242">
        <f>IF(N402="snížená",J402,0)</f>
        <v>0</v>
      </c>
      <c r="BG402" s="242">
        <f>IF(N402="zákl. přenesená",J402,0)</f>
        <v>0</v>
      </c>
      <c r="BH402" s="242">
        <f>IF(N402="sníž. přenesená",J402,0)</f>
        <v>0</v>
      </c>
      <c r="BI402" s="242">
        <f>IF(N402="nulová",J402,0)</f>
        <v>0</v>
      </c>
      <c r="BJ402" s="18" t="s">
        <v>83</v>
      </c>
      <c r="BK402" s="242">
        <f>ROUND(I402*H402,2)</f>
        <v>0</v>
      </c>
      <c r="BL402" s="18" t="s">
        <v>241</v>
      </c>
      <c r="BM402" s="241" t="s">
        <v>539</v>
      </c>
    </row>
    <row r="403" s="13" customFormat="1">
      <c r="A403" s="13"/>
      <c r="B403" s="243"/>
      <c r="C403" s="244"/>
      <c r="D403" s="245" t="s">
        <v>167</v>
      </c>
      <c r="E403" s="246" t="s">
        <v>1</v>
      </c>
      <c r="F403" s="247" t="s">
        <v>540</v>
      </c>
      <c r="G403" s="244"/>
      <c r="H403" s="248">
        <v>300</v>
      </c>
      <c r="I403" s="249"/>
      <c r="J403" s="244"/>
      <c r="K403" s="244"/>
      <c r="L403" s="250"/>
      <c r="M403" s="251"/>
      <c r="N403" s="252"/>
      <c r="O403" s="252"/>
      <c r="P403" s="252"/>
      <c r="Q403" s="252"/>
      <c r="R403" s="252"/>
      <c r="S403" s="252"/>
      <c r="T403" s="25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4" t="s">
        <v>167</v>
      </c>
      <c r="AU403" s="254" t="s">
        <v>85</v>
      </c>
      <c r="AV403" s="13" t="s">
        <v>85</v>
      </c>
      <c r="AW403" s="13" t="s">
        <v>32</v>
      </c>
      <c r="AX403" s="13" t="s">
        <v>76</v>
      </c>
      <c r="AY403" s="254" t="s">
        <v>158</v>
      </c>
    </row>
    <row r="404" s="14" customFormat="1">
      <c r="A404" s="14"/>
      <c r="B404" s="255"/>
      <c r="C404" s="256"/>
      <c r="D404" s="245" t="s">
        <v>167</v>
      </c>
      <c r="E404" s="257" t="s">
        <v>1</v>
      </c>
      <c r="F404" s="258" t="s">
        <v>170</v>
      </c>
      <c r="G404" s="256"/>
      <c r="H404" s="259">
        <v>300</v>
      </c>
      <c r="I404" s="260"/>
      <c r="J404" s="256"/>
      <c r="K404" s="256"/>
      <c r="L404" s="261"/>
      <c r="M404" s="262"/>
      <c r="N404" s="263"/>
      <c r="O404" s="263"/>
      <c r="P404" s="263"/>
      <c r="Q404" s="263"/>
      <c r="R404" s="263"/>
      <c r="S404" s="263"/>
      <c r="T404" s="26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5" t="s">
        <v>167</v>
      </c>
      <c r="AU404" s="265" t="s">
        <v>85</v>
      </c>
      <c r="AV404" s="14" t="s">
        <v>165</v>
      </c>
      <c r="AW404" s="14" t="s">
        <v>32</v>
      </c>
      <c r="AX404" s="14" t="s">
        <v>83</v>
      </c>
      <c r="AY404" s="265" t="s">
        <v>158</v>
      </c>
    </row>
    <row r="405" s="2" customFormat="1" ht="24.15" customHeight="1">
      <c r="A405" s="39"/>
      <c r="B405" s="40"/>
      <c r="C405" s="229" t="s">
        <v>541</v>
      </c>
      <c r="D405" s="229" t="s">
        <v>161</v>
      </c>
      <c r="E405" s="230" t="s">
        <v>542</v>
      </c>
      <c r="F405" s="231" t="s">
        <v>543</v>
      </c>
      <c r="G405" s="232" t="s">
        <v>164</v>
      </c>
      <c r="H405" s="233">
        <v>3685.0999999999999</v>
      </c>
      <c r="I405" s="234"/>
      <c r="J405" s="235">
        <f>ROUND(I405*H405,2)</f>
        <v>0</v>
      </c>
      <c r="K405" s="236"/>
      <c r="L405" s="45"/>
      <c r="M405" s="237" t="s">
        <v>1</v>
      </c>
      <c r="N405" s="238" t="s">
        <v>41</v>
      </c>
      <c r="O405" s="92"/>
      <c r="P405" s="239">
        <f>O405*H405</f>
        <v>0</v>
      </c>
      <c r="Q405" s="239">
        <v>0</v>
      </c>
      <c r="R405" s="239">
        <f>Q405*H405</f>
        <v>0</v>
      </c>
      <c r="S405" s="239">
        <v>0</v>
      </c>
      <c r="T405" s="240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41" t="s">
        <v>241</v>
      </c>
      <c r="AT405" s="241" t="s">
        <v>161</v>
      </c>
      <c r="AU405" s="241" t="s">
        <v>85</v>
      </c>
      <c r="AY405" s="18" t="s">
        <v>158</v>
      </c>
      <c r="BE405" s="242">
        <f>IF(N405="základní",J405,0)</f>
        <v>0</v>
      </c>
      <c r="BF405" s="242">
        <f>IF(N405="snížená",J405,0)</f>
        <v>0</v>
      </c>
      <c r="BG405" s="242">
        <f>IF(N405="zákl. přenesená",J405,0)</f>
        <v>0</v>
      </c>
      <c r="BH405" s="242">
        <f>IF(N405="sníž. přenesená",J405,0)</f>
        <v>0</v>
      </c>
      <c r="BI405" s="242">
        <f>IF(N405="nulová",J405,0)</f>
        <v>0</v>
      </c>
      <c r="BJ405" s="18" t="s">
        <v>83</v>
      </c>
      <c r="BK405" s="242">
        <f>ROUND(I405*H405,2)</f>
        <v>0</v>
      </c>
      <c r="BL405" s="18" t="s">
        <v>241</v>
      </c>
      <c r="BM405" s="241" t="s">
        <v>544</v>
      </c>
    </row>
    <row r="406" s="15" customFormat="1">
      <c r="A406" s="15"/>
      <c r="B406" s="266"/>
      <c r="C406" s="267"/>
      <c r="D406" s="245" t="s">
        <v>167</v>
      </c>
      <c r="E406" s="268" t="s">
        <v>1</v>
      </c>
      <c r="F406" s="269" t="s">
        <v>509</v>
      </c>
      <c r="G406" s="267"/>
      <c r="H406" s="268" t="s">
        <v>1</v>
      </c>
      <c r="I406" s="270"/>
      <c r="J406" s="267"/>
      <c r="K406" s="267"/>
      <c r="L406" s="271"/>
      <c r="M406" s="272"/>
      <c r="N406" s="273"/>
      <c r="O406" s="273"/>
      <c r="P406" s="273"/>
      <c r="Q406" s="273"/>
      <c r="R406" s="273"/>
      <c r="S406" s="273"/>
      <c r="T406" s="274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75" t="s">
        <v>167</v>
      </c>
      <c r="AU406" s="275" t="s">
        <v>85</v>
      </c>
      <c r="AV406" s="15" t="s">
        <v>83</v>
      </c>
      <c r="AW406" s="15" t="s">
        <v>32</v>
      </c>
      <c r="AX406" s="15" t="s">
        <v>76</v>
      </c>
      <c r="AY406" s="275" t="s">
        <v>158</v>
      </c>
    </row>
    <row r="407" s="13" customFormat="1">
      <c r="A407" s="13"/>
      <c r="B407" s="243"/>
      <c r="C407" s="244"/>
      <c r="D407" s="245" t="s">
        <v>167</v>
      </c>
      <c r="E407" s="246" t="s">
        <v>1</v>
      </c>
      <c r="F407" s="247" t="s">
        <v>545</v>
      </c>
      <c r="G407" s="244"/>
      <c r="H407" s="248">
        <v>2558</v>
      </c>
      <c r="I407" s="249"/>
      <c r="J407" s="244"/>
      <c r="K407" s="244"/>
      <c r="L407" s="250"/>
      <c r="M407" s="251"/>
      <c r="N407" s="252"/>
      <c r="O407" s="252"/>
      <c r="P407" s="252"/>
      <c r="Q407" s="252"/>
      <c r="R407" s="252"/>
      <c r="S407" s="252"/>
      <c r="T407" s="25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54" t="s">
        <v>167</v>
      </c>
      <c r="AU407" s="254" t="s">
        <v>85</v>
      </c>
      <c r="AV407" s="13" t="s">
        <v>85</v>
      </c>
      <c r="AW407" s="13" t="s">
        <v>32</v>
      </c>
      <c r="AX407" s="13" t="s">
        <v>76</v>
      </c>
      <c r="AY407" s="254" t="s">
        <v>158</v>
      </c>
    </row>
    <row r="408" s="16" customFormat="1">
      <c r="A408" s="16"/>
      <c r="B408" s="287"/>
      <c r="C408" s="288"/>
      <c r="D408" s="245" t="s">
        <v>167</v>
      </c>
      <c r="E408" s="289" t="s">
        <v>1</v>
      </c>
      <c r="F408" s="290" t="s">
        <v>195</v>
      </c>
      <c r="G408" s="288"/>
      <c r="H408" s="291">
        <v>2558</v>
      </c>
      <c r="I408" s="292"/>
      <c r="J408" s="288"/>
      <c r="K408" s="288"/>
      <c r="L408" s="293"/>
      <c r="M408" s="294"/>
      <c r="N408" s="295"/>
      <c r="O408" s="295"/>
      <c r="P408" s="295"/>
      <c r="Q408" s="295"/>
      <c r="R408" s="295"/>
      <c r="S408" s="295"/>
      <c r="T408" s="29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T408" s="297" t="s">
        <v>167</v>
      </c>
      <c r="AU408" s="297" t="s">
        <v>85</v>
      </c>
      <c r="AV408" s="16" t="s">
        <v>102</v>
      </c>
      <c r="AW408" s="16" t="s">
        <v>32</v>
      </c>
      <c r="AX408" s="16" t="s">
        <v>76</v>
      </c>
      <c r="AY408" s="297" t="s">
        <v>158</v>
      </c>
    </row>
    <row r="409" s="13" customFormat="1">
      <c r="A409" s="13"/>
      <c r="B409" s="243"/>
      <c r="C409" s="244"/>
      <c r="D409" s="245" t="s">
        <v>167</v>
      </c>
      <c r="E409" s="246" t="s">
        <v>1</v>
      </c>
      <c r="F409" s="247" t="s">
        <v>546</v>
      </c>
      <c r="G409" s="244"/>
      <c r="H409" s="248">
        <v>452.19999999999999</v>
      </c>
      <c r="I409" s="249"/>
      <c r="J409" s="244"/>
      <c r="K409" s="244"/>
      <c r="L409" s="250"/>
      <c r="M409" s="251"/>
      <c r="N409" s="252"/>
      <c r="O409" s="252"/>
      <c r="P409" s="252"/>
      <c r="Q409" s="252"/>
      <c r="R409" s="252"/>
      <c r="S409" s="252"/>
      <c r="T409" s="25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4" t="s">
        <v>167</v>
      </c>
      <c r="AU409" s="254" t="s">
        <v>85</v>
      </c>
      <c r="AV409" s="13" t="s">
        <v>85</v>
      </c>
      <c r="AW409" s="13" t="s">
        <v>32</v>
      </c>
      <c r="AX409" s="13" t="s">
        <v>76</v>
      </c>
      <c r="AY409" s="254" t="s">
        <v>158</v>
      </c>
    </row>
    <row r="410" s="13" customFormat="1">
      <c r="A410" s="13"/>
      <c r="B410" s="243"/>
      <c r="C410" s="244"/>
      <c r="D410" s="245" t="s">
        <v>167</v>
      </c>
      <c r="E410" s="246" t="s">
        <v>1</v>
      </c>
      <c r="F410" s="247" t="s">
        <v>547</v>
      </c>
      <c r="G410" s="244"/>
      <c r="H410" s="248">
        <v>445.60000000000002</v>
      </c>
      <c r="I410" s="249"/>
      <c r="J410" s="244"/>
      <c r="K410" s="244"/>
      <c r="L410" s="250"/>
      <c r="M410" s="251"/>
      <c r="N410" s="252"/>
      <c r="O410" s="252"/>
      <c r="P410" s="252"/>
      <c r="Q410" s="252"/>
      <c r="R410" s="252"/>
      <c r="S410" s="252"/>
      <c r="T410" s="25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4" t="s">
        <v>167</v>
      </c>
      <c r="AU410" s="254" t="s">
        <v>85</v>
      </c>
      <c r="AV410" s="13" t="s">
        <v>85</v>
      </c>
      <c r="AW410" s="13" t="s">
        <v>32</v>
      </c>
      <c r="AX410" s="13" t="s">
        <v>76</v>
      </c>
      <c r="AY410" s="254" t="s">
        <v>158</v>
      </c>
    </row>
    <row r="411" s="13" customFormat="1">
      <c r="A411" s="13"/>
      <c r="B411" s="243"/>
      <c r="C411" s="244"/>
      <c r="D411" s="245" t="s">
        <v>167</v>
      </c>
      <c r="E411" s="246" t="s">
        <v>1</v>
      </c>
      <c r="F411" s="247" t="s">
        <v>397</v>
      </c>
      <c r="G411" s="244"/>
      <c r="H411" s="248">
        <v>229.30000000000001</v>
      </c>
      <c r="I411" s="249"/>
      <c r="J411" s="244"/>
      <c r="K411" s="244"/>
      <c r="L411" s="250"/>
      <c r="M411" s="251"/>
      <c r="N411" s="252"/>
      <c r="O411" s="252"/>
      <c r="P411" s="252"/>
      <c r="Q411" s="252"/>
      <c r="R411" s="252"/>
      <c r="S411" s="252"/>
      <c r="T411" s="25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4" t="s">
        <v>167</v>
      </c>
      <c r="AU411" s="254" t="s">
        <v>85</v>
      </c>
      <c r="AV411" s="13" t="s">
        <v>85</v>
      </c>
      <c r="AW411" s="13" t="s">
        <v>32</v>
      </c>
      <c r="AX411" s="13" t="s">
        <v>76</v>
      </c>
      <c r="AY411" s="254" t="s">
        <v>158</v>
      </c>
    </row>
    <row r="412" s="14" customFormat="1">
      <c r="A412" s="14"/>
      <c r="B412" s="255"/>
      <c r="C412" s="256"/>
      <c r="D412" s="245" t="s">
        <v>167</v>
      </c>
      <c r="E412" s="257" t="s">
        <v>1</v>
      </c>
      <c r="F412" s="258" t="s">
        <v>170</v>
      </c>
      <c r="G412" s="256"/>
      <c r="H412" s="259">
        <v>3685.0999999999999</v>
      </c>
      <c r="I412" s="260"/>
      <c r="J412" s="256"/>
      <c r="K412" s="256"/>
      <c r="L412" s="261"/>
      <c r="M412" s="262"/>
      <c r="N412" s="263"/>
      <c r="O412" s="263"/>
      <c r="P412" s="263"/>
      <c r="Q412" s="263"/>
      <c r="R412" s="263"/>
      <c r="S412" s="263"/>
      <c r="T412" s="26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5" t="s">
        <v>167</v>
      </c>
      <c r="AU412" s="265" t="s">
        <v>85</v>
      </c>
      <c r="AV412" s="14" t="s">
        <v>165</v>
      </c>
      <c r="AW412" s="14" t="s">
        <v>32</v>
      </c>
      <c r="AX412" s="14" t="s">
        <v>83</v>
      </c>
      <c r="AY412" s="265" t="s">
        <v>158</v>
      </c>
    </row>
    <row r="413" s="2" customFormat="1" ht="16.5" customHeight="1">
      <c r="A413" s="39"/>
      <c r="B413" s="40"/>
      <c r="C413" s="276" t="s">
        <v>548</v>
      </c>
      <c r="D413" s="276" t="s">
        <v>177</v>
      </c>
      <c r="E413" s="277" t="s">
        <v>549</v>
      </c>
      <c r="F413" s="278" t="s">
        <v>550</v>
      </c>
      <c r="G413" s="279" t="s">
        <v>457</v>
      </c>
      <c r="H413" s="280">
        <v>12.161</v>
      </c>
      <c r="I413" s="281"/>
      <c r="J413" s="282">
        <f>ROUND(I413*H413,2)</f>
        <v>0</v>
      </c>
      <c r="K413" s="283"/>
      <c r="L413" s="284"/>
      <c r="M413" s="285" t="s">
        <v>1</v>
      </c>
      <c r="N413" s="286" t="s">
        <v>41</v>
      </c>
      <c r="O413" s="92"/>
      <c r="P413" s="239">
        <f>O413*H413</f>
        <v>0</v>
      </c>
      <c r="Q413" s="239">
        <v>0.55000000000000004</v>
      </c>
      <c r="R413" s="239">
        <f>Q413*H413</f>
        <v>6.6885500000000002</v>
      </c>
      <c r="S413" s="239">
        <v>0</v>
      </c>
      <c r="T413" s="240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41" t="s">
        <v>326</v>
      </c>
      <c r="AT413" s="241" t="s">
        <v>177</v>
      </c>
      <c r="AU413" s="241" t="s">
        <v>85</v>
      </c>
      <c r="AY413" s="18" t="s">
        <v>158</v>
      </c>
      <c r="BE413" s="242">
        <f>IF(N413="základní",J413,0)</f>
        <v>0</v>
      </c>
      <c r="BF413" s="242">
        <f>IF(N413="snížená",J413,0)</f>
        <v>0</v>
      </c>
      <c r="BG413" s="242">
        <f>IF(N413="zákl. přenesená",J413,0)</f>
        <v>0</v>
      </c>
      <c r="BH413" s="242">
        <f>IF(N413="sníž. přenesená",J413,0)</f>
        <v>0</v>
      </c>
      <c r="BI413" s="242">
        <f>IF(N413="nulová",J413,0)</f>
        <v>0</v>
      </c>
      <c r="BJ413" s="18" t="s">
        <v>83</v>
      </c>
      <c r="BK413" s="242">
        <f>ROUND(I413*H413,2)</f>
        <v>0</v>
      </c>
      <c r="BL413" s="18" t="s">
        <v>241</v>
      </c>
      <c r="BM413" s="241" t="s">
        <v>551</v>
      </c>
    </row>
    <row r="414" s="13" customFormat="1">
      <c r="A414" s="13"/>
      <c r="B414" s="243"/>
      <c r="C414" s="244"/>
      <c r="D414" s="245" t="s">
        <v>167</v>
      </c>
      <c r="E414" s="246" t="s">
        <v>1</v>
      </c>
      <c r="F414" s="247" t="s">
        <v>552</v>
      </c>
      <c r="G414" s="244"/>
      <c r="H414" s="248">
        <v>12.161</v>
      </c>
      <c r="I414" s="249"/>
      <c r="J414" s="244"/>
      <c r="K414" s="244"/>
      <c r="L414" s="250"/>
      <c r="M414" s="251"/>
      <c r="N414" s="252"/>
      <c r="O414" s="252"/>
      <c r="P414" s="252"/>
      <c r="Q414" s="252"/>
      <c r="R414" s="252"/>
      <c r="S414" s="252"/>
      <c r="T414" s="25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54" t="s">
        <v>167</v>
      </c>
      <c r="AU414" s="254" t="s">
        <v>85</v>
      </c>
      <c r="AV414" s="13" t="s">
        <v>85</v>
      </c>
      <c r="AW414" s="13" t="s">
        <v>32</v>
      </c>
      <c r="AX414" s="13" t="s">
        <v>76</v>
      </c>
      <c r="AY414" s="254" t="s">
        <v>158</v>
      </c>
    </row>
    <row r="415" s="14" customFormat="1">
      <c r="A415" s="14"/>
      <c r="B415" s="255"/>
      <c r="C415" s="256"/>
      <c r="D415" s="245" t="s">
        <v>167</v>
      </c>
      <c r="E415" s="257" t="s">
        <v>1</v>
      </c>
      <c r="F415" s="258" t="s">
        <v>170</v>
      </c>
      <c r="G415" s="256"/>
      <c r="H415" s="259">
        <v>12.161</v>
      </c>
      <c r="I415" s="260"/>
      <c r="J415" s="256"/>
      <c r="K415" s="256"/>
      <c r="L415" s="261"/>
      <c r="M415" s="262"/>
      <c r="N415" s="263"/>
      <c r="O415" s="263"/>
      <c r="P415" s="263"/>
      <c r="Q415" s="263"/>
      <c r="R415" s="263"/>
      <c r="S415" s="263"/>
      <c r="T415" s="26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5" t="s">
        <v>167</v>
      </c>
      <c r="AU415" s="265" t="s">
        <v>85</v>
      </c>
      <c r="AV415" s="14" t="s">
        <v>165</v>
      </c>
      <c r="AW415" s="14" t="s">
        <v>32</v>
      </c>
      <c r="AX415" s="14" t="s">
        <v>83</v>
      </c>
      <c r="AY415" s="265" t="s">
        <v>158</v>
      </c>
    </row>
    <row r="416" s="2" customFormat="1" ht="16.5" customHeight="1">
      <c r="A416" s="39"/>
      <c r="B416" s="40"/>
      <c r="C416" s="229" t="s">
        <v>553</v>
      </c>
      <c r="D416" s="229" t="s">
        <v>161</v>
      </c>
      <c r="E416" s="230" t="s">
        <v>554</v>
      </c>
      <c r="F416" s="231" t="s">
        <v>555</v>
      </c>
      <c r="G416" s="232" t="s">
        <v>164</v>
      </c>
      <c r="H416" s="233">
        <v>1120.5999999999999</v>
      </c>
      <c r="I416" s="234"/>
      <c r="J416" s="235">
        <f>ROUND(I416*H416,2)</f>
        <v>0</v>
      </c>
      <c r="K416" s="236"/>
      <c r="L416" s="45"/>
      <c r="M416" s="237" t="s">
        <v>1</v>
      </c>
      <c r="N416" s="238" t="s">
        <v>41</v>
      </c>
      <c r="O416" s="92"/>
      <c r="P416" s="239">
        <f>O416*H416</f>
        <v>0</v>
      </c>
      <c r="Q416" s="239">
        <v>0</v>
      </c>
      <c r="R416" s="239">
        <f>Q416*H416</f>
        <v>0</v>
      </c>
      <c r="S416" s="239">
        <v>0.025000000000000001</v>
      </c>
      <c r="T416" s="240">
        <f>S416*H416</f>
        <v>28.015000000000001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41" t="s">
        <v>241</v>
      </c>
      <c r="AT416" s="241" t="s">
        <v>161</v>
      </c>
      <c r="AU416" s="241" t="s">
        <v>85</v>
      </c>
      <c r="AY416" s="18" t="s">
        <v>158</v>
      </c>
      <c r="BE416" s="242">
        <f>IF(N416="základní",J416,0)</f>
        <v>0</v>
      </c>
      <c r="BF416" s="242">
        <f>IF(N416="snížená",J416,0)</f>
        <v>0</v>
      </c>
      <c r="BG416" s="242">
        <f>IF(N416="zákl. přenesená",J416,0)</f>
        <v>0</v>
      </c>
      <c r="BH416" s="242">
        <f>IF(N416="sníž. přenesená",J416,0)</f>
        <v>0</v>
      </c>
      <c r="BI416" s="242">
        <f>IF(N416="nulová",J416,0)</f>
        <v>0</v>
      </c>
      <c r="BJ416" s="18" t="s">
        <v>83</v>
      </c>
      <c r="BK416" s="242">
        <f>ROUND(I416*H416,2)</f>
        <v>0</v>
      </c>
      <c r="BL416" s="18" t="s">
        <v>241</v>
      </c>
      <c r="BM416" s="241" t="s">
        <v>556</v>
      </c>
    </row>
    <row r="417" s="13" customFormat="1">
      <c r="A417" s="13"/>
      <c r="B417" s="243"/>
      <c r="C417" s="244"/>
      <c r="D417" s="245" t="s">
        <v>167</v>
      </c>
      <c r="E417" s="246" t="s">
        <v>1</v>
      </c>
      <c r="F417" s="247" t="s">
        <v>557</v>
      </c>
      <c r="G417" s="244"/>
      <c r="H417" s="248">
        <v>888</v>
      </c>
      <c r="I417" s="249"/>
      <c r="J417" s="244"/>
      <c r="K417" s="244"/>
      <c r="L417" s="250"/>
      <c r="M417" s="251"/>
      <c r="N417" s="252"/>
      <c r="O417" s="252"/>
      <c r="P417" s="252"/>
      <c r="Q417" s="252"/>
      <c r="R417" s="252"/>
      <c r="S417" s="252"/>
      <c r="T417" s="25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4" t="s">
        <v>167</v>
      </c>
      <c r="AU417" s="254" t="s">
        <v>85</v>
      </c>
      <c r="AV417" s="13" t="s">
        <v>85</v>
      </c>
      <c r="AW417" s="13" t="s">
        <v>32</v>
      </c>
      <c r="AX417" s="13" t="s">
        <v>76</v>
      </c>
      <c r="AY417" s="254" t="s">
        <v>158</v>
      </c>
    </row>
    <row r="418" s="13" customFormat="1">
      <c r="A418" s="13"/>
      <c r="B418" s="243"/>
      <c r="C418" s="244"/>
      <c r="D418" s="245" t="s">
        <v>167</v>
      </c>
      <c r="E418" s="246" t="s">
        <v>1</v>
      </c>
      <c r="F418" s="247" t="s">
        <v>558</v>
      </c>
      <c r="G418" s="244"/>
      <c r="H418" s="248">
        <v>219</v>
      </c>
      <c r="I418" s="249"/>
      <c r="J418" s="244"/>
      <c r="K418" s="244"/>
      <c r="L418" s="250"/>
      <c r="M418" s="251"/>
      <c r="N418" s="252"/>
      <c r="O418" s="252"/>
      <c r="P418" s="252"/>
      <c r="Q418" s="252"/>
      <c r="R418" s="252"/>
      <c r="S418" s="252"/>
      <c r="T418" s="25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4" t="s">
        <v>167</v>
      </c>
      <c r="AU418" s="254" t="s">
        <v>85</v>
      </c>
      <c r="AV418" s="13" t="s">
        <v>85</v>
      </c>
      <c r="AW418" s="13" t="s">
        <v>32</v>
      </c>
      <c r="AX418" s="13" t="s">
        <v>76</v>
      </c>
      <c r="AY418" s="254" t="s">
        <v>158</v>
      </c>
    </row>
    <row r="419" s="13" customFormat="1">
      <c r="A419" s="13"/>
      <c r="B419" s="243"/>
      <c r="C419" s="244"/>
      <c r="D419" s="245" t="s">
        <v>167</v>
      </c>
      <c r="E419" s="246" t="s">
        <v>1</v>
      </c>
      <c r="F419" s="247" t="s">
        <v>559</v>
      </c>
      <c r="G419" s="244"/>
      <c r="H419" s="248">
        <v>13.6</v>
      </c>
      <c r="I419" s="249"/>
      <c r="J419" s="244"/>
      <c r="K419" s="244"/>
      <c r="L419" s="250"/>
      <c r="M419" s="251"/>
      <c r="N419" s="252"/>
      <c r="O419" s="252"/>
      <c r="P419" s="252"/>
      <c r="Q419" s="252"/>
      <c r="R419" s="252"/>
      <c r="S419" s="252"/>
      <c r="T419" s="25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4" t="s">
        <v>167</v>
      </c>
      <c r="AU419" s="254" t="s">
        <v>85</v>
      </c>
      <c r="AV419" s="13" t="s">
        <v>85</v>
      </c>
      <c r="AW419" s="13" t="s">
        <v>32</v>
      </c>
      <c r="AX419" s="13" t="s">
        <v>76</v>
      </c>
      <c r="AY419" s="254" t="s">
        <v>158</v>
      </c>
    </row>
    <row r="420" s="14" customFormat="1">
      <c r="A420" s="14"/>
      <c r="B420" s="255"/>
      <c r="C420" s="256"/>
      <c r="D420" s="245" t="s">
        <v>167</v>
      </c>
      <c r="E420" s="257" t="s">
        <v>1</v>
      </c>
      <c r="F420" s="258" t="s">
        <v>170</v>
      </c>
      <c r="G420" s="256"/>
      <c r="H420" s="259">
        <v>1120.5999999999999</v>
      </c>
      <c r="I420" s="260"/>
      <c r="J420" s="256"/>
      <c r="K420" s="256"/>
      <c r="L420" s="261"/>
      <c r="M420" s="262"/>
      <c r="N420" s="263"/>
      <c r="O420" s="263"/>
      <c r="P420" s="263"/>
      <c r="Q420" s="263"/>
      <c r="R420" s="263"/>
      <c r="S420" s="263"/>
      <c r="T420" s="26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5" t="s">
        <v>167</v>
      </c>
      <c r="AU420" s="265" t="s">
        <v>85</v>
      </c>
      <c r="AV420" s="14" t="s">
        <v>165</v>
      </c>
      <c r="AW420" s="14" t="s">
        <v>32</v>
      </c>
      <c r="AX420" s="14" t="s">
        <v>83</v>
      </c>
      <c r="AY420" s="265" t="s">
        <v>158</v>
      </c>
    </row>
    <row r="421" s="2" customFormat="1" ht="24.15" customHeight="1">
      <c r="A421" s="39"/>
      <c r="B421" s="40"/>
      <c r="C421" s="229" t="s">
        <v>560</v>
      </c>
      <c r="D421" s="229" t="s">
        <v>161</v>
      </c>
      <c r="E421" s="230" t="s">
        <v>561</v>
      </c>
      <c r="F421" s="231" t="s">
        <v>562</v>
      </c>
      <c r="G421" s="232" t="s">
        <v>164</v>
      </c>
      <c r="H421" s="233">
        <v>897.79999999999995</v>
      </c>
      <c r="I421" s="234"/>
      <c r="J421" s="235">
        <f>ROUND(I421*H421,2)</f>
        <v>0</v>
      </c>
      <c r="K421" s="236"/>
      <c r="L421" s="45"/>
      <c r="M421" s="237" t="s">
        <v>1</v>
      </c>
      <c r="N421" s="238" t="s">
        <v>41</v>
      </c>
      <c r="O421" s="92"/>
      <c r="P421" s="239">
        <f>O421*H421</f>
        <v>0</v>
      </c>
      <c r="Q421" s="239">
        <v>0</v>
      </c>
      <c r="R421" s="239">
        <f>Q421*H421</f>
        <v>0</v>
      </c>
      <c r="S421" s="239">
        <v>0</v>
      </c>
      <c r="T421" s="240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41" t="s">
        <v>241</v>
      </c>
      <c r="AT421" s="241" t="s">
        <v>161</v>
      </c>
      <c r="AU421" s="241" t="s">
        <v>85</v>
      </c>
      <c r="AY421" s="18" t="s">
        <v>158</v>
      </c>
      <c r="BE421" s="242">
        <f>IF(N421="základní",J421,0)</f>
        <v>0</v>
      </c>
      <c r="BF421" s="242">
        <f>IF(N421="snížená",J421,0)</f>
        <v>0</v>
      </c>
      <c r="BG421" s="242">
        <f>IF(N421="zákl. přenesená",J421,0)</f>
        <v>0</v>
      </c>
      <c r="BH421" s="242">
        <f>IF(N421="sníž. přenesená",J421,0)</f>
        <v>0</v>
      </c>
      <c r="BI421" s="242">
        <f>IF(N421="nulová",J421,0)</f>
        <v>0</v>
      </c>
      <c r="BJ421" s="18" t="s">
        <v>83</v>
      </c>
      <c r="BK421" s="242">
        <f>ROUND(I421*H421,2)</f>
        <v>0</v>
      </c>
      <c r="BL421" s="18" t="s">
        <v>241</v>
      </c>
      <c r="BM421" s="241" t="s">
        <v>563</v>
      </c>
    </row>
    <row r="422" s="13" customFormat="1">
      <c r="A422" s="13"/>
      <c r="B422" s="243"/>
      <c r="C422" s="244"/>
      <c r="D422" s="245" t="s">
        <v>167</v>
      </c>
      <c r="E422" s="246" t="s">
        <v>1</v>
      </c>
      <c r="F422" s="247" t="s">
        <v>546</v>
      </c>
      <c r="G422" s="244"/>
      <c r="H422" s="248">
        <v>452.19999999999999</v>
      </c>
      <c r="I422" s="249"/>
      <c r="J422" s="244"/>
      <c r="K422" s="244"/>
      <c r="L422" s="250"/>
      <c r="M422" s="251"/>
      <c r="N422" s="252"/>
      <c r="O422" s="252"/>
      <c r="P422" s="252"/>
      <c r="Q422" s="252"/>
      <c r="R422" s="252"/>
      <c r="S422" s="252"/>
      <c r="T422" s="25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4" t="s">
        <v>167</v>
      </c>
      <c r="AU422" s="254" t="s">
        <v>85</v>
      </c>
      <c r="AV422" s="13" t="s">
        <v>85</v>
      </c>
      <c r="AW422" s="13" t="s">
        <v>32</v>
      </c>
      <c r="AX422" s="13" t="s">
        <v>76</v>
      </c>
      <c r="AY422" s="254" t="s">
        <v>158</v>
      </c>
    </row>
    <row r="423" s="13" customFormat="1">
      <c r="A423" s="13"/>
      <c r="B423" s="243"/>
      <c r="C423" s="244"/>
      <c r="D423" s="245" t="s">
        <v>167</v>
      </c>
      <c r="E423" s="246" t="s">
        <v>1</v>
      </c>
      <c r="F423" s="247" t="s">
        <v>547</v>
      </c>
      <c r="G423" s="244"/>
      <c r="H423" s="248">
        <v>445.60000000000002</v>
      </c>
      <c r="I423" s="249"/>
      <c r="J423" s="244"/>
      <c r="K423" s="244"/>
      <c r="L423" s="250"/>
      <c r="M423" s="251"/>
      <c r="N423" s="252"/>
      <c r="O423" s="252"/>
      <c r="P423" s="252"/>
      <c r="Q423" s="252"/>
      <c r="R423" s="252"/>
      <c r="S423" s="252"/>
      <c r="T423" s="25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4" t="s">
        <v>167</v>
      </c>
      <c r="AU423" s="254" t="s">
        <v>85</v>
      </c>
      <c r="AV423" s="13" t="s">
        <v>85</v>
      </c>
      <c r="AW423" s="13" t="s">
        <v>32</v>
      </c>
      <c r="AX423" s="13" t="s">
        <v>76</v>
      </c>
      <c r="AY423" s="254" t="s">
        <v>158</v>
      </c>
    </row>
    <row r="424" s="14" customFormat="1">
      <c r="A424" s="14"/>
      <c r="B424" s="255"/>
      <c r="C424" s="256"/>
      <c r="D424" s="245" t="s">
        <v>167</v>
      </c>
      <c r="E424" s="257" t="s">
        <v>1</v>
      </c>
      <c r="F424" s="258" t="s">
        <v>170</v>
      </c>
      <c r="G424" s="256"/>
      <c r="H424" s="259">
        <v>897.79999999999995</v>
      </c>
      <c r="I424" s="260"/>
      <c r="J424" s="256"/>
      <c r="K424" s="256"/>
      <c r="L424" s="261"/>
      <c r="M424" s="262"/>
      <c r="N424" s="263"/>
      <c r="O424" s="263"/>
      <c r="P424" s="263"/>
      <c r="Q424" s="263"/>
      <c r="R424" s="263"/>
      <c r="S424" s="263"/>
      <c r="T424" s="26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5" t="s">
        <v>167</v>
      </c>
      <c r="AU424" s="265" t="s">
        <v>85</v>
      </c>
      <c r="AV424" s="14" t="s">
        <v>165</v>
      </c>
      <c r="AW424" s="14" t="s">
        <v>32</v>
      </c>
      <c r="AX424" s="14" t="s">
        <v>83</v>
      </c>
      <c r="AY424" s="265" t="s">
        <v>158</v>
      </c>
    </row>
    <row r="425" s="2" customFormat="1" ht="16.5" customHeight="1">
      <c r="A425" s="39"/>
      <c r="B425" s="40"/>
      <c r="C425" s="276" t="s">
        <v>564</v>
      </c>
      <c r="D425" s="276" t="s">
        <v>177</v>
      </c>
      <c r="E425" s="277" t="s">
        <v>565</v>
      </c>
      <c r="F425" s="278" t="s">
        <v>566</v>
      </c>
      <c r="G425" s="279" t="s">
        <v>457</v>
      </c>
      <c r="H425" s="280">
        <v>13.467000000000001</v>
      </c>
      <c r="I425" s="281"/>
      <c r="J425" s="282">
        <f>ROUND(I425*H425,2)</f>
        <v>0</v>
      </c>
      <c r="K425" s="283"/>
      <c r="L425" s="284"/>
      <c r="M425" s="285" t="s">
        <v>1</v>
      </c>
      <c r="N425" s="286" t="s">
        <v>41</v>
      </c>
      <c r="O425" s="92"/>
      <c r="P425" s="239">
        <f>O425*H425</f>
        <v>0</v>
      </c>
      <c r="Q425" s="239">
        <v>0.55000000000000004</v>
      </c>
      <c r="R425" s="239">
        <f>Q425*H425</f>
        <v>7.4068500000000013</v>
      </c>
      <c r="S425" s="239">
        <v>0</v>
      </c>
      <c r="T425" s="240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41" t="s">
        <v>326</v>
      </c>
      <c r="AT425" s="241" t="s">
        <v>177</v>
      </c>
      <c r="AU425" s="241" t="s">
        <v>85</v>
      </c>
      <c r="AY425" s="18" t="s">
        <v>158</v>
      </c>
      <c r="BE425" s="242">
        <f>IF(N425="základní",J425,0)</f>
        <v>0</v>
      </c>
      <c r="BF425" s="242">
        <f>IF(N425="snížená",J425,0)</f>
        <v>0</v>
      </c>
      <c r="BG425" s="242">
        <f>IF(N425="zákl. přenesená",J425,0)</f>
        <v>0</v>
      </c>
      <c r="BH425" s="242">
        <f>IF(N425="sníž. přenesená",J425,0)</f>
        <v>0</v>
      </c>
      <c r="BI425" s="242">
        <f>IF(N425="nulová",J425,0)</f>
        <v>0</v>
      </c>
      <c r="BJ425" s="18" t="s">
        <v>83</v>
      </c>
      <c r="BK425" s="242">
        <f>ROUND(I425*H425,2)</f>
        <v>0</v>
      </c>
      <c r="BL425" s="18" t="s">
        <v>241</v>
      </c>
      <c r="BM425" s="241" t="s">
        <v>567</v>
      </c>
    </row>
    <row r="426" s="13" customFormat="1">
      <c r="A426" s="13"/>
      <c r="B426" s="243"/>
      <c r="C426" s="244"/>
      <c r="D426" s="245" t="s">
        <v>167</v>
      </c>
      <c r="E426" s="246" t="s">
        <v>1</v>
      </c>
      <c r="F426" s="247" t="s">
        <v>568</v>
      </c>
      <c r="G426" s="244"/>
      <c r="H426" s="248">
        <v>13.467000000000001</v>
      </c>
      <c r="I426" s="249"/>
      <c r="J426" s="244"/>
      <c r="K426" s="244"/>
      <c r="L426" s="250"/>
      <c r="M426" s="251"/>
      <c r="N426" s="252"/>
      <c r="O426" s="252"/>
      <c r="P426" s="252"/>
      <c r="Q426" s="252"/>
      <c r="R426" s="252"/>
      <c r="S426" s="252"/>
      <c r="T426" s="25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54" t="s">
        <v>167</v>
      </c>
      <c r="AU426" s="254" t="s">
        <v>85</v>
      </c>
      <c r="AV426" s="13" t="s">
        <v>85</v>
      </c>
      <c r="AW426" s="13" t="s">
        <v>32</v>
      </c>
      <c r="AX426" s="13" t="s">
        <v>76</v>
      </c>
      <c r="AY426" s="254" t="s">
        <v>158</v>
      </c>
    </row>
    <row r="427" s="14" customFormat="1">
      <c r="A427" s="14"/>
      <c r="B427" s="255"/>
      <c r="C427" s="256"/>
      <c r="D427" s="245" t="s">
        <v>167</v>
      </c>
      <c r="E427" s="257" t="s">
        <v>1</v>
      </c>
      <c r="F427" s="258" t="s">
        <v>170</v>
      </c>
      <c r="G427" s="256"/>
      <c r="H427" s="259">
        <v>13.467000000000001</v>
      </c>
      <c r="I427" s="260"/>
      <c r="J427" s="256"/>
      <c r="K427" s="256"/>
      <c r="L427" s="261"/>
      <c r="M427" s="262"/>
      <c r="N427" s="263"/>
      <c r="O427" s="263"/>
      <c r="P427" s="263"/>
      <c r="Q427" s="263"/>
      <c r="R427" s="263"/>
      <c r="S427" s="263"/>
      <c r="T427" s="26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5" t="s">
        <v>167</v>
      </c>
      <c r="AU427" s="265" t="s">
        <v>85</v>
      </c>
      <c r="AV427" s="14" t="s">
        <v>165</v>
      </c>
      <c r="AW427" s="14" t="s">
        <v>32</v>
      </c>
      <c r="AX427" s="14" t="s">
        <v>83</v>
      </c>
      <c r="AY427" s="265" t="s">
        <v>158</v>
      </c>
    </row>
    <row r="428" s="2" customFormat="1" ht="21.75" customHeight="1">
      <c r="A428" s="39"/>
      <c r="B428" s="40"/>
      <c r="C428" s="229" t="s">
        <v>569</v>
      </c>
      <c r="D428" s="229" t="s">
        <v>161</v>
      </c>
      <c r="E428" s="230" t="s">
        <v>570</v>
      </c>
      <c r="F428" s="231" t="s">
        <v>571</v>
      </c>
      <c r="G428" s="232" t="s">
        <v>173</v>
      </c>
      <c r="H428" s="233">
        <v>4790</v>
      </c>
      <c r="I428" s="234"/>
      <c r="J428" s="235">
        <f>ROUND(I428*H428,2)</f>
        <v>0</v>
      </c>
      <c r="K428" s="236"/>
      <c r="L428" s="45"/>
      <c r="M428" s="237" t="s">
        <v>1</v>
      </c>
      <c r="N428" s="238" t="s">
        <v>41</v>
      </c>
      <c r="O428" s="92"/>
      <c r="P428" s="239">
        <f>O428*H428</f>
        <v>0</v>
      </c>
      <c r="Q428" s="239">
        <v>0</v>
      </c>
      <c r="R428" s="239">
        <f>Q428*H428</f>
        <v>0</v>
      </c>
      <c r="S428" s="239">
        <v>0</v>
      </c>
      <c r="T428" s="240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41" t="s">
        <v>241</v>
      </c>
      <c r="AT428" s="241" t="s">
        <v>161</v>
      </c>
      <c r="AU428" s="241" t="s">
        <v>85</v>
      </c>
      <c r="AY428" s="18" t="s">
        <v>158</v>
      </c>
      <c r="BE428" s="242">
        <f>IF(N428="základní",J428,0)</f>
        <v>0</v>
      </c>
      <c r="BF428" s="242">
        <f>IF(N428="snížená",J428,0)</f>
        <v>0</v>
      </c>
      <c r="BG428" s="242">
        <f>IF(N428="zákl. přenesená",J428,0)</f>
        <v>0</v>
      </c>
      <c r="BH428" s="242">
        <f>IF(N428="sníž. přenesená",J428,0)</f>
        <v>0</v>
      </c>
      <c r="BI428" s="242">
        <f>IF(N428="nulová",J428,0)</f>
        <v>0</v>
      </c>
      <c r="BJ428" s="18" t="s">
        <v>83</v>
      </c>
      <c r="BK428" s="242">
        <f>ROUND(I428*H428,2)</f>
        <v>0</v>
      </c>
      <c r="BL428" s="18" t="s">
        <v>241</v>
      </c>
      <c r="BM428" s="241" t="s">
        <v>572</v>
      </c>
    </row>
    <row r="429" s="13" customFormat="1">
      <c r="A429" s="13"/>
      <c r="B429" s="243"/>
      <c r="C429" s="244"/>
      <c r="D429" s="245" t="s">
        <v>167</v>
      </c>
      <c r="E429" s="246" t="s">
        <v>1</v>
      </c>
      <c r="F429" s="247" t="s">
        <v>573</v>
      </c>
      <c r="G429" s="244"/>
      <c r="H429" s="248">
        <v>4790</v>
      </c>
      <c r="I429" s="249"/>
      <c r="J429" s="244"/>
      <c r="K429" s="244"/>
      <c r="L429" s="250"/>
      <c r="M429" s="251"/>
      <c r="N429" s="252"/>
      <c r="O429" s="252"/>
      <c r="P429" s="252"/>
      <c r="Q429" s="252"/>
      <c r="R429" s="252"/>
      <c r="S429" s="252"/>
      <c r="T429" s="25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54" t="s">
        <v>167</v>
      </c>
      <c r="AU429" s="254" t="s">
        <v>85</v>
      </c>
      <c r="AV429" s="13" t="s">
        <v>85</v>
      </c>
      <c r="AW429" s="13" t="s">
        <v>32</v>
      </c>
      <c r="AX429" s="13" t="s">
        <v>76</v>
      </c>
      <c r="AY429" s="254" t="s">
        <v>158</v>
      </c>
    </row>
    <row r="430" s="14" customFormat="1">
      <c r="A430" s="14"/>
      <c r="B430" s="255"/>
      <c r="C430" s="256"/>
      <c r="D430" s="245" t="s">
        <v>167</v>
      </c>
      <c r="E430" s="257" t="s">
        <v>1</v>
      </c>
      <c r="F430" s="258" t="s">
        <v>170</v>
      </c>
      <c r="G430" s="256"/>
      <c r="H430" s="259">
        <v>4790</v>
      </c>
      <c r="I430" s="260"/>
      <c r="J430" s="256"/>
      <c r="K430" s="256"/>
      <c r="L430" s="261"/>
      <c r="M430" s="262"/>
      <c r="N430" s="263"/>
      <c r="O430" s="263"/>
      <c r="P430" s="263"/>
      <c r="Q430" s="263"/>
      <c r="R430" s="263"/>
      <c r="S430" s="263"/>
      <c r="T430" s="26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65" t="s">
        <v>167</v>
      </c>
      <c r="AU430" s="265" t="s">
        <v>85</v>
      </c>
      <c r="AV430" s="14" t="s">
        <v>165</v>
      </c>
      <c r="AW430" s="14" t="s">
        <v>32</v>
      </c>
      <c r="AX430" s="14" t="s">
        <v>83</v>
      </c>
      <c r="AY430" s="265" t="s">
        <v>158</v>
      </c>
    </row>
    <row r="431" s="2" customFormat="1" ht="24.15" customHeight="1">
      <c r="A431" s="39"/>
      <c r="B431" s="40"/>
      <c r="C431" s="276" t="s">
        <v>574</v>
      </c>
      <c r="D431" s="276" t="s">
        <v>177</v>
      </c>
      <c r="E431" s="277" t="s">
        <v>575</v>
      </c>
      <c r="F431" s="278" t="s">
        <v>576</v>
      </c>
      <c r="G431" s="279" t="s">
        <v>457</v>
      </c>
      <c r="H431" s="280">
        <v>12.646000000000001</v>
      </c>
      <c r="I431" s="281"/>
      <c r="J431" s="282">
        <f>ROUND(I431*H431,2)</f>
        <v>0</v>
      </c>
      <c r="K431" s="283"/>
      <c r="L431" s="284"/>
      <c r="M431" s="285" t="s">
        <v>1</v>
      </c>
      <c r="N431" s="286" t="s">
        <v>41</v>
      </c>
      <c r="O431" s="92"/>
      <c r="P431" s="239">
        <f>O431*H431</f>
        <v>0</v>
      </c>
      <c r="Q431" s="239">
        <v>0.55000000000000004</v>
      </c>
      <c r="R431" s="239">
        <f>Q431*H431</f>
        <v>6.9553000000000011</v>
      </c>
      <c r="S431" s="239">
        <v>0</v>
      </c>
      <c r="T431" s="240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41" t="s">
        <v>326</v>
      </c>
      <c r="AT431" s="241" t="s">
        <v>177</v>
      </c>
      <c r="AU431" s="241" t="s">
        <v>85</v>
      </c>
      <c r="AY431" s="18" t="s">
        <v>158</v>
      </c>
      <c r="BE431" s="242">
        <f>IF(N431="základní",J431,0)</f>
        <v>0</v>
      </c>
      <c r="BF431" s="242">
        <f>IF(N431="snížená",J431,0)</f>
        <v>0</v>
      </c>
      <c r="BG431" s="242">
        <f>IF(N431="zákl. přenesená",J431,0)</f>
        <v>0</v>
      </c>
      <c r="BH431" s="242">
        <f>IF(N431="sníž. přenesená",J431,0)</f>
        <v>0</v>
      </c>
      <c r="BI431" s="242">
        <f>IF(N431="nulová",J431,0)</f>
        <v>0</v>
      </c>
      <c r="BJ431" s="18" t="s">
        <v>83</v>
      </c>
      <c r="BK431" s="242">
        <f>ROUND(I431*H431,2)</f>
        <v>0</v>
      </c>
      <c r="BL431" s="18" t="s">
        <v>241</v>
      </c>
      <c r="BM431" s="241" t="s">
        <v>577</v>
      </c>
    </row>
    <row r="432" s="13" customFormat="1">
      <c r="A432" s="13"/>
      <c r="B432" s="243"/>
      <c r="C432" s="244"/>
      <c r="D432" s="245" t="s">
        <v>167</v>
      </c>
      <c r="E432" s="246" t="s">
        <v>1</v>
      </c>
      <c r="F432" s="247" t="s">
        <v>578</v>
      </c>
      <c r="G432" s="244"/>
      <c r="H432" s="248">
        <v>12.646000000000001</v>
      </c>
      <c r="I432" s="249"/>
      <c r="J432" s="244"/>
      <c r="K432" s="244"/>
      <c r="L432" s="250"/>
      <c r="M432" s="251"/>
      <c r="N432" s="252"/>
      <c r="O432" s="252"/>
      <c r="P432" s="252"/>
      <c r="Q432" s="252"/>
      <c r="R432" s="252"/>
      <c r="S432" s="252"/>
      <c r="T432" s="25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4" t="s">
        <v>167</v>
      </c>
      <c r="AU432" s="254" t="s">
        <v>85</v>
      </c>
      <c r="AV432" s="13" t="s">
        <v>85</v>
      </c>
      <c r="AW432" s="13" t="s">
        <v>32</v>
      </c>
      <c r="AX432" s="13" t="s">
        <v>76</v>
      </c>
      <c r="AY432" s="254" t="s">
        <v>158</v>
      </c>
    </row>
    <row r="433" s="14" customFormat="1">
      <c r="A433" s="14"/>
      <c r="B433" s="255"/>
      <c r="C433" s="256"/>
      <c r="D433" s="245" t="s">
        <v>167</v>
      </c>
      <c r="E433" s="257" t="s">
        <v>1</v>
      </c>
      <c r="F433" s="258" t="s">
        <v>170</v>
      </c>
      <c r="G433" s="256"/>
      <c r="H433" s="259">
        <v>12.646000000000001</v>
      </c>
      <c r="I433" s="260"/>
      <c r="J433" s="256"/>
      <c r="K433" s="256"/>
      <c r="L433" s="261"/>
      <c r="M433" s="262"/>
      <c r="N433" s="263"/>
      <c r="O433" s="263"/>
      <c r="P433" s="263"/>
      <c r="Q433" s="263"/>
      <c r="R433" s="263"/>
      <c r="S433" s="263"/>
      <c r="T433" s="26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5" t="s">
        <v>167</v>
      </c>
      <c r="AU433" s="265" t="s">
        <v>85</v>
      </c>
      <c r="AV433" s="14" t="s">
        <v>165</v>
      </c>
      <c r="AW433" s="14" t="s">
        <v>32</v>
      </c>
      <c r="AX433" s="14" t="s">
        <v>83</v>
      </c>
      <c r="AY433" s="265" t="s">
        <v>158</v>
      </c>
    </row>
    <row r="434" s="2" customFormat="1" ht="24.15" customHeight="1">
      <c r="A434" s="39"/>
      <c r="B434" s="40"/>
      <c r="C434" s="229" t="s">
        <v>579</v>
      </c>
      <c r="D434" s="229" t="s">
        <v>161</v>
      </c>
      <c r="E434" s="230" t="s">
        <v>580</v>
      </c>
      <c r="F434" s="231" t="s">
        <v>581</v>
      </c>
      <c r="G434" s="232" t="s">
        <v>457</v>
      </c>
      <c r="H434" s="233">
        <v>125.82599999999999</v>
      </c>
      <c r="I434" s="234"/>
      <c r="J434" s="235">
        <f>ROUND(I434*H434,2)</f>
        <v>0</v>
      </c>
      <c r="K434" s="236"/>
      <c r="L434" s="45"/>
      <c r="M434" s="237" t="s">
        <v>1</v>
      </c>
      <c r="N434" s="238" t="s">
        <v>41</v>
      </c>
      <c r="O434" s="92"/>
      <c r="P434" s="239">
        <f>O434*H434</f>
        <v>0</v>
      </c>
      <c r="Q434" s="239">
        <v>0.023300000000000001</v>
      </c>
      <c r="R434" s="239">
        <f>Q434*H434</f>
        <v>2.9317457999999998</v>
      </c>
      <c r="S434" s="239">
        <v>0</v>
      </c>
      <c r="T434" s="240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41" t="s">
        <v>241</v>
      </c>
      <c r="AT434" s="241" t="s">
        <v>161</v>
      </c>
      <c r="AU434" s="241" t="s">
        <v>85</v>
      </c>
      <c r="AY434" s="18" t="s">
        <v>158</v>
      </c>
      <c r="BE434" s="242">
        <f>IF(N434="základní",J434,0)</f>
        <v>0</v>
      </c>
      <c r="BF434" s="242">
        <f>IF(N434="snížená",J434,0)</f>
        <v>0</v>
      </c>
      <c r="BG434" s="242">
        <f>IF(N434="zákl. přenesená",J434,0)</f>
        <v>0</v>
      </c>
      <c r="BH434" s="242">
        <f>IF(N434="sníž. přenesená",J434,0)</f>
        <v>0</v>
      </c>
      <c r="BI434" s="242">
        <f>IF(N434="nulová",J434,0)</f>
        <v>0</v>
      </c>
      <c r="BJ434" s="18" t="s">
        <v>83</v>
      </c>
      <c r="BK434" s="242">
        <f>ROUND(I434*H434,2)</f>
        <v>0</v>
      </c>
      <c r="BL434" s="18" t="s">
        <v>241</v>
      </c>
      <c r="BM434" s="241" t="s">
        <v>582</v>
      </c>
    </row>
    <row r="435" s="2" customFormat="1" ht="24.15" customHeight="1">
      <c r="A435" s="39"/>
      <c r="B435" s="40"/>
      <c r="C435" s="229" t="s">
        <v>583</v>
      </c>
      <c r="D435" s="229" t="s">
        <v>161</v>
      </c>
      <c r="E435" s="230" t="s">
        <v>584</v>
      </c>
      <c r="F435" s="231" t="s">
        <v>585</v>
      </c>
      <c r="G435" s="232" t="s">
        <v>164</v>
      </c>
      <c r="H435" s="233">
        <v>115.651</v>
      </c>
      <c r="I435" s="234"/>
      <c r="J435" s="235">
        <f>ROUND(I435*H435,2)</f>
        <v>0</v>
      </c>
      <c r="K435" s="236"/>
      <c r="L435" s="45"/>
      <c r="M435" s="237" t="s">
        <v>1</v>
      </c>
      <c r="N435" s="238" t="s">
        <v>41</v>
      </c>
      <c r="O435" s="92"/>
      <c r="P435" s="239">
        <f>O435*H435</f>
        <v>0</v>
      </c>
      <c r="Q435" s="239">
        <v>0</v>
      </c>
      <c r="R435" s="239">
        <f>Q435*H435</f>
        <v>0</v>
      </c>
      <c r="S435" s="239">
        <v>0.033689999999999998</v>
      </c>
      <c r="T435" s="240">
        <f>S435*H435</f>
        <v>3.8962821899999995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41" t="s">
        <v>241</v>
      </c>
      <c r="AT435" s="241" t="s">
        <v>161</v>
      </c>
      <c r="AU435" s="241" t="s">
        <v>85</v>
      </c>
      <c r="AY435" s="18" t="s">
        <v>158</v>
      </c>
      <c r="BE435" s="242">
        <f>IF(N435="základní",J435,0)</f>
        <v>0</v>
      </c>
      <c r="BF435" s="242">
        <f>IF(N435="snížená",J435,0)</f>
        <v>0</v>
      </c>
      <c r="BG435" s="242">
        <f>IF(N435="zákl. přenesená",J435,0)</f>
        <v>0</v>
      </c>
      <c r="BH435" s="242">
        <f>IF(N435="sníž. přenesená",J435,0)</f>
        <v>0</v>
      </c>
      <c r="BI435" s="242">
        <f>IF(N435="nulová",J435,0)</f>
        <v>0</v>
      </c>
      <c r="BJ435" s="18" t="s">
        <v>83</v>
      </c>
      <c r="BK435" s="242">
        <f>ROUND(I435*H435,2)</f>
        <v>0</v>
      </c>
      <c r="BL435" s="18" t="s">
        <v>241</v>
      </c>
      <c r="BM435" s="241" t="s">
        <v>586</v>
      </c>
    </row>
    <row r="436" s="2" customFormat="1" ht="37.8" customHeight="1">
      <c r="A436" s="39"/>
      <c r="B436" s="40"/>
      <c r="C436" s="229" t="s">
        <v>587</v>
      </c>
      <c r="D436" s="229" t="s">
        <v>161</v>
      </c>
      <c r="E436" s="230" t="s">
        <v>588</v>
      </c>
      <c r="F436" s="231" t="s">
        <v>589</v>
      </c>
      <c r="G436" s="232" t="s">
        <v>164</v>
      </c>
      <c r="H436" s="233">
        <v>115.651</v>
      </c>
      <c r="I436" s="234"/>
      <c r="J436" s="235">
        <f>ROUND(I436*H436,2)</f>
        <v>0</v>
      </c>
      <c r="K436" s="236"/>
      <c r="L436" s="45"/>
      <c r="M436" s="237" t="s">
        <v>1</v>
      </c>
      <c r="N436" s="238" t="s">
        <v>41</v>
      </c>
      <c r="O436" s="92"/>
      <c r="P436" s="239">
        <f>O436*H436</f>
        <v>0</v>
      </c>
      <c r="Q436" s="239">
        <v>0.010019999999999999</v>
      </c>
      <c r="R436" s="239">
        <f>Q436*H436</f>
        <v>1.1588230199999998</v>
      </c>
      <c r="S436" s="239">
        <v>0</v>
      </c>
      <c r="T436" s="240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41" t="s">
        <v>241</v>
      </c>
      <c r="AT436" s="241" t="s">
        <v>161</v>
      </c>
      <c r="AU436" s="241" t="s">
        <v>85</v>
      </c>
      <c r="AY436" s="18" t="s">
        <v>158</v>
      </c>
      <c r="BE436" s="242">
        <f>IF(N436="základní",J436,0)</f>
        <v>0</v>
      </c>
      <c r="BF436" s="242">
        <f>IF(N436="snížená",J436,0)</f>
        <v>0</v>
      </c>
      <c r="BG436" s="242">
        <f>IF(N436="zákl. přenesená",J436,0)</f>
        <v>0</v>
      </c>
      <c r="BH436" s="242">
        <f>IF(N436="sníž. přenesená",J436,0)</f>
        <v>0</v>
      </c>
      <c r="BI436" s="242">
        <f>IF(N436="nulová",J436,0)</f>
        <v>0</v>
      </c>
      <c r="BJ436" s="18" t="s">
        <v>83</v>
      </c>
      <c r="BK436" s="242">
        <f>ROUND(I436*H436,2)</f>
        <v>0</v>
      </c>
      <c r="BL436" s="18" t="s">
        <v>241</v>
      </c>
      <c r="BM436" s="241" t="s">
        <v>590</v>
      </c>
    </row>
    <row r="437" s="13" customFormat="1">
      <c r="A437" s="13"/>
      <c r="B437" s="243"/>
      <c r="C437" s="244"/>
      <c r="D437" s="245" t="s">
        <v>167</v>
      </c>
      <c r="E437" s="246" t="s">
        <v>1</v>
      </c>
      <c r="F437" s="247" t="s">
        <v>591</v>
      </c>
      <c r="G437" s="244"/>
      <c r="H437" s="248">
        <v>115.651</v>
      </c>
      <c r="I437" s="249"/>
      <c r="J437" s="244"/>
      <c r="K437" s="244"/>
      <c r="L437" s="250"/>
      <c r="M437" s="251"/>
      <c r="N437" s="252"/>
      <c r="O437" s="252"/>
      <c r="P437" s="252"/>
      <c r="Q437" s="252"/>
      <c r="R437" s="252"/>
      <c r="S437" s="252"/>
      <c r="T437" s="25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4" t="s">
        <v>167</v>
      </c>
      <c r="AU437" s="254" t="s">
        <v>85</v>
      </c>
      <c r="AV437" s="13" t="s">
        <v>85</v>
      </c>
      <c r="AW437" s="13" t="s">
        <v>32</v>
      </c>
      <c r="AX437" s="13" t="s">
        <v>76</v>
      </c>
      <c r="AY437" s="254" t="s">
        <v>158</v>
      </c>
    </row>
    <row r="438" s="14" customFormat="1">
      <c r="A438" s="14"/>
      <c r="B438" s="255"/>
      <c r="C438" s="256"/>
      <c r="D438" s="245" t="s">
        <v>167</v>
      </c>
      <c r="E438" s="257" t="s">
        <v>1</v>
      </c>
      <c r="F438" s="258" t="s">
        <v>170</v>
      </c>
      <c r="G438" s="256"/>
      <c r="H438" s="259">
        <v>115.651</v>
      </c>
      <c r="I438" s="260"/>
      <c r="J438" s="256"/>
      <c r="K438" s="256"/>
      <c r="L438" s="261"/>
      <c r="M438" s="262"/>
      <c r="N438" s="263"/>
      <c r="O438" s="263"/>
      <c r="P438" s="263"/>
      <c r="Q438" s="263"/>
      <c r="R438" s="263"/>
      <c r="S438" s="263"/>
      <c r="T438" s="26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5" t="s">
        <v>167</v>
      </c>
      <c r="AU438" s="265" t="s">
        <v>85</v>
      </c>
      <c r="AV438" s="14" t="s">
        <v>165</v>
      </c>
      <c r="AW438" s="14" t="s">
        <v>32</v>
      </c>
      <c r="AX438" s="14" t="s">
        <v>83</v>
      </c>
      <c r="AY438" s="265" t="s">
        <v>158</v>
      </c>
    </row>
    <row r="439" s="2" customFormat="1" ht="24.15" customHeight="1">
      <c r="A439" s="39"/>
      <c r="B439" s="40"/>
      <c r="C439" s="229" t="s">
        <v>592</v>
      </c>
      <c r="D439" s="229" t="s">
        <v>161</v>
      </c>
      <c r="E439" s="230" t="s">
        <v>593</v>
      </c>
      <c r="F439" s="231" t="s">
        <v>594</v>
      </c>
      <c r="G439" s="232" t="s">
        <v>429</v>
      </c>
      <c r="H439" s="302"/>
      <c r="I439" s="234"/>
      <c r="J439" s="235">
        <f>ROUND(I439*H439,2)</f>
        <v>0</v>
      </c>
      <c r="K439" s="236"/>
      <c r="L439" s="45"/>
      <c r="M439" s="237" t="s">
        <v>1</v>
      </c>
      <c r="N439" s="238" t="s">
        <v>41</v>
      </c>
      <c r="O439" s="92"/>
      <c r="P439" s="239">
        <f>O439*H439</f>
        <v>0</v>
      </c>
      <c r="Q439" s="239">
        <v>0</v>
      </c>
      <c r="R439" s="239">
        <f>Q439*H439</f>
        <v>0</v>
      </c>
      <c r="S439" s="239">
        <v>0</v>
      </c>
      <c r="T439" s="240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41" t="s">
        <v>241</v>
      </c>
      <c r="AT439" s="241" t="s">
        <v>161</v>
      </c>
      <c r="AU439" s="241" t="s">
        <v>85</v>
      </c>
      <c r="AY439" s="18" t="s">
        <v>158</v>
      </c>
      <c r="BE439" s="242">
        <f>IF(N439="základní",J439,0)</f>
        <v>0</v>
      </c>
      <c r="BF439" s="242">
        <f>IF(N439="snížená",J439,0)</f>
        <v>0</v>
      </c>
      <c r="BG439" s="242">
        <f>IF(N439="zákl. přenesená",J439,0)</f>
        <v>0</v>
      </c>
      <c r="BH439" s="242">
        <f>IF(N439="sníž. přenesená",J439,0)</f>
        <v>0</v>
      </c>
      <c r="BI439" s="242">
        <f>IF(N439="nulová",J439,0)</f>
        <v>0</v>
      </c>
      <c r="BJ439" s="18" t="s">
        <v>83</v>
      </c>
      <c r="BK439" s="242">
        <f>ROUND(I439*H439,2)</f>
        <v>0</v>
      </c>
      <c r="BL439" s="18" t="s">
        <v>241</v>
      </c>
      <c r="BM439" s="241" t="s">
        <v>595</v>
      </c>
    </row>
    <row r="440" s="12" customFormat="1" ht="22.8" customHeight="1">
      <c r="A440" s="12"/>
      <c r="B440" s="213"/>
      <c r="C440" s="214"/>
      <c r="D440" s="215" t="s">
        <v>75</v>
      </c>
      <c r="E440" s="227" t="s">
        <v>596</v>
      </c>
      <c r="F440" s="227" t="s">
        <v>597</v>
      </c>
      <c r="G440" s="214"/>
      <c r="H440" s="214"/>
      <c r="I440" s="217"/>
      <c r="J440" s="228">
        <f>BK440</f>
        <v>0</v>
      </c>
      <c r="K440" s="214"/>
      <c r="L440" s="219"/>
      <c r="M440" s="220"/>
      <c r="N440" s="221"/>
      <c r="O440" s="221"/>
      <c r="P440" s="222">
        <f>SUM(P441:P534)</f>
        <v>0</v>
      </c>
      <c r="Q440" s="221"/>
      <c r="R440" s="222">
        <f>SUM(R441:R534)</f>
        <v>0</v>
      </c>
      <c r="S440" s="221"/>
      <c r="T440" s="223">
        <f>SUM(T441:T534)</f>
        <v>9.6480030999999986</v>
      </c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R440" s="224" t="s">
        <v>85</v>
      </c>
      <c r="AT440" s="225" t="s">
        <v>75</v>
      </c>
      <c r="AU440" s="225" t="s">
        <v>83</v>
      </c>
      <c r="AY440" s="224" t="s">
        <v>158</v>
      </c>
      <c r="BK440" s="226">
        <f>SUM(BK441:BK534)</f>
        <v>0</v>
      </c>
    </row>
    <row r="441" s="2" customFormat="1" ht="24.15" customHeight="1">
      <c r="A441" s="39"/>
      <c r="B441" s="40"/>
      <c r="C441" s="229" t="s">
        <v>598</v>
      </c>
      <c r="D441" s="229" t="s">
        <v>161</v>
      </c>
      <c r="E441" s="230" t="s">
        <v>599</v>
      </c>
      <c r="F441" s="231" t="s">
        <v>600</v>
      </c>
      <c r="G441" s="232" t="s">
        <v>601</v>
      </c>
      <c r="H441" s="233">
        <v>41.600000000000001</v>
      </c>
      <c r="I441" s="234"/>
      <c r="J441" s="235">
        <f>ROUND(I441*H441,2)</f>
        <v>0</v>
      </c>
      <c r="K441" s="236"/>
      <c r="L441" s="45"/>
      <c r="M441" s="237" t="s">
        <v>1</v>
      </c>
      <c r="N441" s="238" t="s">
        <v>41</v>
      </c>
      <c r="O441" s="92"/>
      <c r="P441" s="239">
        <f>O441*H441</f>
        <v>0</v>
      </c>
      <c r="Q441" s="239">
        <v>0</v>
      </c>
      <c r="R441" s="239">
        <f>Q441*H441</f>
        <v>0</v>
      </c>
      <c r="S441" s="239">
        <v>0</v>
      </c>
      <c r="T441" s="240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41" t="s">
        <v>241</v>
      </c>
      <c r="AT441" s="241" t="s">
        <v>161</v>
      </c>
      <c r="AU441" s="241" t="s">
        <v>85</v>
      </c>
      <c r="AY441" s="18" t="s">
        <v>158</v>
      </c>
      <c r="BE441" s="242">
        <f>IF(N441="základní",J441,0)</f>
        <v>0</v>
      </c>
      <c r="BF441" s="242">
        <f>IF(N441="snížená",J441,0)</f>
        <v>0</v>
      </c>
      <c r="BG441" s="242">
        <f>IF(N441="zákl. přenesená",J441,0)</f>
        <v>0</v>
      </c>
      <c r="BH441" s="242">
        <f>IF(N441="sníž. přenesená",J441,0)</f>
        <v>0</v>
      </c>
      <c r="BI441" s="242">
        <f>IF(N441="nulová",J441,0)</f>
        <v>0</v>
      </c>
      <c r="BJ441" s="18" t="s">
        <v>83</v>
      </c>
      <c r="BK441" s="242">
        <f>ROUND(I441*H441,2)</f>
        <v>0</v>
      </c>
      <c r="BL441" s="18" t="s">
        <v>241</v>
      </c>
      <c r="BM441" s="241" t="s">
        <v>602</v>
      </c>
    </row>
    <row r="442" s="2" customFormat="1">
      <c r="A442" s="39"/>
      <c r="B442" s="40"/>
      <c r="C442" s="41"/>
      <c r="D442" s="245" t="s">
        <v>330</v>
      </c>
      <c r="E442" s="41"/>
      <c r="F442" s="298" t="s">
        <v>603</v>
      </c>
      <c r="G442" s="41"/>
      <c r="H442" s="41"/>
      <c r="I442" s="299"/>
      <c r="J442" s="41"/>
      <c r="K442" s="41"/>
      <c r="L442" s="45"/>
      <c r="M442" s="300"/>
      <c r="N442" s="301"/>
      <c r="O442" s="92"/>
      <c r="P442" s="92"/>
      <c r="Q442" s="92"/>
      <c r="R442" s="92"/>
      <c r="S442" s="92"/>
      <c r="T442" s="93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330</v>
      </c>
      <c r="AU442" s="18" t="s">
        <v>85</v>
      </c>
    </row>
    <row r="443" s="2" customFormat="1" ht="24.15" customHeight="1">
      <c r="A443" s="39"/>
      <c r="B443" s="40"/>
      <c r="C443" s="229" t="s">
        <v>604</v>
      </c>
      <c r="D443" s="229" t="s">
        <v>161</v>
      </c>
      <c r="E443" s="230" t="s">
        <v>605</v>
      </c>
      <c r="F443" s="231" t="s">
        <v>606</v>
      </c>
      <c r="G443" s="232" t="s">
        <v>601</v>
      </c>
      <c r="H443" s="233">
        <v>6</v>
      </c>
      <c r="I443" s="234"/>
      <c r="J443" s="235">
        <f>ROUND(I443*H443,2)</f>
        <v>0</v>
      </c>
      <c r="K443" s="236"/>
      <c r="L443" s="45"/>
      <c r="M443" s="237" t="s">
        <v>1</v>
      </c>
      <c r="N443" s="238" t="s">
        <v>41</v>
      </c>
      <c r="O443" s="92"/>
      <c r="P443" s="239">
        <f>O443*H443</f>
        <v>0</v>
      </c>
      <c r="Q443" s="239">
        <v>0</v>
      </c>
      <c r="R443" s="239">
        <f>Q443*H443</f>
        <v>0</v>
      </c>
      <c r="S443" s="239">
        <v>0</v>
      </c>
      <c r="T443" s="240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41" t="s">
        <v>241</v>
      </c>
      <c r="AT443" s="241" t="s">
        <v>161</v>
      </c>
      <c r="AU443" s="241" t="s">
        <v>85</v>
      </c>
      <c r="AY443" s="18" t="s">
        <v>158</v>
      </c>
      <c r="BE443" s="242">
        <f>IF(N443="základní",J443,0)</f>
        <v>0</v>
      </c>
      <c r="BF443" s="242">
        <f>IF(N443="snížená",J443,0)</f>
        <v>0</v>
      </c>
      <c r="BG443" s="242">
        <f>IF(N443="zákl. přenesená",J443,0)</f>
        <v>0</v>
      </c>
      <c r="BH443" s="242">
        <f>IF(N443="sníž. přenesená",J443,0)</f>
        <v>0</v>
      </c>
      <c r="BI443" s="242">
        <f>IF(N443="nulová",J443,0)</f>
        <v>0</v>
      </c>
      <c r="BJ443" s="18" t="s">
        <v>83</v>
      </c>
      <c r="BK443" s="242">
        <f>ROUND(I443*H443,2)</f>
        <v>0</v>
      </c>
      <c r="BL443" s="18" t="s">
        <v>241</v>
      </c>
      <c r="BM443" s="241" t="s">
        <v>607</v>
      </c>
    </row>
    <row r="444" s="2" customFormat="1">
      <c r="A444" s="39"/>
      <c r="B444" s="40"/>
      <c r="C444" s="41"/>
      <c r="D444" s="245" t="s">
        <v>330</v>
      </c>
      <c r="E444" s="41"/>
      <c r="F444" s="298" t="s">
        <v>603</v>
      </c>
      <c r="G444" s="41"/>
      <c r="H444" s="41"/>
      <c r="I444" s="299"/>
      <c r="J444" s="41"/>
      <c r="K444" s="41"/>
      <c r="L444" s="45"/>
      <c r="M444" s="300"/>
      <c r="N444" s="301"/>
      <c r="O444" s="92"/>
      <c r="P444" s="92"/>
      <c r="Q444" s="92"/>
      <c r="R444" s="92"/>
      <c r="S444" s="92"/>
      <c r="T444" s="93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18" t="s">
        <v>330</v>
      </c>
      <c r="AU444" s="18" t="s">
        <v>85</v>
      </c>
    </row>
    <row r="445" s="2" customFormat="1" ht="24.15" customHeight="1">
      <c r="A445" s="39"/>
      <c r="B445" s="40"/>
      <c r="C445" s="229" t="s">
        <v>608</v>
      </c>
      <c r="D445" s="229" t="s">
        <v>161</v>
      </c>
      <c r="E445" s="230" t="s">
        <v>609</v>
      </c>
      <c r="F445" s="231" t="s">
        <v>610</v>
      </c>
      <c r="G445" s="232" t="s">
        <v>601</v>
      </c>
      <c r="H445" s="233">
        <v>15.4</v>
      </c>
      <c r="I445" s="234"/>
      <c r="J445" s="235">
        <f>ROUND(I445*H445,2)</f>
        <v>0</v>
      </c>
      <c r="K445" s="236"/>
      <c r="L445" s="45"/>
      <c r="M445" s="237" t="s">
        <v>1</v>
      </c>
      <c r="N445" s="238" t="s">
        <v>41</v>
      </c>
      <c r="O445" s="92"/>
      <c r="P445" s="239">
        <f>O445*H445</f>
        <v>0</v>
      </c>
      <c r="Q445" s="239">
        <v>0</v>
      </c>
      <c r="R445" s="239">
        <f>Q445*H445</f>
        <v>0</v>
      </c>
      <c r="S445" s="239">
        <v>0</v>
      </c>
      <c r="T445" s="240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41" t="s">
        <v>241</v>
      </c>
      <c r="AT445" s="241" t="s">
        <v>161</v>
      </c>
      <c r="AU445" s="241" t="s">
        <v>85</v>
      </c>
      <c r="AY445" s="18" t="s">
        <v>158</v>
      </c>
      <c r="BE445" s="242">
        <f>IF(N445="základní",J445,0)</f>
        <v>0</v>
      </c>
      <c r="BF445" s="242">
        <f>IF(N445="snížená",J445,0)</f>
        <v>0</v>
      </c>
      <c r="BG445" s="242">
        <f>IF(N445="zákl. přenesená",J445,0)</f>
        <v>0</v>
      </c>
      <c r="BH445" s="242">
        <f>IF(N445="sníž. přenesená",J445,0)</f>
        <v>0</v>
      </c>
      <c r="BI445" s="242">
        <f>IF(N445="nulová",J445,0)</f>
        <v>0</v>
      </c>
      <c r="BJ445" s="18" t="s">
        <v>83</v>
      </c>
      <c r="BK445" s="242">
        <f>ROUND(I445*H445,2)</f>
        <v>0</v>
      </c>
      <c r="BL445" s="18" t="s">
        <v>241</v>
      </c>
      <c r="BM445" s="241" t="s">
        <v>611</v>
      </c>
    </row>
    <row r="446" s="2" customFormat="1">
      <c r="A446" s="39"/>
      <c r="B446" s="40"/>
      <c r="C446" s="41"/>
      <c r="D446" s="245" t="s">
        <v>330</v>
      </c>
      <c r="E446" s="41"/>
      <c r="F446" s="298" t="s">
        <v>603</v>
      </c>
      <c r="G446" s="41"/>
      <c r="H446" s="41"/>
      <c r="I446" s="299"/>
      <c r="J446" s="41"/>
      <c r="K446" s="41"/>
      <c r="L446" s="45"/>
      <c r="M446" s="300"/>
      <c r="N446" s="301"/>
      <c r="O446" s="92"/>
      <c r="P446" s="92"/>
      <c r="Q446" s="92"/>
      <c r="R446" s="92"/>
      <c r="S446" s="92"/>
      <c r="T446" s="93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18" t="s">
        <v>330</v>
      </c>
      <c r="AU446" s="18" t="s">
        <v>85</v>
      </c>
    </row>
    <row r="447" s="2" customFormat="1" ht="24.15" customHeight="1">
      <c r="A447" s="39"/>
      <c r="B447" s="40"/>
      <c r="C447" s="229" t="s">
        <v>612</v>
      </c>
      <c r="D447" s="229" t="s">
        <v>161</v>
      </c>
      <c r="E447" s="230" t="s">
        <v>613</v>
      </c>
      <c r="F447" s="231" t="s">
        <v>614</v>
      </c>
      <c r="G447" s="232" t="s">
        <v>601</v>
      </c>
      <c r="H447" s="233">
        <v>4.5</v>
      </c>
      <c r="I447" s="234"/>
      <c r="J447" s="235">
        <f>ROUND(I447*H447,2)</f>
        <v>0</v>
      </c>
      <c r="K447" s="236"/>
      <c r="L447" s="45"/>
      <c r="M447" s="237" t="s">
        <v>1</v>
      </c>
      <c r="N447" s="238" t="s">
        <v>41</v>
      </c>
      <c r="O447" s="92"/>
      <c r="P447" s="239">
        <f>O447*H447</f>
        <v>0</v>
      </c>
      <c r="Q447" s="239">
        <v>0</v>
      </c>
      <c r="R447" s="239">
        <f>Q447*H447</f>
        <v>0</v>
      </c>
      <c r="S447" s="239">
        <v>0</v>
      </c>
      <c r="T447" s="240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41" t="s">
        <v>241</v>
      </c>
      <c r="AT447" s="241" t="s">
        <v>161</v>
      </c>
      <c r="AU447" s="241" t="s">
        <v>85</v>
      </c>
      <c r="AY447" s="18" t="s">
        <v>158</v>
      </c>
      <c r="BE447" s="242">
        <f>IF(N447="základní",J447,0)</f>
        <v>0</v>
      </c>
      <c r="BF447" s="242">
        <f>IF(N447="snížená",J447,0)</f>
        <v>0</v>
      </c>
      <c r="BG447" s="242">
        <f>IF(N447="zákl. přenesená",J447,0)</f>
        <v>0</v>
      </c>
      <c r="BH447" s="242">
        <f>IF(N447="sníž. přenesená",J447,0)</f>
        <v>0</v>
      </c>
      <c r="BI447" s="242">
        <f>IF(N447="nulová",J447,0)</f>
        <v>0</v>
      </c>
      <c r="BJ447" s="18" t="s">
        <v>83</v>
      </c>
      <c r="BK447" s="242">
        <f>ROUND(I447*H447,2)</f>
        <v>0</v>
      </c>
      <c r="BL447" s="18" t="s">
        <v>241</v>
      </c>
      <c r="BM447" s="241" t="s">
        <v>615</v>
      </c>
    </row>
    <row r="448" s="2" customFormat="1">
      <c r="A448" s="39"/>
      <c r="B448" s="40"/>
      <c r="C448" s="41"/>
      <c r="D448" s="245" t="s">
        <v>330</v>
      </c>
      <c r="E448" s="41"/>
      <c r="F448" s="298" t="s">
        <v>603</v>
      </c>
      <c r="G448" s="41"/>
      <c r="H448" s="41"/>
      <c r="I448" s="299"/>
      <c r="J448" s="41"/>
      <c r="K448" s="41"/>
      <c r="L448" s="45"/>
      <c r="M448" s="300"/>
      <c r="N448" s="301"/>
      <c r="O448" s="92"/>
      <c r="P448" s="92"/>
      <c r="Q448" s="92"/>
      <c r="R448" s="92"/>
      <c r="S448" s="92"/>
      <c r="T448" s="93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T448" s="18" t="s">
        <v>330</v>
      </c>
      <c r="AU448" s="18" t="s">
        <v>85</v>
      </c>
    </row>
    <row r="449" s="2" customFormat="1" ht="24.15" customHeight="1">
      <c r="A449" s="39"/>
      <c r="B449" s="40"/>
      <c r="C449" s="229" t="s">
        <v>616</v>
      </c>
      <c r="D449" s="229" t="s">
        <v>161</v>
      </c>
      <c r="E449" s="230" t="s">
        <v>617</v>
      </c>
      <c r="F449" s="231" t="s">
        <v>618</v>
      </c>
      <c r="G449" s="232" t="s">
        <v>601</v>
      </c>
      <c r="H449" s="233">
        <v>33</v>
      </c>
      <c r="I449" s="234"/>
      <c r="J449" s="235">
        <f>ROUND(I449*H449,2)</f>
        <v>0</v>
      </c>
      <c r="K449" s="236"/>
      <c r="L449" s="45"/>
      <c r="M449" s="237" t="s">
        <v>1</v>
      </c>
      <c r="N449" s="238" t="s">
        <v>41</v>
      </c>
      <c r="O449" s="92"/>
      <c r="P449" s="239">
        <f>O449*H449</f>
        <v>0</v>
      </c>
      <c r="Q449" s="239">
        <v>0</v>
      </c>
      <c r="R449" s="239">
        <f>Q449*H449</f>
        <v>0</v>
      </c>
      <c r="S449" s="239">
        <v>0</v>
      </c>
      <c r="T449" s="240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41" t="s">
        <v>241</v>
      </c>
      <c r="AT449" s="241" t="s">
        <v>161</v>
      </c>
      <c r="AU449" s="241" t="s">
        <v>85</v>
      </c>
      <c r="AY449" s="18" t="s">
        <v>158</v>
      </c>
      <c r="BE449" s="242">
        <f>IF(N449="základní",J449,0)</f>
        <v>0</v>
      </c>
      <c r="BF449" s="242">
        <f>IF(N449="snížená",J449,0)</f>
        <v>0</v>
      </c>
      <c r="BG449" s="242">
        <f>IF(N449="zákl. přenesená",J449,0)</f>
        <v>0</v>
      </c>
      <c r="BH449" s="242">
        <f>IF(N449="sníž. přenesená",J449,0)</f>
        <v>0</v>
      </c>
      <c r="BI449" s="242">
        <f>IF(N449="nulová",J449,0)</f>
        <v>0</v>
      </c>
      <c r="BJ449" s="18" t="s">
        <v>83</v>
      </c>
      <c r="BK449" s="242">
        <f>ROUND(I449*H449,2)</f>
        <v>0</v>
      </c>
      <c r="BL449" s="18" t="s">
        <v>241</v>
      </c>
      <c r="BM449" s="241" t="s">
        <v>619</v>
      </c>
    </row>
    <row r="450" s="2" customFormat="1">
      <c r="A450" s="39"/>
      <c r="B450" s="40"/>
      <c r="C450" s="41"/>
      <c r="D450" s="245" t="s">
        <v>330</v>
      </c>
      <c r="E450" s="41"/>
      <c r="F450" s="298" t="s">
        <v>603</v>
      </c>
      <c r="G450" s="41"/>
      <c r="H450" s="41"/>
      <c r="I450" s="299"/>
      <c r="J450" s="41"/>
      <c r="K450" s="41"/>
      <c r="L450" s="45"/>
      <c r="M450" s="300"/>
      <c r="N450" s="301"/>
      <c r="O450" s="92"/>
      <c r="P450" s="92"/>
      <c r="Q450" s="92"/>
      <c r="R450" s="92"/>
      <c r="S450" s="92"/>
      <c r="T450" s="93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330</v>
      </c>
      <c r="AU450" s="18" t="s">
        <v>85</v>
      </c>
    </row>
    <row r="451" s="2" customFormat="1" ht="24.15" customHeight="1">
      <c r="A451" s="39"/>
      <c r="B451" s="40"/>
      <c r="C451" s="229" t="s">
        <v>620</v>
      </c>
      <c r="D451" s="229" t="s">
        <v>161</v>
      </c>
      <c r="E451" s="230" t="s">
        <v>621</v>
      </c>
      <c r="F451" s="231" t="s">
        <v>622</v>
      </c>
      <c r="G451" s="232" t="s">
        <v>601</v>
      </c>
      <c r="H451" s="233">
        <v>43.600000000000001</v>
      </c>
      <c r="I451" s="234"/>
      <c r="J451" s="235">
        <f>ROUND(I451*H451,2)</f>
        <v>0</v>
      </c>
      <c r="K451" s="236"/>
      <c r="L451" s="45"/>
      <c r="M451" s="237" t="s">
        <v>1</v>
      </c>
      <c r="N451" s="238" t="s">
        <v>41</v>
      </c>
      <c r="O451" s="92"/>
      <c r="P451" s="239">
        <f>O451*H451</f>
        <v>0</v>
      </c>
      <c r="Q451" s="239">
        <v>0</v>
      </c>
      <c r="R451" s="239">
        <f>Q451*H451</f>
        <v>0</v>
      </c>
      <c r="S451" s="239">
        <v>0</v>
      </c>
      <c r="T451" s="240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41" t="s">
        <v>241</v>
      </c>
      <c r="AT451" s="241" t="s">
        <v>161</v>
      </c>
      <c r="AU451" s="241" t="s">
        <v>85</v>
      </c>
      <c r="AY451" s="18" t="s">
        <v>158</v>
      </c>
      <c r="BE451" s="242">
        <f>IF(N451="základní",J451,0)</f>
        <v>0</v>
      </c>
      <c r="BF451" s="242">
        <f>IF(N451="snížená",J451,0)</f>
        <v>0</v>
      </c>
      <c r="BG451" s="242">
        <f>IF(N451="zákl. přenesená",J451,0)</f>
        <v>0</v>
      </c>
      <c r="BH451" s="242">
        <f>IF(N451="sníž. přenesená",J451,0)</f>
        <v>0</v>
      </c>
      <c r="BI451" s="242">
        <f>IF(N451="nulová",J451,0)</f>
        <v>0</v>
      </c>
      <c r="BJ451" s="18" t="s">
        <v>83</v>
      </c>
      <c r="BK451" s="242">
        <f>ROUND(I451*H451,2)</f>
        <v>0</v>
      </c>
      <c r="BL451" s="18" t="s">
        <v>241</v>
      </c>
      <c r="BM451" s="241" t="s">
        <v>623</v>
      </c>
    </row>
    <row r="452" s="2" customFormat="1">
      <c r="A452" s="39"/>
      <c r="B452" s="40"/>
      <c r="C452" s="41"/>
      <c r="D452" s="245" t="s">
        <v>330</v>
      </c>
      <c r="E452" s="41"/>
      <c r="F452" s="298" t="s">
        <v>603</v>
      </c>
      <c r="G452" s="41"/>
      <c r="H452" s="41"/>
      <c r="I452" s="299"/>
      <c r="J452" s="41"/>
      <c r="K452" s="41"/>
      <c r="L452" s="45"/>
      <c r="M452" s="300"/>
      <c r="N452" s="301"/>
      <c r="O452" s="92"/>
      <c r="P452" s="92"/>
      <c r="Q452" s="92"/>
      <c r="R452" s="92"/>
      <c r="S452" s="92"/>
      <c r="T452" s="93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T452" s="18" t="s">
        <v>330</v>
      </c>
      <c r="AU452" s="18" t="s">
        <v>85</v>
      </c>
    </row>
    <row r="453" s="2" customFormat="1" ht="24.15" customHeight="1">
      <c r="A453" s="39"/>
      <c r="B453" s="40"/>
      <c r="C453" s="229" t="s">
        <v>624</v>
      </c>
      <c r="D453" s="229" t="s">
        <v>161</v>
      </c>
      <c r="E453" s="230" t="s">
        <v>625</v>
      </c>
      <c r="F453" s="231" t="s">
        <v>626</v>
      </c>
      <c r="G453" s="232" t="s">
        <v>601</v>
      </c>
      <c r="H453" s="233">
        <v>10</v>
      </c>
      <c r="I453" s="234"/>
      <c r="J453" s="235">
        <f>ROUND(I453*H453,2)</f>
        <v>0</v>
      </c>
      <c r="K453" s="236"/>
      <c r="L453" s="45"/>
      <c r="M453" s="237" t="s">
        <v>1</v>
      </c>
      <c r="N453" s="238" t="s">
        <v>41</v>
      </c>
      <c r="O453" s="92"/>
      <c r="P453" s="239">
        <f>O453*H453</f>
        <v>0</v>
      </c>
      <c r="Q453" s="239">
        <v>0</v>
      </c>
      <c r="R453" s="239">
        <f>Q453*H453</f>
        <v>0</v>
      </c>
      <c r="S453" s="239">
        <v>0</v>
      </c>
      <c r="T453" s="240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41" t="s">
        <v>241</v>
      </c>
      <c r="AT453" s="241" t="s">
        <v>161</v>
      </c>
      <c r="AU453" s="241" t="s">
        <v>85</v>
      </c>
      <c r="AY453" s="18" t="s">
        <v>158</v>
      </c>
      <c r="BE453" s="242">
        <f>IF(N453="základní",J453,0)</f>
        <v>0</v>
      </c>
      <c r="BF453" s="242">
        <f>IF(N453="snížená",J453,0)</f>
        <v>0</v>
      </c>
      <c r="BG453" s="242">
        <f>IF(N453="zákl. přenesená",J453,0)</f>
        <v>0</v>
      </c>
      <c r="BH453" s="242">
        <f>IF(N453="sníž. přenesená",J453,0)</f>
        <v>0</v>
      </c>
      <c r="BI453" s="242">
        <f>IF(N453="nulová",J453,0)</f>
        <v>0</v>
      </c>
      <c r="BJ453" s="18" t="s">
        <v>83</v>
      </c>
      <c r="BK453" s="242">
        <f>ROUND(I453*H453,2)</f>
        <v>0</v>
      </c>
      <c r="BL453" s="18" t="s">
        <v>241</v>
      </c>
      <c r="BM453" s="241" t="s">
        <v>627</v>
      </c>
    </row>
    <row r="454" s="2" customFormat="1">
      <c r="A454" s="39"/>
      <c r="B454" s="40"/>
      <c r="C454" s="41"/>
      <c r="D454" s="245" t="s">
        <v>330</v>
      </c>
      <c r="E454" s="41"/>
      <c r="F454" s="298" t="s">
        <v>603</v>
      </c>
      <c r="G454" s="41"/>
      <c r="H454" s="41"/>
      <c r="I454" s="299"/>
      <c r="J454" s="41"/>
      <c r="K454" s="41"/>
      <c r="L454" s="45"/>
      <c r="M454" s="300"/>
      <c r="N454" s="301"/>
      <c r="O454" s="92"/>
      <c r="P454" s="92"/>
      <c r="Q454" s="92"/>
      <c r="R454" s="92"/>
      <c r="S454" s="92"/>
      <c r="T454" s="93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T454" s="18" t="s">
        <v>330</v>
      </c>
      <c r="AU454" s="18" t="s">
        <v>85</v>
      </c>
    </row>
    <row r="455" s="2" customFormat="1" ht="37.8" customHeight="1">
      <c r="A455" s="39"/>
      <c r="B455" s="40"/>
      <c r="C455" s="229" t="s">
        <v>628</v>
      </c>
      <c r="D455" s="229" t="s">
        <v>161</v>
      </c>
      <c r="E455" s="230" t="s">
        <v>629</v>
      </c>
      <c r="F455" s="231" t="s">
        <v>630</v>
      </c>
      <c r="G455" s="232" t="s">
        <v>601</v>
      </c>
      <c r="H455" s="233">
        <v>55</v>
      </c>
      <c r="I455" s="234"/>
      <c r="J455" s="235">
        <f>ROUND(I455*H455,2)</f>
        <v>0</v>
      </c>
      <c r="K455" s="236"/>
      <c r="L455" s="45"/>
      <c r="M455" s="237" t="s">
        <v>1</v>
      </c>
      <c r="N455" s="238" t="s">
        <v>41</v>
      </c>
      <c r="O455" s="92"/>
      <c r="P455" s="239">
        <f>O455*H455</f>
        <v>0</v>
      </c>
      <c r="Q455" s="239">
        <v>0</v>
      </c>
      <c r="R455" s="239">
        <f>Q455*H455</f>
        <v>0</v>
      </c>
      <c r="S455" s="239">
        <v>0</v>
      </c>
      <c r="T455" s="240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41" t="s">
        <v>241</v>
      </c>
      <c r="AT455" s="241" t="s">
        <v>161</v>
      </c>
      <c r="AU455" s="241" t="s">
        <v>85</v>
      </c>
      <c r="AY455" s="18" t="s">
        <v>158</v>
      </c>
      <c r="BE455" s="242">
        <f>IF(N455="základní",J455,0)</f>
        <v>0</v>
      </c>
      <c r="BF455" s="242">
        <f>IF(N455="snížená",J455,0)</f>
        <v>0</v>
      </c>
      <c r="BG455" s="242">
        <f>IF(N455="zákl. přenesená",J455,0)</f>
        <v>0</v>
      </c>
      <c r="BH455" s="242">
        <f>IF(N455="sníž. přenesená",J455,0)</f>
        <v>0</v>
      </c>
      <c r="BI455" s="242">
        <f>IF(N455="nulová",J455,0)</f>
        <v>0</v>
      </c>
      <c r="BJ455" s="18" t="s">
        <v>83</v>
      </c>
      <c r="BK455" s="242">
        <f>ROUND(I455*H455,2)</f>
        <v>0</v>
      </c>
      <c r="BL455" s="18" t="s">
        <v>241</v>
      </c>
      <c r="BM455" s="241" t="s">
        <v>631</v>
      </c>
    </row>
    <row r="456" s="2" customFormat="1">
      <c r="A456" s="39"/>
      <c r="B456" s="40"/>
      <c r="C456" s="41"/>
      <c r="D456" s="245" t="s">
        <v>330</v>
      </c>
      <c r="E456" s="41"/>
      <c r="F456" s="298" t="s">
        <v>603</v>
      </c>
      <c r="G456" s="41"/>
      <c r="H456" s="41"/>
      <c r="I456" s="299"/>
      <c r="J456" s="41"/>
      <c r="K456" s="41"/>
      <c r="L456" s="45"/>
      <c r="M456" s="300"/>
      <c r="N456" s="301"/>
      <c r="O456" s="92"/>
      <c r="P456" s="92"/>
      <c r="Q456" s="92"/>
      <c r="R456" s="92"/>
      <c r="S456" s="92"/>
      <c r="T456" s="93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330</v>
      </c>
      <c r="AU456" s="18" t="s">
        <v>85</v>
      </c>
    </row>
    <row r="457" s="2" customFormat="1" ht="24.15" customHeight="1">
      <c r="A457" s="39"/>
      <c r="B457" s="40"/>
      <c r="C457" s="229" t="s">
        <v>632</v>
      </c>
      <c r="D457" s="229" t="s">
        <v>161</v>
      </c>
      <c r="E457" s="230" t="s">
        <v>633</v>
      </c>
      <c r="F457" s="231" t="s">
        <v>634</v>
      </c>
      <c r="G457" s="232" t="s">
        <v>601</v>
      </c>
      <c r="H457" s="233">
        <v>83.5</v>
      </c>
      <c r="I457" s="234"/>
      <c r="J457" s="235">
        <f>ROUND(I457*H457,2)</f>
        <v>0</v>
      </c>
      <c r="K457" s="236"/>
      <c r="L457" s="45"/>
      <c r="M457" s="237" t="s">
        <v>1</v>
      </c>
      <c r="N457" s="238" t="s">
        <v>41</v>
      </c>
      <c r="O457" s="92"/>
      <c r="P457" s="239">
        <f>O457*H457</f>
        <v>0</v>
      </c>
      <c r="Q457" s="239">
        <v>0</v>
      </c>
      <c r="R457" s="239">
        <f>Q457*H457</f>
        <v>0</v>
      </c>
      <c r="S457" s="239">
        <v>0</v>
      </c>
      <c r="T457" s="240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41" t="s">
        <v>241</v>
      </c>
      <c r="AT457" s="241" t="s">
        <v>161</v>
      </c>
      <c r="AU457" s="241" t="s">
        <v>85</v>
      </c>
      <c r="AY457" s="18" t="s">
        <v>158</v>
      </c>
      <c r="BE457" s="242">
        <f>IF(N457="základní",J457,0)</f>
        <v>0</v>
      </c>
      <c r="BF457" s="242">
        <f>IF(N457="snížená",J457,0)</f>
        <v>0</v>
      </c>
      <c r="BG457" s="242">
        <f>IF(N457="zákl. přenesená",J457,0)</f>
        <v>0</v>
      </c>
      <c r="BH457" s="242">
        <f>IF(N457="sníž. přenesená",J457,0)</f>
        <v>0</v>
      </c>
      <c r="BI457" s="242">
        <f>IF(N457="nulová",J457,0)</f>
        <v>0</v>
      </c>
      <c r="BJ457" s="18" t="s">
        <v>83</v>
      </c>
      <c r="BK457" s="242">
        <f>ROUND(I457*H457,2)</f>
        <v>0</v>
      </c>
      <c r="BL457" s="18" t="s">
        <v>241</v>
      </c>
      <c r="BM457" s="241" t="s">
        <v>635</v>
      </c>
    </row>
    <row r="458" s="2" customFormat="1">
      <c r="A458" s="39"/>
      <c r="B458" s="40"/>
      <c r="C458" s="41"/>
      <c r="D458" s="245" t="s">
        <v>330</v>
      </c>
      <c r="E458" s="41"/>
      <c r="F458" s="298" t="s">
        <v>603</v>
      </c>
      <c r="G458" s="41"/>
      <c r="H458" s="41"/>
      <c r="I458" s="299"/>
      <c r="J458" s="41"/>
      <c r="K458" s="41"/>
      <c r="L458" s="45"/>
      <c r="M458" s="300"/>
      <c r="N458" s="301"/>
      <c r="O458" s="92"/>
      <c r="P458" s="92"/>
      <c r="Q458" s="92"/>
      <c r="R458" s="92"/>
      <c r="S458" s="92"/>
      <c r="T458" s="93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8" t="s">
        <v>330</v>
      </c>
      <c r="AU458" s="18" t="s">
        <v>85</v>
      </c>
    </row>
    <row r="459" s="2" customFormat="1" ht="24.15" customHeight="1">
      <c r="A459" s="39"/>
      <c r="B459" s="40"/>
      <c r="C459" s="229" t="s">
        <v>636</v>
      </c>
      <c r="D459" s="229" t="s">
        <v>161</v>
      </c>
      <c r="E459" s="230" t="s">
        <v>637</v>
      </c>
      <c r="F459" s="231" t="s">
        <v>638</v>
      </c>
      <c r="G459" s="232" t="s">
        <v>601</v>
      </c>
      <c r="H459" s="233">
        <v>1.74</v>
      </c>
      <c r="I459" s="234"/>
      <c r="J459" s="235">
        <f>ROUND(I459*H459,2)</f>
        <v>0</v>
      </c>
      <c r="K459" s="236"/>
      <c r="L459" s="45"/>
      <c r="M459" s="237" t="s">
        <v>1</v>
      </c>
      <c r="N459" s="238" t="s">
        <v>41</v>
      </c>
      <c r="O459" s="92"/>
      <c r="P459" s="239">
        <f>O459*H459</f>
        <v>0</v>
      </c>
      <c r="Q459" s="239">
        <v>0</v>
      </c>
      <c r="R459" s="239">
        <f>Q459*H459</f>
        <v>0</v>
      </c>
      <c r="S459" s="239">
        <v>0</v>
      </c>
      <c r="T459" s="240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41" t="s">
        <v>241</v>
      </c>
      <c r="AT459" s="241" t="s">
        <v>161</v>
      </c>
      <c r="AU459" s="241" t="s">
        <v>85</v>
      </c>
      <c r="AY459" s="18" t="s">
        <v>158</v>
      </c>
      <c r="BE459" s="242">
        <f>IF(N459="základní",J459,0)</f>
        <v>0</v>
      </c>
      <c r="BF459" s="242">
        <f>IF(N459="snížená",J459,0)</f>
        <v>0</v>
      </c>
      <c r="BG459" s="242">
        <f>IF(N459="zákl. přenesená",J459,0)</f>
        <v>0</v>
      </c>
      <c r="BH459" s="242">
        <f>IF(N459="sníž. přenesená",J459,0)</f>
        <v>0</v>
      </c>
      <c r="BI459" s="242">
        <f>IF(N459="nulová",J459,0)</f>
        <v>0</v>
      </c>
      <c r="BJ459" s="18" t="s">
        <v>83</v>
      </c>
      <c r="BK459" s="242">
        <f>ROUND(I459*H459,2)</f>
        <v>0</v>
      </c>
      <c r="BL459" s="18" t="s">
        <v>241</v>
      </c>
      <c r="BM459" s="241" t="s">
        <v>639</v>
      </c>
    </row>
    <row r="460" s="2" customFormat="1">
      <c r="A460" s="39"/>
      <c r="B460" s="40"/>
      <c r="C460" s="41"/>
      <c r="D460" s="245" t="s">
        <v>330</v>
      </c>
      <c r="E460" s="41"/>
      <c r="F460" s="298" t="s">
        <v>603</v>
      </c>
      <c r="G460" s="41"/>
      <c r="H460" s="41"/>
      <c r="I460" s="299"/>
      <c r="J460" s="41"/>
      <c r="K460" s="41"/>
      <c r="L460" s="45"/>
      <c r="M460" s="300"/>
      <c r="N460" s="301"/>
      <c r="O460" s="92"/>
      <c r="P460" s="92"/>
      <c r="Q460" s="92"/>
      <c r="R460" s="92"/>
      <c r="S460" s="92"/>
      <c r="T460" s="93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330</v>
      </c>
      <c r="AU460" s="18" t="s">
        <v>85</v>
      </c>
    </row>
    <row r="461" s="2" customFormat="1" ht="24.15" customHeight="1">
      <c r="A461" s="39"/>
      <c r="B461" s="40"/>
      <c r="C461" s="229" t="s">
        <v>640</v>
      </c>
      <c r="D461" s="229" t="s">
        <v>161</v>
      </c>
      <c r="E461" s="230" t="s">
        <v>641</v>
      </c>
      <c r="F461" s="231" t="s">
        <v>642</v>
      </c>
      <c r="G461" s="232" t="s">
        <v>601</v>
      </c>
      <c r="H461" s="233">
        <v>1.74</v>
      </c>
      <c r="I461" s="234"/>
      <c r="J461" s="235">
        <f>ROUND(I461*H461,2)</f>
        <v>0</v>
      </c>
      <c r="K461" s="236"/>
      <c r="L461" s="45"/>
      <c r="M461" s="237" t="s">
        <v>1</v>
      </c>
      <c r="N461" s="238" t="s">
        <v>41</v>
      </c>
      <c r="O461" s="92"/>
      <c r="P461" s="239">
        <f>O461*H461</f>
        <v>0</v>
      </c>
      <c r="Q461" s="239">
        <v>0</v>
      </c>
      <c r="R461" s="239">
        <f>Q461*H461</f>
        <v>0</v>
      </c>
      <c r="S461" s="239">
        <v>0</v>
      </c>
      <c r="T461" s="240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41" t="s">
        <v>241</v>
      </c>
      <c r="AT461" s="241" t="s">
        <v>161</v>
      </c>
      <c r="AU461" s="241" t="s">
        <v>85</v>
      </c>
      <c r="AY461" s="18" t="s">
        <v>158</v>
      </c>
      <c r="BE461" s="242">
        <f>IF(N461="základní",J461,0)</f>
        <v>0</v>
      </c>
      <c r="BF461" s="242">
        <f>IF(N461="snížená",J461,0)</f>
        <v>0</v>
      </c>
      <c r="BG461" s="242">
        <f>IF(N461="zákl. přenesená",J461,0)</f>
        <v>0</v>
      </c>
      <c r="BH461" s="242">
        <f>IF(N461="sníž. přenesená",J461,0)</f>
        <v>0</v>
      </c>
      <c r="BI461" s="242">
        <f>IF(N461="nulová",J461,0)</f>
        <v>0</v>
      </c>
      <c r="BJ461" s="18" t="s">
        <v>83</v>
      </c>
      <c r="BK461" s="242">
        <f>ROUND(I461*H461,2)</f>
        <v>0</v>
      </c>
      <c r="BL461" s="18" t="s">
        <v>241</v>
      </c>
      <c r="BM461" s="241" t="s">
        <v>643</v>
      </c>
    </row>
    <row r="462" s="2" customFormat="1">
      <c r="A462" s="39"/>
      <c r="B462" s="40"/>
      <c r="C462" s="41"/>
      <c r="D462" s="245" t="s">
        <v>330</v>
      </c>
      <c r="E462" s="41"/>
      <c r="F462" s="298" t="s">
        <v>603</v>
      </c>
      <c r="G462" s="41"/>
      <c r="H462" s="41"/>
      <c r="I462" s="299"/>
      <c r="J462" s="41"/>
      <c r="K462" s="41"/>
      <c r="L462" s="45"/>
      <c r="M462" s="300"/>
      <c r="N462" s="301"/>
      <c r="O462" s="92"/>
      <c r="P462" s="92"/>
      <c r="Q462" s="92"/>
      <c r="R462" s="92"/>
      <c r="S462" s="92"/>
      <c r="T462" s="93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18" t="s">
        <v>330</v>
      </c>
      <c r="AU462" s="18" t="s">
        <v>85</v>
      </c>
    </row>
    <row r="463" s="2" customFormat="1" ht="24.15" customHeight="1">
      <c r="A463" s="39"/>
      <c r="B463" s="40"/>
      <c r="C463" s="229" t="s">
        <v>644</v>
      </c>
      <c r="D463" s="229" t="s">
        <v>161</v>
      </c>
      <c r="E463" s="230" t="s">
        <v>645</v>
      </c>
      <c r="F463" s="231" t="s">
        <v>646</v>
      </c>
      <c r="G463" s="232" t="s">
        <v>601</v>
      </c>
      <c r="H463" s="233">
        <v>5.2800000000000002</v>
      </c>
      <c r="I463" s="234"/>
      <c r="J463" s="235">
        <f>ROUND(I463*H463,2)</f>
        <v>0</v>
      </c>
      <c r="K463" s="236"/>
      <c r="L463" s="45"/>
      <c r="M463" s="237" t="s">
        <v>1</v>
      </c>
      <c r="N463" s="238" t="s">
        <v>41</v>
      </c>
      <c r="O463" s="92"/>
      <c r="P463" s="239">
        <f>O463*H463</f>
        <v>0</v>
      </c>
      <c r="Q463" s="239">
        <v>0</v>
      </c>
      <c r="R463" s="239">
        <f>Q463*H463</f>
        <v>0</v>
      </c>
      <c r="S463" s="239">
        <v>0</v>
      </c>
      <c r="T463" s="240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41" t="s">
        <v>241</v>
      </c>
      <c r="AT463" s="241" t="s">
        <v>161</v>
      </c>
      <c r="AU463" s="241" t="s">
        <v>85</v>
      </c>
      <c r="AY463" s="18" t="s">
        <v>158</v>
      </c>
      <c r="BE463" s="242">
        <f>IF(N463="základní",J463,0)</f>
        <v>0</v>
      </c>
      <c r="BF463" s="242">
        <f>IF(N463="snížená",J463,0)</f>
        <v>0</v>
      </c>
      <c r="BG463" s="242">
        <f>IF(N463="zákl. přenesená",J463,0)</f>
        <v>0</v>
      </c>
      <c r="BH463" s="242">
        <f>IF(N463="sníž. přenesená",J463,0)</f>
        <v>0</v>
      </c>
      <c r="BI463" s="242">
        <f>IF(N463="nulová",J463,0)</f>
        <v>0</v>
      </c>
      <c r="BJ463" s="18" t="s">
        <v>83</v>
      </c>
      <c r="BK463" s="242">
        <f>ROUND(I463*H463,2)</f>
        <v>0</v>
      </c>
      <c r="BL463" s="18" t="s">
        <v>241</v>
      </c>
      <c r="BM463" s="241" t="s">
        <v>647</v>
      </c>
    </row>
    <row r="464" s="2" customFormat="1">
      <c r="A464" s="39"/>
      <c r="B464" s="40"/>
      <c r="C464" s="41"/>
      <c r="D464" s="245" t="s">
        <v>330</v>
      </c>
      <c r="E464" s="41"/>
      <c r="F464" s="298" t="s">
        <v>603</v>
      </c>
      <c r="G464" s="41"/>
      <c r="H464" s="41"/>
      <c r="I464" s="299"/>
      <c r="J464" s="41"/>
      <c r="K464" s="41"/>
      <c r="L464" s="45"/>
      <c r="M464" s="300"/>
      <c r="N464" s="301"/>
      <c r="O464" s="92"/>
      <c r="P464" s="92"/>
      <c r="Q464" s="92"/>
      <c r="R464" s="92"/>
      <c r="S464" s="92"/>
      <c r="T464" s="93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T464" s="18" t="s">
        <v>330</v>
      </c>
      <c r="AU464" s="18" t="s">
        <v>85</v>
      </c>
    </row>
    <row r="465" s="2" customFormat="1" ht="24.15" customHeight="1">
      <c r="A465" s="39"/>
      <c r="B465" s="40"/>
      <c r="C465" s="229" t="s">
        <v>648</v>
      </c>
      <c r="D465" s="229" t="s">
        <v>161</v>
      </c>
      <c r="E465" s="230" t="s">
        <v>649</v>
      </c>
      <c r="F465" s="231" t="s">
        <v>650</v>
      </c>
      <c r="G465" s="232" t="s">
        <v>601</v>
      </c>
      <c r="H465" s="233">
        <v>2.1899999999999999</v>
      </c>
      <c r="I465" s="234"/>
      <c r="J465" s="235">
        <f>ROUND(I465*H465,2)</f>
        <v>0</v>
      </c>
      <c r="K465" s="236"/>
      <c r="L465" s="45"/>
      <c r="M465" s="237" t="s">
        <v>1</v>
      </c>
      <c r="N465" s="238" t="s">
        <v>41</v>
      </c>
      <c r="O465" s="92"/>
      <c r="P465" s="239">
        <f>O465*H465</f>
        <v>0</v>
      </c>
      <c r="Q465" s="239">
        <v>0</v>
      </c>
      <c r="R465" s="239">
        <f>Q465*H465</f>
        <v>0</v>
      </c>
      <c r="S465" s="239">
        <v>0</v>
      </c>
      <c r="T465" s="240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41" t="s">
        <v>241</v>
      </c>
      <c r="AT465" s="241" t="s">
        <v>161</v>
      </c>
      <c r="AU465" s="241" t="s">
        <v>85</v>
      </c>
      <c r="AY465" s="18" t="s">
        <v>158</v>
      </c>
      <c r="BE465" s="242">
        <f>IF(N465="základní",J465,0)</f>
        <v>0</v>
      </c>
      <c r="BF465" s="242">
        <f>IF(N465="snížená",J465,0)</f>
        <v>0</v>
      </c>
      <c r="BG465" s="242">
        <f>IF(N465="zákl. přenesená",J465,0)</f>
        <v>0</v>
      </c>
      <c r="BH465" s="242">
        <f>IF(N465="sníž. přenesená",J465,0)</f>
        <v>0</v>
      </c>
      <c r="BI465" s="242">
        <f>IF(N465="nulová",J465,0)</f>
        <v>0</v>
      </c>
      <c r="BJ465" s="18" t="s">
        <v>83</v>
      </c>
      <c r="BK465" s="242">
        <f>ROUND(I465*H465,2)</f>
        <v>0</v>
      </c>
      <c r="BL465" s="18" t="s">
        <v>241</v>
      </c>
      <c r="BM465" s="241" t="s">
        <v>651</v>
      </c>
    </row>
    <row r="466" s="2" customFormat="1">
      <c r="A466" s="39"/>
      <c r="B466" s="40"/>
      <c r="C466" s="41"/>
      <c r="D466" s="245" t="s">
        <v>330</v>
      </c>
      <c r="E466" s="41"/>
      <c r="F466" s="298" t="s">
        <v>603</v>
      </c>
      <c r="G466" s="41"/>
      <c r="H466" s="41"/>
      <c r="I466" s="299"/>
      <c r="J466" s="41"/>
      <c r="K466" s="41"/>
      <c r="L466" s="45"/>
      <c r="M466" s="300"/>
      <c r="N466" s="301"/>
      <c r="O466" s="92"/>
      <c r="P466" s="92"/>
      <c r="Q466" s="92"/>
      <c r="R466" s="92"/>
      <c r="S466" s="92"/>
      <c r="T466" s="93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18" t="s">
        <v>330</v>
      </c>
      <c r="AU466" s="18" t="s">
        <v>85</v>
      </c>
    </row>
    <row r="467" s="2" customFormat="1" ht="24.15" customHeight="1">
      <c r="A467" s="39"/>
      <c r="B467" s="40"/>
      <c r="C467" s="229" t="s">
        <v>652</v>
      </c>
      <c r="D467" s="229" t="s">
        <v>161</v>
      </c>
      <c r="E467" s="230" t="s">
        <v>653</v>
      </c>
      <c r="F467" s="231" t="s">
        <v>654</v>
      </c>
      <c r="G467" s="232" t="s">
        <v>601</v>
      </c>
      <c r="H467" s="233">
        <v>3.7599999999999998</v>
      </c>
      <c r="I467" s="234"/>
      <c r="J467" s="235">
        <f>ROUND(I467*H467,2)</f>
        <v>0</v>
      </c>
      <c r="K467" s="236"/>
      <c r="L467" s="45"/>
      <c r="M467" s="237" t="s">
        <v>1</v>
      </c>
      <c r="N467" s="238" t="s">
        <v>41</v>
      </c>
      <c r="O467" s="92"/>
      <c r="P467" s="239">
        <f>O467*H467</f>
        <v>0</v>
      </c>
      <c r="Q467" s="239">
        <v>0</v>
      </c>
      <c r="R467" s="239">
        <f>Q467*H467</f>
        <v>0</v>
      </c>
      <c r="S467" s="239">
        <v>0</v>
      </c>
      <c r="T467" s="240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41" t="s">
        <v>241</v>
      </c>
      <c r="AT467" s="241" t="s">
        <v>161</v>
      </c>
      <c r="AU467" s="241" t="s">
        <v>85</v>
      </c>
      <c r="AY467" s="18" t="s">
        <v>158</v>
      </c>
      <c r="BE467" s="242">
        <f>IF(N467="základní",J467,0)</f>
        <v>0</v>
      </c>
      <c r="BF467" s="242">
        <f>IF(N467="snížená",J467,0)</f>
        <v>0</v>
      </c>
      <c r="BG467" s="242">
        <f>IF(N467="zákl. přenesená",J467,0)</f>
        <v>0</v>
      </c>
      <c r="BH467" s="242">
        <f>IF(N467="sníž. přenesená",J467,0)</f>
        <v>0</v>
      </c>
      <c r="BI467" s="242">
        <f>IF(N467="nulová",J467,0)</f>
        <v>0</v>
      </c>
      <c r="BJ467" s="18" t="s">
        <v>83</v>
      </c>
      <c r="BK467" s="242">
        <f>ROUND(I467*H467,2)</f>
        <v>0</v>
      </c>
      <c r="BL467" s="18" t="s">
        <v>241</v>
      </c>
      <c r="BM467" s="241" t="s">
        <v>655</v>
      </c>
    </row>
    <row r="468" s="2" customFormat="1">
      <c r="A468" s="39"/>
      <c r="B468" s="40"/>
      <c r="C468" s="41"/>
      <c r="D468" s="245" t="s">
        <v>330</v>
      </c>
      <c r="E468" s="41"/>
      <c r="F468" s="298" t="s">
        <v>603</v>
      </c>
      <c r="G468" s="41"/>
      <c r="H468" s="41"/>
      <c r="I468" s="299"/>
      <c r="J468" s="41"/>
      <c r="K468" s="41"/>
      <c r="L468" s="45"/>
      <c r="M468" s="300"/>
      <c r="N468" s="301"/>
      <c r="O468" s="92"/>
      <c r="P468" s="92"/>
      <c r="Q468" s="92"/>
      <c r="R468" s="92"/>
      <c r="S468" s="92"/>
      <c r="T468" s="93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330</v>
      </c>
      <c r="AU468" s="18" t="s">
        <v>85</v>
      </c>
    </row>
    <row r="469" s="2" customFormat="1" ht="24.15" customHeight="1">
      <c r="A469" s="39"/>
      <c r="B469" s="40"/>
      <c r="C469" s="229" t="s">
        <v>656</v>
      </c>
      <c r="D469" s="229" t="s">
        <v>161</v>
      </c>
      <c r="E469" s="230" t="s">
        <v>657</v>
      </c>
      <c r="F469" s="231" t="s">
        <v>658</v>
      </c>
      <c r="G469" s="232" t="s">
        <v>601</v>
      </c>
      <c r="H469" s="233">
        <v>5.5800000000000001</v>
      </c>
      <c r="I469" s="234"/>
      <c r="J469" s="235">
        <f>ROUND(I469*H469,2)</f>
        <v>0</v>
      </c>
      <c r="K469" s="236"/>
      <c r="L469" s="45"/>
      <c r="M469" s="237" t="s">
        <v>1</v>
      </c>
      <c r="N469" s="238" t="s">
        <v>41</v>
      </c>
      <c r="O469" s="92"/>
      <c r="P469" s="239">
        <f>O469*H469</f>
        <v>0</v>
      </c>
      <c r="Q469" s="239">
        <v>0</v>
      </c>
      <c r="R469" s="239">
        <f>Q469*H469</f>
        <v>0</v>
      </c>
      <c r="S469" s="239">
        <v>0</v>
      </c>
      <c r="T469" s="240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41" t="s">
        <v>241</v>
      </c>
      <c r="AT469" s="241" t="s">
        <v>161</v>
      </c>
      <c r="AU469" s="241" t="s">
        <v>85</v>
      </c>
      <c r="AY469" s="18" t="s">
        <v>158</v>
      </c>
      <c r="BE469" s="242">
        <f>IF(N469="základní",J469,0)</f>
        <v>0</v>
      </c>
      <c r="BF469" s="242">
        <f>IF(N469="snížená",J469,0)</f>
        <v>0</v>
      </c>
      <c r="BG469" s="242">
        <f>IF(N469="zákl. přenesená",J469,0)</f>
        <v>0</v>
      </c>
      <c r="BH469" s="242">
        <f>IF(N469="sníž. přenesená",J469,0)</f>
        <v>0</v>
      </c>
      <c r="BI469" s="242">
        <f>IF(N469="nulová",J469,0)</f>
        <v>0</v>
      </c>
      <c r="BJ469" s="18" t="s">
        <v>83</v>
      </c>
      <c r="BK469" s="242">
        <f>ROUND(I469*H469,2)</f>
        <v>0</v>
      </c>
      <c r="BL469" s="18" t="s">
        <v>241</v>
      </c>
      <c r="BM469" s="241" t="s">
        <v>659</v>
      </c>
    </row>
    <row r="470" s="2" customFormat="1">
      <c r="A470" s="39"/>
      <c r="B470" s="40"/>
      <c r="C470" s="41"/>
      <c r="D470" s="245" t="s">
        <v>330</v>
      </c>
      <c r="E470" s="41"/>
      <c r="F470" s="298" t="s">
        <v>603</v>
      </c>
      <c r="G470" s="41"/>
      <c r="H470" s="41"/>
      <c r="I470" s="299"/>
      <c r="J470" s="41"/>
      <c r="K470" s="41"/>
      <c r="L470" s="45"/>
      <c r="M470" s="300"/>
      <c r="N470" s="301"/>
      <c r="O470" s="92"/>
      <c r="P470" s="92"/>
      <c r="Q470" s="92"/>
      <c r="R470" s="92"/>
      <c r="S470" s="92"/>
      <c r="T470" s="93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330</v>
      </c>
      <c r="AU470" s="18" t="s">
        <v>85</v>
      </c>
    </row>
    <row r="471" s="2" customFormat="1" ht="24.15" customHeight="1">
      <c r="A471" s="39"/>
      <c r="B471" s="40"/>
      <c r="C471" s="229" t="s">
        <v>660</v>
      </c>
      <c r="D471" s="229" t="s">
        <v>161</v>
      </c>
      <c r="E471" s="230" t="s">
        <v>661</v>
      </c>
      <c r="F471" s="231" t="s">
        <v>662</v>
      </c>
      <c r="G471" s="232" t="s">
        <v>601</v>
      </c>
      <c r="H471" s="233">
        <v>0.88</v>
      </c>
      <c r="I471" s="234"/>
      <c r="J471" s="235">
        <f>ROUND(I471*H471,2)</f>
        <v>0</v>
      </c>
      <c r="K471" s="236"/>
      <c r="L471" s="45"/>
      <c r="M471" s="237" t="s">
        <v>1</v>
      </c>
      <c r="N471" s="238" t="s">
        <v>41</v>
      </c>
      <c r="O471" s="92"/>
      <c r="P471" s="239">
        <f>O471*H471</f>
        <v>0</v>
      </c>
      <c r="Q471" s="239">
        <v>0</v>
      </c>
      <c r="R471" s="239">
        <f>Q471*H471</f>
        <v>0</v>
      </c>
      <c r="S471" s="239">
        <v>0</v>
      </c>
      <c r="T471" s="240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41" t="s">
        <v>241</v>
      </c>
      <c r="AT471" s="241" t="s">
        <v>161</v>
      </c>
      <c r="AU471" s="241" t="s">
        <v>85</v>
      </c>
      <c r="AY471" s="18" t="s">
        <v>158</v>
      </c>
      <c r="BE471" s="242">
        <f>IF(N471="základní",J471,0)</f>
        <v>0</v>
      </c>
      <c r="BF471" s="242">
        <f>IF(N471="snížená",J471,0)</f>
        <v>0</v>
      </c>
      <c r="BG471" s="242">
        <f>IF(N471="zákl. přenesená",J471,0)</f>
        <v>0</v>
      </c>
      <c r="BH471" s="242">
        <f>IF(N471="sníž. přenesená",J471,0)</f>
        <v>0</v>
      </c>
      <c r="BI471" s="242">
        <f>IF(N471="nulová",J471,0)</f>
        <v>0</v>
      </c>
      <c r="BJ471" s="18" t="s">
        <v>83</v>
      </c>
      <c r="BK471" s="242">
        <f>ROUND(I471*H471,2)</f>
        <v>0</v>
      </c>
      <c r="BL471" s="18" t="s">
        <v>241</v>
      </c>
      <c r="BM471" s="241" t="s">
        <v>663</v>
      </c>
    </row>
    <row r="472" s="2" customFormat="1">
      <c r="A472" s="39"/>
      <c r="B472" s="40"/>
      <c r="C472" s="41"/>
      <c r="D472" s="245" t="s">
        <v>330</v>
      </c>
      <c r="E472" s="41"/>
      <c r="F472" s="298" t="s">
        <v>603</v>
      </c>
      <c r="G472" s="41"/>
      <c r="H472" s="41"/>
      <c r="I472" s="299"/>
      <c r="J472" s="41"/>
      <c r="K472" s="41"/>
      <c r="L472" s="45"/>
      <c r="M472" s="300"/>
      <c r="N472" s="301"/>
      <c r="O472" s="92"/>
      <c r="P472" s="92"/>
      <c r="Q472" s="92"/>
      <c r="R472" s="92"/>
      <c r="S472" s="92"/>
      <c r="T472" s="93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330</v>
      </c>
      <c r="AU472" s="18" t="s">
        <v>85</v>
      </c>
    </row>
    <row r="473" s="2" customFormat="1" ht="24.15" customHeight="1">
      <c r="A473" s="39"/>
      <c r="B473" s="40"/>
      <c r="C473" s="229" t="s">
        <v>664</v>
      </c>
      <c r="D473" s="229" t="s">
        <v>161</v>
      </c>
      <c r="E473" s="230" t="s">
        <v>665</v>
      </c>
      <c r="F473" s="231" t="s">
        <v>666</v>
      </c>
      <c r="G473" s="232" t="s">
        <v>601</v>
      </c>
      <c r="H473" s="233">
        <v>4.9000000000000004</v>
      </c>
      <c r="I473" s="234"/>
      <c r="J473" s="235">
        <f>ROUND(I473*H473,2)</f>
        <v>0</v>
      </c>
      <c r="K473" s="236"/>
      <c r="L473" s="45"/>
      <c r="M473" s="237" t="s">
        <v>1</v>
      </c>
      <c r="N473" s="238" t="s">
        <v>41</v>
      </c>
      <c r="O473" s="92"/>
      <c r="P473" s="239">
        <f>O473*H473</f>
        <v>0</v>
      </c>
      <c r="Q473" s="239">
        <v>0</v>
      </c>
      <c r="R473" s="239">
        <f>Q473*H473</f>
        <v>0</v>
      </c>
      <c r="S473" s="239">
        <v>0</v>
      </c>
      <c r="T473" s="240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41" t="s">
        <v>241</v>
      </c>
      <c r="AT473" s="241" t="s">
        <v>161</v>
      </c>
      <c r="AU473" s="241" t="s">
        <v>85</v>
      </c>
      <c r="AY473" s="18" t="s">
        <v>158</v>
      </c>
      <c r="BE473" s="242">
        <f>IF(N473="základní",J473,0)</f>
        <v>0</v>
      </c>
      <c r="BF473" s="242">
        <f>IF(N473="snížená",J473,0)</f>
        <v>0</v>
      </c>
      <c r="BG473" s="242">
        <f>IF(N473="zákl. přenesená",J473,0)</f>
        <v>0</v>
      </c>
      <c r="BH473" s="242">
        <f>IF(N473="sníž. přenesená",J473,0)</f>
        <v>0</v>
      </c>
      <c r="BI473" s="242">
        <f>IF(N473="nulová",J473,0)</f>
        <v>0</v>
      </c>
      <c r="BJ473" s="18" t="s">
        <v>83</v>
      </c>
      <c r="BK473" s="242">
        <f>ROUND(I473*H473,2)</f>
        <v>0</v>
      </c>
      <c r="BL473" s="18" t="s">
        <v>241</v>
      </c>
      <c r="BM473" s="241" t="s">
        <v>667</v>
      </c>
    </row>
    <row r="474" s="2" customFormat="1">
      <c r="A474" s="39"/>
      <c r="B474" s="40"/>
      <c r="C474" s="41"/>
      <c r="D474" s="245" t="s">
        <v>330</v>
      </c>
      <c r="E474" s="41"/>
      <c r="F474" s="298" t="s">
        <v>603</v>
      </c>
      <c r="G474" s="41"/>
      <c r="H474" s="41"/>
      <c r="I474" s="299"/>
      <c r="J474" s="41"/>
      <c r="K474" s="41"/>
      <c r="L474" s="45"/>
      <c r="M474" s="300"/>
      <c r="N474" s="301"/>
      <c r="O474" s="92"/>
      <c r="P474" s="92"/>
      <c r="Q474" s="92"/>
      <c r="R474" s="92"/>
      <c r="S474" s="92"/>
      <c r="T474" s="93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T474" s="18" t="s">
        <v>330</v>
      </c>
      <c r="AU474" s="18" t="s">
        <v>85</v>
      </c>
    </row>
    <row r="475" s="2" customFormat="1" ht="24.15" customHeight="1">
      <c r="A475" s="39"/>
      <c r="B475" s="40"/>
      <c r="C475" s="229" t="s">
        <v>668</v>
      </c>
      <c r="D475" s="229" t="s">
        <v>161</v>
      </c>
      <c r="E475" s="230" t="s">
        <v>669</v>
      </c>
      <c r="F475" s="231" t="s">
        <v>670</v>
      </c>
      <c r="G475" s="232" t="s">
        <v>601</v>
      </c>
      <c r="H475" s="233">
        <v>1.1000000000000001</v>
      </c>
      <c r="I475" s="234"/>
      <c r="J475" s="235">
        <f>ROUND(I475*H475,2)</f>
        <v>0</v>
      </c>
      <c r="K475" s="236"/>
      <c r="L475" s="45"/>
      <c r="M475" s="237" t="s">
        <v>1</v>
      </c>
      <c r="N475" s="238" t="s">
        <v>41</v>
      </c>
      <c r="O475" s="92"/>
      <c r="P475" s="239">
        <f>O475*H475</f>
        <v>0</v>
      </c>
      <c r="Q475" s="239">
        <v>0</v>
      </c>
      <c r="R475" s="239">
        <f>Q475*H475</f>
        <v>0</v>
      </c>
      <c r="S475" s="239">
        <v>0</v>
      </c>
      <c r="T475" s="240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41" t="s">
        <v>241</v>
      </c>
      <c r="AT475" s="241" t="s">
        <v>161</v>
      </c>
      <c r="AU475" s="241" t="s">
        <v>85</v>
      </c>
      <c r="AY475" s="18" t="s">
        <v>158</v>
      </c>
      <c r="BE475" s="242">
        <f>IF(N475="základní",J475,0)</f>
        <v>0</v>
      </c>
      <c r="BF475" s="242">
        <f>IF(N475="snížená",J475,0)</f>
        <v>0</v>
      </c>
      <c r="BG475" s="242">
        <f>IF(N475="zákl. přenesená",J475,0)</f>
        <v>0</v>
      </c>
      <c r="BH475" s="242">
        <f>IF(N475="sníž. přenesená",J475,0)</f>
        <v>0</v>
      </c>
      <c r="BI475" s="242">
        <f>IF(N475="nulová",J475,0)</f>
        <v>0</v>
      </c>
      <c r="BJ475" s="18" t="s">
        <v>83</v>
      </c>
      <c r="BK475" s="242">
        <f>ROUND(I475*H475,2)</f>
        <v>0</v>
      </c>
      <c r="BL475" s="18" t="s">
        <v>241</v>
      </c>
      <c r="BM475" s="241" t="s">
        <v>671</v>
      </c>
    </row>
    <row r="476" s="2" customFormat="1">
      <c r="A476" s="39"/>
      <c r="B476" s="40"/>
      <c r="C476" s="41"/>
      <c r="D476" s="245" t="s">
        <v>330</v>
      </c>
      <c r="E476" s="41"/>
      <c r="F476" s="298" t="s">
        <v>603</v>
      </c>
      <c r="G476" s="41"/>
      <c r="H476" s="41"/>
      <c r="I476" s="299"/>
      <c r="J476" s="41"/>
      <c r="K476" s="41"/>
      <c r="L476" s="45"/>
      <c r="M476" s="300"/>
      <c r="N476" s="301"/>
      <c r="O476" s="92"/>
      <c r="P476" s="92"/>
      <c r="Q476" s="92"/>
      <c r="R476" s="92"/>
      <c r="S476" s="92"/>
      <c r="T476" s="93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330</v>
      </c>
      <c r="AU476" s="18" t="s">
        <v>85</v>
      </c>
    </row>
    <row r="477" s="2" customFormat="1" ht="24.15" customHeight="1">
      <c r="A477" s="39"/>
      <c r="B477" s="40"/>
      <c r="C477" s="229" t="s">
        <v>672</v>
      </c>
      <c r="D477" s="229" t="s">
        <v>161</v>
      </c>
      <c r="E477" s="230" t="s">
        <v>673</v>
      </c>
      <c r="F477" s="231" t="s">
        <v>674</v>
      </c>
      <c r="G477" s="232" t="s">
        <v>601</v>
      </c>
      <c r="H477" s="233">
        <v>5</v>
      </c>
      <c r="I477" s="234"/>
      <c r="J477" s="235">
        <f>ROUND(I477*H477,2)</f>
        <v>0</v>
      </c>
      <c r="K477" s="236"/>
      <c r="L477" s="45"/>
      <c r="M477" s="237" t="s">
        <v>1</v>
      </c>
      <c r="N477" s="238" t="s">
        <v>41</v>
      </c>
      <c r="O477" s="92"/>
      <c r="P477" s="239">
        <f>O477*H477</f>
        <v>0</v>
      </c>
      <c r="Q477" s="239">
        <v>0</v>
      </c>
      <c r="R477" s="239">
        <f>Q477*H477</f>
        <v>0</v>
      </c>
      <c r="S477" s="239">
        <v>0</v>
      </c>
      <c r="T477" s="240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41" t="s">
        <v>241</v>
      </c>
      <c r="AT477" s="241" t="s">
        <v>161</v>
      </c>
      <c r="AU477" s="241" t="s">
        <v>85</v>
      </c>
      <c r="AY477" s="18" t="s">
        <v>158</v>
      </c>
      <c r="BE477" s="242">
        <f>IF(N477="základní",J477,0)</f>
        <v>0</v>
      </c>
      <c r="BF477" s="242">
        <f>IF(N477="snížená",J477,0)</f>
        <v>0</v>
      </c>
      <c r="BG477" s="242">
        <f>IF(N477="zákl. přenesená",J477,0)</f>
        <v>0</v>
      </c>
      <c r="BH477" s="242">
        <f>IF(N477="sníž. přenesená",J477,0)</f>
        <v>0</v>
      </c>
      <c r="BI477" s="242">
        <f>IF(N477="nulová",J477,0)</f>
        <v>0</v>
      </c>
      <c r="BJ477" s="18" t="s">
        <v>83</v>
      </c>
      <c r="BK477" s="242">
        <f>ROUND(I477*H477,2)</f>
        <v>0</v>
      </c>
      <c r="BL477" s="18" t="s">
        <v>241</v>
      </c>
      <c r="BM477" s="241" t="s">
        <v>675</v>
      </c>
    </row>
    <row r="478" s="2" customFormat="1">
      <c r="A478" s="39"/>
      <c r="B478" s="40"/>
      <c r="C478" s="41"/>
      <c r="D478" s="245" t="s">
        <v>330</v>
      </c>
      <c r="E478" s="41"/>
      <c r="F478" s="298" t="s">
        <v>603</v>
      </c>
      <c r="G478" s="41"/>
      <c r="H478" s="41"/>
      <c r="I478" s="299"/>
      <c r="J478" s="41"/>
      <c r="K478" s="41"/>
      <c r="L478" s="45"/>
      <c r="M478" s="300"/>
      <c r="N478" s="301"/>
      <c r="O478" s="92"/>
      <c r="P478" s="92"/>
      <c r="Q478" s="92"/>
      <c r="R478" s="92"/>
      <c r="S478" s="92"/>
      <c r="T478" s="93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330</v>
      </c>
      <c r="AU478" s="18" t="s">
        <v>85</v>
      </c>
    </row>
    <row r="479" s="2" customFormat="1" ht="24.15" customHeight="1">
      <c r="A479" s="39"/>
      <c r="B479" s="40"/>
      <c r="C479" s="229" t="s">
        <v>676</v>
      </c>
      <c r="D479" s="229" t="s">
        <v>161</v>
      </c>
      <c r="E479" s="230" t="s">
        <v>677</v>
      </c>
      <c r="F479" s="231" t="s">
        <v>678</v>
      </c>
      <c r="G479" s="232" t="s">
        <v>601</v>
      </c>
      <c r="H479" s="233">
        <v>35.359999999999999</v>
      </c>
      <c r="I479" s="234"/>
      <c r="J479" s="235">
        <f>ROUND(I479*H479,2)</f>
        <v>0</v>
      </c>
      <c r="K479" s="236"/>
      <c r="L479" s="45"/>
      <c r="M479" s="237" t="s">
        <v>1</v>
      </c>
      <c r="N479" s="238" t="s">
        <v>41</v>
      </c>
      <c r="O479" s="92"/>
      <c r="P479" s="239">
        <f>O479*H479</f>
        <v>0</v>
      </c>
      <c r="Q479" s="239">
        <v>0</v>
      </c>
      <c r="R479" s="239">
        <f>Q479*H479</f>
        <v>0</v>
      </c>
      <c r="S479" s="239">
        <v>0</v>
      </c>
      <c r="T479" s="240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41" t="s">
        <v>241</v>
      </c>
      <c r="AT479" s="241" t="s">
        <v>161</v>
      </c>
      <c r="AU479" s="241" t="s">
        <v>85</v>
      </c>
      <c r="AY479" s="18" t="s">
        <v>158</v>
      </c>
      <c r="BE479" s="242">
        <f>IF(N479="základní",J479,0)</f>
        <v>0</v>
      </c>
      <c r="BF479" s="242">
        <f>IF(N479="snížená",J479,0)</f>
        <v>0</v>
      </c>
      <c r="BG479" s="242">
        <f>IF(N479="zákl. přenesená",J479,0)</f>
        <v>0</v>
      </c>
      <c r="BH479" s="242">
        <f>IF(N479="sníž. přenesená",J479,0)</f>
        <v>0</v>
      </c>
      <c r="BI479" s="242">
        <f>IF(N479="nulová",J479,0)</f>
        <v>0</v>
      </c>
      <c r="BJ479" s="18" t="s">
        <v>83</v>
      </c>
      <c r="BK479" s="242">
        <f>ROUND(I479*H479,2)</f>
        <v>0</v>
      </c>
      <c r="BL479" s="18" t="s">
        <v>241</v>
      </c>
      <c r="BM479" s="241" t="s">
        <v>679</v>
      </c>
    </row>
    <row r="480" s="2" customFormat="1">
      <c r="A480" s="39"/>
      <c r="B480" s="40"/>
      <c r="C480" s="41"/>
      <c r="D480" s="245" t="s">
        <v>330</v>
      </c>
      <c r="E480" s="41"/>
      <c r="F480" s="298" t="s">
        <v>603</v>
      </c>
      <c r="G480" s="41"/>
      <c r="H480" s="41"/>
      <c r="I480" s="299"/>
      <c r="J480" s="41"/>
      <c r="K480" s="41"/>
      <c r="L480" s="45"/>
      <c r="M480" s="300"/>
      <c r="N480" s="301"/>
      <c r="O480" s="92"/>
      <c r="P480" s="92"/>
      <c r="Q480" s="92"/>
      <c r="R480" s="92"/>
      <c r="S480" s="92"/>
      <c r="T480" s="93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18" t="s">
        <v>330</v>
      </c>
      <c r="AU480" s="18" t="s">
        <v>85</v>
      </c>
    </row>
    <row r="481" s="2" customFormat="1" ht="24.15" customHeight="1">
      <c r="A481" s="39"/>
      <c r="B481" s="40"/>
      <c r="C481" s="229" t="s">
        <v>680</v>
      </c>
      <c r="D481" s="229" t="s">
        <v>161</v>
      </c>
      <c r="E481" s="230" t="s">
        <v>681</v>
      </c>
      <c r="F481" s="231" t="s">
        <v>682</v>
      </c>
      <c r="G481" s="232" t="s">
        <v>601</v>
      </c>
      <c r="H481" s="233">
        <v>1.8100000000000001</v>
      </c>
      <c r="I481" s="234"/>
      <c r="J481" s="235">
        <f>ROUND(I481*H481,2)</f>
        <v>0</v>
      </c>
      <c r="K481" s="236"/>
      <c r="L481" s="45"/>
      <c r="M481" s="237" t="s">
        <v>1</v>
      </c>
      <c r="N481" s="238" t="s">
        <v>41</v>
      </c>
      <c r="O481" s="92"/>
      <c r="P481" s="239">
        <f>O481*H481</f>
        <v>0</v>
      </c>
      <c r="Q481" s="239">
        <v>0</v>
      </c>
      <c r="R481" s="239">
        <f>Q481*H481</f>
        <v>0</v>
      </c>
      <c r="S481" s="239">
        <v>0</v>
      </c>
      <c r="T481" s="240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41" t="s">
        <v>241</v>
      </c>
      <c r="AT481" s="241" t="s">
        <v>161</v>
      </c>
      <c r="AU481" s="241" t="s">
        <v>85</v>
      </c>
      <c r="AY481" s="18" t="s">
        <v>158</v>
      </c>
      <c r="BE481" s="242">
        <f>IF(N481="základní",J481,0)</f>
        <v>0</v>
      </c>
      <c r="BF481" s="242">
        <f>IF(N481="snížená",J481,0)</f>
        <v>0</v>
      </c>
      <c r="BG481" s="242">
        <f>IF(N481="zákl. přenesená",J481,0)</f>
        <v>0</v>
      </c>
      <c r="BH481" s="242">
        <f>IF(N481="sníž. přenesená",J481,0)</f>
        <v>0</v>
      </c>
      <c r="BI481" s="242">
        <f>IF(N481="nulová",J481,0)</f>
        <v>0</v>
      </c>
      <c r="BJ481" s="18" t="s">
        <v>83</v>
      </c>
      <c r="BK481" s="242">
        <f>ROUND(I481*H481,2)</f>
        <v>0</v>
      </c>
      <c r="BL481" s="18" t="s">
        <v>241</v>
      </c>
      <c r="BM481" s="241" t="s">
        <v>683</v>
      </c>
    </row>
    <row r="482" s="2" customFormat="1">
      <c r="A482" s="39"/>
      <c r="B482" s="40"/>
      <c r="C482" s="41"/>
      <c r="D482" s="245" t="s">
        <v>330</v>
      </c>
      <c r="E482" s="41"/>
      <c r="F482" s="298" t="s">
        <v>603</v>
      </c>
      <c r="G482" s="41"/>
      <c r="H482" s="41"/>
      <c r="I482" s="299"/>
      <c r="J482" s="41"/>
      <c r="K482" s="41"/>
      <c r="L482" s="45"/>
      <c r="M482" s="300"/>
      <c r="N482" s="301"/>
      <c r="O482" s="92"/>
      <c r="P482" s="92"/>
      <c r="Q482" s="92"/>
      <c r="R482" s="92"/>
      <c r="S482" s="92"/>
      <c r="T482" s="93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330</v>
      </c>
      <c r="AU482" s="18" t="s">
        <v>85</v>
      </c>
    </row>
    <row r="483" s="2" customFormat="1" ht="24.15" customHeight="1">
      <c r="A483" s="39"/>
      <c r="B483" s="40"/>
      <c r="C483" s="229" t="s">
        <v>684</v>
      </c>
      <c r="D483" s="229" t="s">
        <v>161</v>
      </c>
      <c r="E483" s="230" t="s">
        <v>685</v>
      </c>
      <c r="F483" s="231" t="s">
        <v>686</v>
      </c>
      <c r="G483" s="232" t="s">
        <v>601</v>
      </c>
      <c r="H483" s="233">
        <v>35.359999999999999</v>
      </c>
      <c r="I483" s="234"/>
      <c r="J483" s="235">
        <f>ROUND(I483*H483,2)</f>
        <v>0</v>
      </c>
      <c r="K483" s="236"/>
      <c r="L483" s="45"/>
      <c r="M483" s="237" t="s">
        <v>1</v>
      </c>
      <c r="N483" s="238" t="s">
        <v>41</v>
      </c>
      <c r="O483" s="92"/>
      <c r="P483" s="239">
        <f>O483*H483</f>
        <v>0</v>
      </c>
      <c r="Q483" s="239">
        <v>0</v>
      </c>
      <c r="R483" s="239">
        <f>Q483*H483</f>
        <v>0</v>
      </c>
      <c r="S483" s="239">
        <v>0</v>
      </c>
      <c r="T483" s="240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41" t="s">
        <v>241</v>
      </c>
      <c r="AT483" s="241" t="s">
        <v>161</v>
      </c>
      <c r="AU483" s="241" t="s">
        <v>85</v>
      </c>
      <c r="AY483" s="18" t="s">
        <v>158</v>
      </c>
      <c r="BE483" s="242">
        <f>IF(N483="základní",J483,0)</f>
        <v>0</v>
      </c>
      <c r="BF483" s="242">
        <f>IF(N483="snížená",J483,0)</f>
        <v>0</v>
      </c>
      <c r="BG483" s="242">
        <f>IF(N483="zákl. přenesená",J483,0)</f>
        <v>0</v>
      </c>
      <c r="BH483" s="242">
        <f>IF(N483="sníž. přenesená",J483,0)</f>
        <v>0</v>
      </c>
      <c r="BI483" s="242">
        <f>IF(N483="nulová",J483,0)</f>
        <v>0</v>
      </c>
      <c r="BJ483" s="18" t="s">
        <v>83</v>
      </c>
      <c r="BK483" s="242">
        <f>ROUND(I483*H483,2)</f>
        <v>0</v>
      </c>
      <c r="BL483" s="18" t="s">
        <v>241</v>
      </c>
      <c r="BM483" s="241" t="s">
        <v>687</v>
      </c>
    </row>
    <row r="484" s="2" customFormat="1">
      <c r="A484" s="39"/>
      <c r="B484" s="40"/>
      <c r="C484" s="41"/>
      <c r="D484" s="245" t="s">
        <v>330</v>
      </c>
      <c r="E484" s="41"/>
      <c r="F484" s="298" t="s">
        <v>603</v>
      </c>
      <c r="G484" s="41"/>
      <c r="H484" s="41"/>
      <c r="I484" s="299"/>
      <c r="J484" s="41"/>
      <c r="K484" s="41"/>
      <c r="L484" s="45"/>
      <c r="M484" s="300"/>
      <c r="N484" s="301"/>
      <c r="O484" s="92"/>
      <c r="P484" s="92"/>
      <c r="Q484" s="92"/>
      <c r="R484" s="92"/>
      <c r="S484" s="92"/>
      <c r="T484" s="93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T484" s="18" t="s">
        <v>330</v>
      </c>
      <c r="AU484" s="18" t="s">
        <v>85</v>
      </c>
    </row>
    <row r="485" s="2" customFormat="1" ht="24.15" customHeight="1">
      <c r="A485" s="39"/>
      <c r="B485" s="40"/>
      <c r="C485" s="229" t="s">
        <v>688</v>
      </c>
      <c r="D485" s="229" t="s">
        <v>161</v>
      </c>
      <c r="E485" s="230" t="s">
        <v>689</v>
      </c>
      <c r="F485" s="231" t="s">
        <v>690</v>
      </c>
      <c r="G485" s="232" t="s">
        <v>601</v>
      </c>
      <c r="H485" s="233">
        <v>3.52</v>
      </c>
      <c r="I485" s="234"/>
      <c r="J485" s="235">
        <f>ROUND(I485*H485,2)</f>
        <v>0</v>
      </c>
      <c r="K485" s="236"/>
      <c r="L485" s="45"/>
      <c r="M485" s="237" t="s">
        <v>1</v>
      </c>
      <c r="N485" s="238" t="s">
        <v>41</v>
      </c>
      <c r="O485" s="92"/>
      <c r="P485" s="239">
        <f>O485*H485</f>
        <v>0</v>
      </c>
      <c r="Q485" s="239">
        <v>0</v>
      </c>
      <c r="R485" s="239">
        <f>Q485*H485</f>
        <v>0</v>
      </c>
      <c r="S485" s="239">
        <v>0</v>
      </c>
      <c r="T485" s="240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41" t="s">
        <v>241</v>
      </c>
      <c r="AT485" s="241" t="s">
        <v>161</v>
      </c>
      <c r="AU485" s="241" t="s">
        <v>85</v>
      </c>
      <c r="AY485" s="18" t="s">
        <v>158</v>
      </c>
      <c r="BE485" s="242">
        <f>IF(N485="základní",J485,0)</f>
        <v>0</v>
      </c>
      <c r="BF485" s="242">
        <f>IF(N485="snížená",J485,0)</f>
        <v>0</v>
      </c>
      <c r="BG485" s="242">
        <f>IF(N485="zákl. přenesená",J485,0)</f>
        <v>0</v>
      </c>
      <c r="BH485" s="242">
        <f>IF(N485="sníž. přenesená",J485,0)</f>
        <v>0</v>
      </c>
      <c r="BI485" s="242">
        <f>IF(N485="nulová",J485,0)</f>
        <v>0</v>
      </c>
      <c r="BJ485" s="18" t="s">
        <v>83</v>
      </c>
      <c r="BK485" s="242">
        <f>ROUND(I485*H485,2)</f>
        <v>0</v>
      </c>
      <c r="BL485" s="18" t="s">
        <v>241</v>
      </c>
      <c r="BM485" s="241" t="s">
        <v>691</v>
      </c>
    </row>
    <row r="486" s="2" customFormat="1">
      <c r="A486" s="39"/>
      <c r="B486" s="40"/>
      <c r="C486" s="41"/>
      <c r="D486" s="245" t="s">
        <v>330</v>
      </c>
      <c r="E486" s="41"/>
      <c r="F486" s="298" t="s">
        <v>603</v>
      </c>
      <c r="G486" s="41"/>
      <c r="H486" s="41"/>
      <c r="I486" s="299"/>
      <c r="J486" s="41"/>
      <c r="K486" s="41"/>
      <c r="L486" s="45"/>
      <c r="M486" s="300"/>
      <c r="N486" s="301"/>
      <c r="O486" s="92"/>
      <c r="P486" s="92"/>
      <c r="Q486" s="92"/>
      <c r="R486" s="92"/>
      <c r="S486" s="92"/>
      <c r="T486" s="93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330</v>
      </c>
      <c r="AU486" s="18" t="s">
        <v>85</v>
      </c>
    </row>
    <row r="487" s="2" customFormat="1" ht="24.15" customHeight="1">
      <c r="A487" s="39"/>
      <c r="B487" s="40"/>
      <c r="C487" s="229" t="s">
        <v>692</v>
      </c>
      <c r="D487" s="229" t="s">
        <v>161</v>
      </c>
      <c r="E487" s="230" t="s">
        <v>693</v>
      </c>
      <c r="F487" s="231" t="s">
        <v>694</v>
      </c>
      <c r="G487" s="232" t="s">
        <v>601</v>
      </c>
      <c r="H487" s="233">
        <v>2.2200000000000002</v>
      </c>
      <c r="I487" s="234"/>
      <c r="J487" s="235">
        <f>ROUND(I487*H487,2)</f>
        <v>0</v>
      </c>
      <c r="K487" s="236"/>
      <c r="L487" s="45"/>
      <c r="M487" s="237" t="s">
        <v>1</v>
      </c>
      <c r="N487" s="238" t="s">
        <v>41</v>
      </c>
      <c r="O487" s="92"/>
      <c r="P487" s="239">
        <f>O487*H487</f>
        <v>0</v>
      </c>
      <c r="Q487" s="239">
        <v>0</v>
      </c>
      <c r="R487" s="239">
        <f>Q487*H487</f>
        <v>0</v>
      </c>
      <c r="S487" s="239">
        <v>0</v>
      </c>
      <c r="T487" s="240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41" t="s">
        <v>241</v>
      </c>
      <c r="AT487" s="241" t="s">
        <v>161</v>
      </c>
      <c r="AU487" s="241" t="s">
        <v>85</v>
      </c>
      <c r="AY487" s="18" t="s">
        <v>158</v>
      </c>
      <c r="BE487" s="242">
        <f>IF(N487="základní",J487,0)</f>
        <v>0</v>
      </c>
      <c r="BF487" s="242">
        <f>IF(N487="snížená",J487,0)</f>
        <v>0</v>
      </c>
      <c r="BG487" s="242">
        <f>IF(N487="zákl. přenesená",J487,0)</f>
        <v>0</v>
      </c>
      <c r="BH487" s="242">
        <f>IF(N487="sníž. přenesená",J487,0)</f>
        <v>0</v>
      </c>
      <c r="BI487" s="242">
        <f>IF(N487="nulová",J487,0)</f>
        <v>0</v>
      </c>
      <c r="BJ487" s="18" t="s">
        <v>83</v>
      </c>
      <c r="BK487" s="242">
        <f>ROUND(I487*H487,2)</f>
        <v>0</v>
      </c>
      <c r="BL487" s="18" t="s">
        <v>241</v>
      </c>
      <c r="BM487" s="241" t="s">
        <v>695</v>
      </c>
    </row>
    <row r="488" s="2" customFormat="1">
      <c r="A488" s="39"/>
      <c r="B488" s="40"/>
      <c r="C488" s="41"/>
      <c r="D488" s="245" t="s">
        <v>330</v>
      </c>
      <c r="E488" s="41"/>
      <c r="F488" s="298" t="s">
        <v>603</v>
      </c>
      <c r="G488" s="41"/>
      <c r="H488" s="41"/>
      <c r="I488" s="299"/>
      <c r="J488" s="41"/>
      <c r="K488" s="41"/>
      <c r="L488" s="45"/>
      <c r="M488" s="300"/>
      <c r="N488" s="301"/>
      <c r="O488" s="92"/>
      <c r="P488" s="92"/>
      <c r="Q488" s="92"/>
      <c r="R488" s="92"/>
      <c r="S488" s="92"/>
      <c r="T488" s="93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T488" s="18" t="s">
        <v>330</v>
      </c>
      <c r="AU488" s="18" t="s">
        <v>85</v>
      </c>
    </row>
    <row r="489" s="2" customFormat="1" ht="24.15" customHeight="1">
      <c r="A489" s="39"/>
      <c r="B489" s="40"/>
      <c r="C489" s="229" t="s">
        <v>696</v>
      </c>
      <c r="D489" s="229" t="s">
        <v>161</v>
      </c>
      <c r="E489" s="230" t="s">
        <v>697</v>
      </c>
      <c r="F489" s="231" t="s">
        <v>698</v>
      </c>
      <c r="G489" s="232" t="s">
        <v>601</v>
      </c>
      <c r="H489" s="233">
        <v>7.6799999999999997</v>
      </c>
      <c r="I489" s="234"/>
      <c r="J489" s="235">
        <f>ROUND(I489*H489,2)</f>
        <v>0</v>
      </c>
      <c r="K489" s="236"/>
      <c r="L489" s="45"/>
      <c r="M489" s="237" t="s">
        <v>1</v>
      </c>
      <c r="N489" s="238" t="s">
        <v>41</v>
      </c>
      <c r="O489" s="92"/>
      <c r="P489" s="239">
        <f>O489*H489</f>
        <v>0</v>
      </c>
      <c r="Q489" s="239">
        <v>0</v>
      </c>
      <c r="R489" s="239">
        <f>Q489*H489</f>
        <v>0</v>
      </c>
      <c r="S489" s="239">
        <v>0</v>
      </c>
      <c r="T489" s="240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41" t="s">
        <v>241</v>
      </c>
      <c r="AT489" s="241" t="s">
        <v>161</v>
      </c>
      <c r="AU489" s="241" t="s">
        <v>85</v>
      </c>
      <c r="AY489" s="18" t="s">
        <v>158</v>
      </c>
      <c r="BE489" s="242">
        <f>IF(N489="základní",J489,0)</f>
        <v>0</v>
      </c>
      <c r="BF489" s="242">
        <f>IF(N489="snížená",J489,0)</f>
        <v>0</v>
      </c>
      <c r="BG489" s="242">
        <f>IF(N489="zákl. přenesená",J489,0)</f>
        <v>0</v>
      </c>
      <c r="BH489" s="242">
        <f>IF(N489="sníž. přenesená",J489,0)</f>
        <v>0</v>
      </c>
      <c r="BI489" s="242">
        <f>IF(N489="nulová",J489,0)</f>
        <v>0</v>
      </c>
      <c r="BJ489" s="18" t="s">
        <v>83</v>
      </c>
      <c r="BK489" s="242">
        <f>ROUND(I489*H489,2)</f>
        <v>0</v>
      </c>
      <c r="BL489" s="18" t="s">
        <v>241</v>
      </c>
      <c r="BM489" s="241" t="s">
        <v>699</v>
      </c>
    </row>
    <row r="490" s="2" customFormat="1">
      <c r="A490" s="39"/>
      <c r="B490" s="40"/>
      <c r="C490" s="41"/>
      <c r="D490" s="245" t="s">
        <v>330</v>
      </c>
      <c r="E490" s="41"/>
      <c r="F490" s="298" t="s">
        <v>603</v>
      </c>
      <c r="G490" s="41"/>
      <c r="H490" s="41"/>
      <c r="I490" s="299"/>
      <c r="J490" s="41"/>
      <c r="K490" s="41"/>
      <c r="L490" s="45"/>
      <c r="M490" s="300"/>
      <c r="N490" s="301"/>
      <c r="O490" s="92"/>
      <c r="P490" s="92"/>
      <c r="Q490" s="92"/>
      <c r="R490" s="92"/>
      <c r="S490" s="92"/>
      <c r="T490" s="93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18" t="s">
        <v>330</v>
      </c>
      <c r="AU490" s="18" t="s">
        <v>85</v>
      </c>
    </row>
    <row r="491" s="2" customFormat="1" ht="24.15" customHeight="1">
      <c r="A491" s="39"/>
      <c r="B491" s="40"/>
      <c r="C491" s="229" t="s">
        <v>700</v>
      </c>
      <c r="D491" s="229" t="s">
        <v>161</v>
      </c>
      <c r="E491" s="230" t="s">
        <v>701</v>
      </c>
      <c r="F491" s="231" t="s">
        <v>702</v>
      </c>
      <c r="G491" s="232" t="s">
        <v>601</v>
      </c>
      <c r="H491" s="233">
        <v>2.1299999999999999</v>
      </c>
      <c r="I491" s="234"/>
      <c r="J491" s="235">
        <f>ROUND(I491*H491,2)</f>
        <v>0</v>
      </c>
      <c r="K491" s="236"/>
      <c r="L491" s="45"/>
      <c r="M491" s="237" t="s">
        <v>1</v>
      </c>
      <c r="N491" s="238" t="s">
        <v>41</v>
      </c>
      <c r="O491" s="92"/>
      <c r="P491" s="239">
        <f>O491*H491</f>
        <v>0</v>
      </c>
      <c r="Q491" s="239">
        <v>0</v>
      </c>
      <c r="R491" s="239">
        <f>Q491*H491</f>
        <v>0</v>
      </c>
      <c r="S491" s="239">
        <v>0</v>
      </c>
      <c r="T491" s="240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41" t="s">
        <v>241</v>
      </c>
      <c r="AT491" s="241" t="s">
        <v>161</v>
      </c>
      <c r="AU491" s="241" t="s">
        <v>85</v>
      </c>
      <c r="AY491" s="18" t="s">
        <v>158</v>
      </c>
      <c r="BE491" s="242">
        <f>IF(N491="základní",J491,0)</f>
        <v>0</v>
      </c>
      <c r="BF491" s="242">
        <f>IF(N491="snížená",J491,0)</f>
        <v>0</v>
      </c>
      <c r="BG491" s="242">
        <f>IF(N491="zákl. přenesená",J491,0)</f>
        <v>0</v>
      </c>
      <c r="BH491" s="242">
        <f>IF(N491="sníž. přenesená",J491,0)</f>
        <v>0</v>
      </c>
      <c r="BI491" s="242">
        <f>IF(N491="nulová",J491,0)</f>
        <v>0</v>
      </c>
      <c r="BJ491" s="18" t="s">
        <v>83</v>
      </c>
      <c r="BK491" s="242">
        <f>ROUND(I491*H491,2)</f>
        <v>0</v>
      </c>
      <c r="BL491" s="18" t="s">
        <v>241</v>
      </c>
      <c r="BM491" s="241" t="s">
        <v>703</v>
      </c>
    </row>
    <row r="492" s="2" customFormat="1">
      <c r="A492" s="39"/>
      <c r="B492" s="40"/>
      <c r="C492" s="41"/>
      <c r="D492" s="245" t="s">
        <v>330</v>
      </c>
      <c r="E492" s="41"/>
      <c r="F492" s="298" t="s">
        <v>603</v>
      </c>
      <c r="G492" s="41"/>
      <c r="H492" s="41"/>
      <c r="I492" s="299"/>
      <c r="J492" s="41"/>
      <c r="K492" s="41"/>
      <c r="L492" s="45"/>
      <c r="M492" s="300"/>
      <c r="N492" s="301"/>
      <c r="O492" s="92"/>
      <c r="P492" s="92"/>
      <c r="Q492" s="92"/>
      <c r="R492" s="92"/>
      <c r="S492" s="92"/>
      <c r="T492" s="93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330</v>
      </c>
      <c r="AU492" s="18" t="s">
        <v>85</v>
      </c>
    </row>
    <row r="493" s="2" customFormat="1" ht="33" customHeight="1">
      <c r="A493" s="39"/>
      <c r="B493" s="40"/>
      <c r="C493" s="229" t="s">
        <v>704</v>
      </c>
      <c r="D493" s="229" t="s">
        <v>161</v>
      </c>
      <c r="E493" s="230" t="s">
        <v>705</v>
      </c>
      <c r="F493" s="231" t="s">
        <v>706</v>
      </c>
      <c r="G493" s="232" t="s">
        <v>601</v>
      </c>
      <c r="H493" s="233">
        <v>101</v>
      </c>
      <c r="I493" s="234"/>
      <c r="J493" s="235">
        <f>ROUND(I493*H493,2)</f>
        <v>0</v>
      </c>
      <c r="K493" s="236"/>
      <c r="L493" s="45"/>
      <c r="M493" s="237" t="s">
        <v>1</v>
      </c>
      <c r="N493" s="238" t="s">
        <v>41</v>
      </c>
      <c r="O493" s="92"/>
      <c r="P493" s="239">
        <f>O493*H493</f>
        <v>0</v>
      </c>
      <c r="Q493" s="239">
        <v>0</v>
      </c>
      <c r="R493" s="239">
        <f>Q493*H493</f>
        <v>0</v>
      </c>
      <c r="S493" s="239">
        <v>0</v>
      </c>
      <c r="T493" s="240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41" t="s">
        <v>241</v>
      </c>
      <c r="AT493" s="241" t="s">
        <v>161</v>
      </c>
      <c r="AU493" s="241" t="s">
        <v>85</v>
      </c>
      <c r="AY493" s="18" t="s">
        <v>158</v>
      </c>
      <c r="BE493" s="242">
        <f>IF(N493="základní",J493,0)</f>
        <v>0</v>
      </c>
      <c r="BF493" s="242">
        <f>IF(N493="snížená",J493,0)</f>
        <v>0</v>
      </c>
      <c r="BG493" s="242">
        <f>IF(N493="zákl. přenesená",J493,0)</f>
        <v>0</v>
      </c>
      <c r="BH493" s="242">
        <f>IF(N493="sníž. přenesená",J493,0)</f>
        <v>0</v>
      </c>
      <c r="BI493" s="242">
        <f>IF(N493="nulová",J493,0)</f>
        <v>0</v>
      </c>
      <c r="BJ493" s="18" t="s">
        <v>83</v>
      </c>
      <c r="BK493" s="242">
        <f>ROUND(I493*H493,2)</f>
        <v>0</v>
      </c>
      <c r="BL493" s="18" t="s">
        <v>241</v>
      </c>
      <c r="BM493" s="241" t="s">
        <v>707</v>
      </c>
    </row>
    <row r="494" s="2" customFormat="1">
      <c r="A494" s="39"/>
      <c r="B494" s="40"/>
      <c r="C494" s="41"/>
      <c r="D494" s="245" t="s">
        <v>330</v>
      </c>
      <c r="E494" s="41"/>
      <c r="F494" s="298" t="s">
        <v>603</v>
      </c>
      <c r="G494" s="41"/>
      <c r="H494" s="41"/>
      <c r="I494" s="299"/>
      <c r="J494" s="41"/>
      <c r="K494" s="41"/>
      <c r="L494" s="45"/>
      <c r="M494" s="300"/>
      <c r="N494" s="301"/>
      <c r="O494" s="92"/>
      <c r="P494" s="92"/>
      <c r="Q494" s="92"/>
      <c r="R494" s="92"/>
      <c r="S494" s="92"/>
      <c r="T494" s="93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T494" s="18" t="s">
        <v>330</v>
      </c>
      <c r="AU494" s="18" t="s">
        <v>85</v>
      </c>
    </row>
    <row r="495" s="2" customFormat="1" ht="37.8" customHeight="1">
      <c r="A495" s="39"/>
      <c r="B495" s="40"/>
      <c r="C495" s="229" t="s">
        <v>708</v>
      </c>
      <c r="D495" s="229" t="s">
        <v>161</v>
      </c>
      <c r="E495" s="230" t="s">
        <v>709</v>
      </c>
      <c r="F495" s="231" t="s">
        <v>710</v>
      </c>
      <c r="G495" s="232" t="s">
        <v>601</v>
      </c>
      <c r="H495" s="233">
        <v>19.5</v>
      </c>
      <c r="I495" s="234"/>
      <c r="J495" s="235">
        <f>ROUND(I495*H495,2)</f>
        <v>0</v>
      </c>
      <c r="K495" s="236"/>
      <c r="L495" s="45"/>
      <c r="M495" s="237" t="s">
        <v>1</v>
      </c>
      <c r="N495" s="238" t="s">
        <v>41</v>
      </c>
      <c r="O495" s="92"/>
      <c r="P495" s="239">
        <f>O495*H495</f>
        <v>0</v>
      </c>
      <c r="Q495" s="239">
        <v>0</v>
      </c>
      <c r="R495" s="239">
        <f>Q495*H495</f>
        <v>0</v>
      </c>
      <c r="S495" s="239">
        <v>0</v>
      </c>
      <c r="T495" s="240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41" t="s">
        <v>241</v>
      </c>
      <c r="AT495" s="241" t="s">
        <v>161</v>
      </c>
      <c r="AU495" s="241" t="s">
        <v>85</v>
      </c>
      <c r="AY495" s="18" t="s">
        <v>158</v>
      </c>
      <c r="BE495" s="242">
        <f>IF(N495="základní",J495,0)</f>
        <v>0</v>
      </c>
      <c r="BF495" s="242">
        <f>IF(N495="snížená",J495,0)</f>
        <v>0</v>
      </c>
      <c r="BG495" s="242">
        <f>IF(N495="zákl. přenesená",J495,0)</f>
        <v>0</v>
      </c>
      <c r="BH495" s="242">
        <f>IF(N495="sníž. přenesená",J495,0)</f>
        <v>0</v>
      </c>
      <c r="BI495" s="242">
        <f>IF(N495="nulová",J495,0)</f>
        <v>0</v>
      </c>
      <c r="BJ495" s="18" t="s">
        <v>83</v>
      </c>
      <c r="BK495" s="242">
        <f>ROUND(I495*H495,2)</f>
        <v>0</v>
      </c>
      <c r="BL495" s="18" t="s">
        <v>241</v>
      </c>
      <c r="BM495" s="241" t="s">
        <v>711</v>
      </c>
    </row>
    <row r="496" s="2" customFormat="1">
      <c r="A496" s="39"/>
      <c r="B496" s="40"/>
      <c r="C496" s="41"/>
      <c r="D496" s="245" t="s">
        <v>330</v>
      </c>
      <c r="E496" s="41"/>
      <c r="F496" s="298" t="s">
        <v>603</v>
      </c>
      <c r="G496" s="41"/>
      <c r="H496" s="41"/>
      <c r="I496" s="299"/>
      <c r="J496" s="41"/>
      <c r="K496" s="41"/>
      <c r="L496" s="45"/>
      <c r="M496" s="300"/>
      <c r="N496" s="301"/>
      <c r="O496" s="92"/>
      <c r="P496" s="92"/>
      <c r="Q496" s="92"/>
      <c r="R496" s="92"/>
      <c r="S496" s="92"/>
      <c r="T496" s="93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330</v>
      </c>
      <c r="AU496" s="18" t="s">
        <v>85</v>
      </c>
    </row>
    <row r="497" s="2" customFormat="1" ht="44.25" customHeight="1">
      <c r="A497" s="39"/>
      <c r="B497" s="40"/>
      <c r="C497" s="229" t="s">
        <v>712</v>
      </c>
      <c r="D497" s="229" t="s">
        <v>161</v>
      </c>
      <c r="E497" s="230" t="s">
        <v>713</v>
      </c>
      <c r="F497" s="231" t="s">
        <v>714</v>
      </c>
      <c r="G497" s="232" t="s">
        <v>601</v>
      </c>
      <c r="H497" s="233">
        <v>189</v>
      </c>
      <c r="I497" s="234"/>
      <c r="J497" s="235">
        <f>ROUND(I497*H497,2)</f>
        <v>0</v>
      </c>
      <c r="K497" s="236"/>
      <c r="L497" s="45"/>
      <c r="M497" s="237" t="s">
        <v>1</v>
      </c>
      <c r="N497" s="238" t="s">
        <v>41</v>
      </c>
      <c r="O497" s="92"/>
      <c r="P497" s="239">
        <f>O497*H497</f>
        <v>0</v>
      </c>
      <c r="Q497" s="239">
        <v>0</v>
      </c>
      <c r="R497" s="239">
        <f>Q497*H497</f>
        <v>0</v>
      </c>
      <c r="S497" s="239">
        <v>0</v>
      </c>
      <c r="T497" s="240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41" t="s">
        <v>241</v>
      </c>
      <c r="AT497" s="241" t="s">
        <v>161</v>
      </c>
      <c r="AU497" s="241" t="s">
        <v>85</v>
      </c>
      <c r="AY497" s="18" t="s">
        <v>158</v>
      </c>
      <c r="BE497" s="242">
        <f>IF(N497="základní",J497,0)</f>
        <v>0</v>
      </c>
      <c r="BF497" s="242">
        <f>IF(N497="snížená",J497,0)</f>
        <v>0</v>
      </c>
      <c r="BG497" s="242">
        <f>IF(N497="zákl. přenesená",J497,0)</f>
        <v>0</v>
      </c>
      <c r="BH497" s="242">
        <f>IF(N497="sníž. přenesená",J497,0)</f>
        <v>0</v>
      </c>
      <c r="BI497" s="242">
        <f>IF(N497="nulová",J497,0)</f>
        <v>0</v>
      </c>
      <c r="BJ497" s="18" t="s">
        <v>83</v>
      </c>
      <c r="BK497" s="242">
        <f>ROUND(I497*H497,2)</f>
        <v>0</v>
      </c>
      <c r="BL497" s="18" t="s">
        <v>241</v>
      </c>
      <c r="BM497" s="241" t="s">
        <v>715</v>
      </c>
    </row>
    <row r="498" s="2" customFormat="1">
      <c r="A498" s="39"/>
      <c r="B498" s="40"/>
      <c r="C498" s="41"/>
      <c r="D498" s="245" t="s">
        <v>330</v>
      </c>
      <c r="E498" s="41"/>
      <c r="F498" s="298" t="s">
        <v>603</v>
      </c>
      <c r="G498" s="41"/>
      <c r="H498" s="41"/>
      <c r="I498" s="299"/>
      <c r="J498" s="41"/>
      <c r="K498" s="41"/>
      <c r="L498" s="45"/>
      <c r="M498" s="300"/>
      <c r="N498" s="301"/>
      <c r="O498" s="92"/>
      <c r="P498" s="92"/>
      <c r="Q498" s="92"/>
      <c r="R498" s="92"/>
      <c r="S498" s="92"/>
      <c r="T498" s="93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T498" s="18" t="s">
        <v>330</v>
      </c>
      <c r="AU498" s="18" t="s">
        <v>85</v>
      </c>
    </row>
    <row r="499" s="2" customFormat="1" ht="37.8" customHeight="1">
      <c r="A499" s="39"/>
      <c r="B499" s="40"/>
      <c r="C499" s="229" t="s">
        <v>716</v>
      </c>
      <c r="D499" s="229" t="s">
        <v>161</v>
      </c>
      <c r="E499" s="230" t="s">
        <v>717</v>
      </c>
      <c r="F499" s="231" t="s">
        <v>718</v>
      </c>
      <c r="G499" s="232" t="s">
        <v>601</v>
      </c>
      <c r="H499" s="233">
        <v>20.699999999999999</v>
      </c>
      <c r="I499" s="234"/>
      <c r="J499" s="235">
        <f>ROUND(I499*H499,2)</f>
        <v>0</v>
      </c>
      <c r="K499" s="236"/>
      <c r="L499" s="45"/>
      <c r="M499" s="237" t="s">
        <v>1</v>
      </c>
      <c r="N499" s="238" t="s">
        <v>41</v>
      </c>
      <c r="O499" s="92"/>
      <c r="P499" s="239">
        <f>O499*H499</f>
        <v>0</v>
      </c>
      <c r="Q499" s="239">
        <v>0</v>
      </c>
      <c r="R499" s="239">
        <f>Q499*H499</f>
        <v>0</v>
      </c>
      <c r="S499" s="239">
        <v>0</v>
      </c>
      <c r="T499" s="240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41" t="s">
        <v>241</v>
      </c>
      <c r="AT499" s="241" t="s">
        <v>161</v>
      </c>
      <c r="AU499" s="241" t="s">
        <v>85</v>
      </c>
      <c r="AY499" s="18" t="s">
        <v>158</v>
      </c>
      <c r="BE499" s="242">
        <f>IF(N499="základní",J499,0)</f>
        <v>0</v>
      </c>
      <c r="BF499" s="242">
        <f>IF(N499="snížená",J499,0)</f>
        <v>0</v>
      </c>
      <c r="BG499" s="242">
        <f>IF(N499="zákl. přenesená",J499,0)</f>
        <v>0</v>
      </c>
      <c r="BH499" s="242">
        <f>IF(N499="sníž. přenesená",J499,0)</f>
        <v>0</v>
      </c>
      <c r="BI499" s="242">
        <f>IF(N499="nulová",J499,0)</f>
        <v>0</v>
      </c>
      <c r="BJ499" s="18" t="s">
        <v>83</v>
      </c>
      <c r="BK499" s="242">
        <f>ROUND(I499*H499,2)</f>
        <v>0</v>
      </c>
      <c r="BL499" s="18" t="s">
        <v>241</v>
      </c>
      <c r="BM499" s="241" t="s">
        <v>719</v>
      </c>
    </row>
    <row r="500" s="2" customFormat="1">
      <c r="A500" s="39"/>
      <c r="B500" s="40"/>
      <c r="C500" s="41"/>
      <c r="D500" s="245" t="s">
        <v>330</v>
      </c>
      <c r="E500" s="41"/>
      <c r="F500" s="298" t="s">
        <v>603</v>
      </c>
      <c r="G500" s="41"/>
      <c r="H500" s="41"/>
      <c r="I500" s="299"/>
      <c r="J500" s="41"/>
      <c r="K500" s="41"/>
      <c r="L500" s="45"/>
      <c r="M500" s="300"/>
      <c r="N500" s="301"/>
      <c r="O500" s="92"/>
      <c r="P500" s="92"/>
      <c r="Q500" s="92"/>
      <c r="R500" s="92"/>
      <c r="S500" s="92"/>
      <c r="T500" s="93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T500" s="18" t="s">
        <v>330</v>
      </c>
      <c r="AU500" s="18" t="s">
        <v>85</v>
      </c>
    </row>
    <row r="501" s="2" customFormat="1" ht="37.8" customHeight="1">
      <c r="A501" s="39"/>
      <c r="B501" s="40"/>
      <c r="C501" s="229" t="s">
        <v>720</v>
      </c>
      <c r="D501" s="229" t="s">
        <v>161</v>
      </c>
      <c r="E501" s="230" t="s">
        <v>721</v>
      </c>
      <c r="F501" s="231" t="s">
        <v>722</v>
      </c>
      <c r="G501" s="232" t="s">
        <v>601</v>
      </c>
      <c r="H501" s="233">
        <v>56.5</v>
      </c>
      <c r="I501" s="234"/>
      <c r="J501" s="235">
        <f>ROUND(I501*H501,2)</f>
        <v>0</v>
      </c>
      <c r="K501" s="236"/>
      <c r="L501" s="45"/>
      <c r="M501" s="237" t="s">
        <v>1</v>
      </c>
      <c r="N501" s="238" t="s">
        <v>41</v>
      </c>
      <c r="O501" s="92"/>
      <c r="P501" s="239">
        <f>O501*H501</f>
        <v>0</v>
      </c>
      <c r="Q501" s="239">
        <v>0</v>
      </c>
      <c r="R501" s="239">
        <f>Q501*H501</f>
        <v>0</v>
      </c>
      <c r="S501" s="239">
        <v>0</v>
      </c>
      <c r="T501" s="240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41" t="s">
        <v>241</v>
      </c>
      <c r="AT501" s="241" t="s">
        <v>161</v>
      </c>
      <c r="AU501" s="241" t="s">
        <v>85</v>
      </c>
      <c r="AY501" s="18" t="s">
        <v>158</v>
      </c>
      <c r="BE501" s="242">
        <f>IF(N501="základní",J501,0)</f>
        <v>0</v>
      </c>
      <c r="BF501" s="242">
        <f>IF(N501="snížená",J501,0)</f>
        <v>0</v>
      </c>
      <c r="BG501" s="242">
        <f>IF(N501="zákl. přenesená",J501,0)</f>
        <v>0</v>
      </c>
      <c r="BH501" s="242">
        <f>IF(N501="sníž. přenesená",J501,0)</f>
        <v>0</v>
      </c>
      <c r="BI501" s="242">
        <f>IF(N501="nulová",J501,0)</f>
        <v>0</v>
      </c>
      <c r="BJ501" s="18" t="s">
        <v>83</v>
      </c>
      <c r="BK501" s="242">
        <f>ROUND(I501*H501,2)</f>
        <v>0</v>
      </c>
      <c r="BL501" s="18" t="s">
        <v>241</v>
      </c>
      <c r="BM501" s="241" t="s">
        <v>723</v>
      </c>
    </row>
    <row r="502" s="2" customFormat="1">
      <c r="A502" s="39"/>
      <c r="B502" s="40"/>
      <c r="C502" s="41"/>
      <c r="D502" s="245" t="s">
        <v>330</v>
      </c>
      <c r="E502" s="41"/>
      <c r="F502" s="298" t="s">
        <v>603</v>
      </c>
      <c r="G502" s="41"/>
      <c r="H502" s="41"/>
      <c r="I502" s="299"/>
      <c r="J502" s="41"/>
      <c r="K502" s="41"/>
      <c r="L502" s="45"/>
      <c r="M502" s="300"/>
      <c r="N502" s="301"/>
      <c r="O502" s="92"/>
      <c r="P502" s="92"/>
      <c r="Q502" s="92"/>
      <c r="R502" s="92"/>
      <c r="S502" s="92"/>
      <c r="T502" s="93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330</v>
      </c>
      <c r="AU502" s="18" t="s">
        <v>85</v>
      </c>
    </row>
    <row r="503" s="2" customFormat="1" ht="24.15" customHeight="1">
      <c r="A503" s="39"/>
      <c r="B503" s="40"/>
      <c r="C503" s="229" t="s">
        <v>724</v>
      </c>
      <c r="D503" s="229" t="s">
        <v>161</v>
      </c>
      <c r="E503" s="230" t="s">
        <v>725</v>
      </c>
      <c r="F503" s="231" t="s">
        <v>726</v>
      </c>
      <c r="G503" s="232" t="s">
        <v>601</v>
      </c>
      <c r="H503" s="233">
        <v>67</v>
      </c>
      <c r="I503" s="234"/>
      <c r="J503" s="235">
        <f>ROUND(I503*H503,2)</f>
        <v>0</v>
      </c>
      <c r="K503" s="236"/>
      <c r="L503" s="45"/>
      <c r="M503" s="237" t="s">
        <v>1</v>
      </c>
      <c r="N503" s="238" t="s">
        <v>41</v>
      </c>
      <c r="O503" s="92"/>
      <c r="P503" s="239">
        <f>O503*H503</f>
        <v>0</v>
      </c>
      <c r="Q503" s="239">
        <v>0</v>
      </c>
      <c r="R503" s="239">
        <f>Q503*H503</f>
        <v>0</v>
      </c>
      <c r="S503" s="239">
        <v>0</v>
      </c>
      <c r="T503" s="240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41" t="s">
        <v>241</v>
      </c>
      <c r="AT503" s="241" t="s">
        <v>161</v>
      </c>
      <c r="AU503" s="241" t="s">
        <v>85</v>
      </c>
      <c r="AY503" s="18" t="s">
        <v>158</v>
      </c>
      <c r="BE503" s="242">
        <f>IF(N503="základní",J503,0)</f>
        <v>0</v>
      </c>
      <c r="BF503" s="242">
        <f>IF(N503="snížená",J503,0)</f>
        <v>0</v>
      </c>
      <c r="BG503" s="242">
        <f>IF(N503="zákl. přenesená",J503,0)</f>
        <v>0</v>
      </c>
      <c r="BH503" s="242">
        <f>IF(N503="sníž. přenesená",J503,0)</f>
        <v>0</v>
      </c>
      <c r="BI503" s="242">
        <f>IF(N503="nulová",J503,0)</f>
        <v>0</v>
      </c>
      <c r="BJ503" s="18" t="s">
        <v>83</v>
      </c>
      <c r="BK503" s="242">
        <f>ROUND(I503*H503,2)</f>
        <v>0</v>
      </c>
      <c r="BL503" s="18" t="s">
        <v>241</v>
      </c>
      <c r="BM503" s="241" t="s">
        <v>727</v>
      </c>
    </row>
    <row r="504" s="2" customFormat="1">
      <c r="A504" s="39"/>
      <c r="B504" s="40"/>
      <c r="C504" s="41"/>
      <c r="D504" s="245" t="s">
        <v>330</v>
      </c>
      <c r="E504" s="41"/>
      <c r="F504" s="298" t="s">
        <v>603</v>
      </c>
      <c r="G504" s="41"/>
      <c r="H504" s="41"/>
      <c r="I504" s="299"/>
      <c r="J504" s="41"/>
      <c r="K504" s="41"/>
      <c r="L504" s="45"/>
      <c r="M504" s="300"/>
      <c r="N504" s="301"/>
      <c r="O504" s="92"/>
      <c r="P504" s="92"/>
      <c r="Q504" s="92"/>
      <c r="R504" s="92"/>
      <c r="S504" s="92"/>
      <c r="T504" s="93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T504" s="18" t="s">
        <v>330</v>
      </c>
      <c r="AU504" s="18" t="s">
        <v>85</v>
      </c>
    </row>
    <row r="505" s="2" customFormat="1" ht="24.15" customHeight="1">
      <c r="A505" s="39"/>
      <c r="B505" s="40"/>
      <c r="C505" s="229" t="s">
        <v>728</v>
      </c>
      <c r="D505" s="229" t="s">
        <v>161</v>
      </c>
      <c r="E505" s="230" t="s">
        <v>729</v>
      </c>
      <c r="F505" s="231" t="s">
        <v>730</v>
      </c>
      <c r="G505" s="232" t="s">
        <v>601</v>
      </c>
      <c r="H505" s="233">
        <v>12.5</v>
      </c>
      <c r="I505" s="234"/>
      <c r="J505" s="235">
        <f>ROUND(I505*H505,2)</f>
        <v>0</v>
      </c>
      <c r="K505" s="236"/>
      <c r="L505" s="45"/>
      <c r="M505" s="237" t="s">
        <v>1</v>
      </c>
      <c r="N505" s="238" t="s">
        <v>41</v>
      </c>
      <c r="O505" s="92"/>
      <c r="P505" s="239">
        <f>O505*H505</f>
        <v>0</v>
      </c>
      <c r="Q505" s="239">
        <v>0</v>
      </c>
      <c r="R505" s="239">
        <f>Q505*H505</f>
        <v>0</v>
      </c>
      <c r="S505" s="239">
        <v>0</v>
      </c>
      <c r="T505" s="240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41" t="s">
        <v>241</v>
      </c>
      <c r="AT505" s="241" t="s">
        <v>161</v>
      </c>
      <c r="AU505" s="241" t="s">
        <v>85</v>
      </c>
      <c r="AY505" s="18" t="s">
        <v>158</v>
      </c>
      <c r="BE505" s="242">
        <f>IF(N505="základní",J505,0)</f>
        <v>0</v>
      </c>
      <c r="BF505" s="242">
        <f>IF(N505="snížená",J505,0)</f>
        <v>0</v>
      </c>
      <c r="BG505" s="242">
        <f>IF(N505="zákl. přenesená",J505,0)</f>
        <v>0</v>
      </c>
      <c r="BH505" s="242">
        <f>IF(N505="sníž. přenesená",J505,0)</f>
        <v>0</v>
      </c>
      <c r="BI505" s="242">
        <f>IF(N505="nulová",J505,0)</f>
        <v>0</v>
      </c>
      <c r="BJ505" s="18" t="s">
        <v>83</v>
      </c>
      <c r="BK505" s="242">
        <f>ROUND(I505*H505,2)</f>
        <v>0</v>
      </c>
      <c r="BL505" s="18" t="s">
        <v>241</v>
      </c>
      <c r="BM505" s="241" t="s">
        <v>731</v>
      </c>
    </row>
    <row r="506" s="2" customFormat="1">
      <c r="A506" s="39"/>
      <c r="B506" s="40"/>
      <c r="C506" s="41"/>
      <c r="D506" s="245" t="s">
        <v>330</v>
      </c>
      <c r="E506" s="41"/>
      <c r="F506" s="298" t="s">
        <v>603</v>
      </c>
      <c r="G506" s="41"/>
      <c r="H506" s="41"/>
      <c r="I506" s="299"/>
      <c r="J506" s="41"/>
      <c r="K506" s="41"/>
      <c r="L506" s="45"/>
      <c r="M506" s="300"/>
      <c r="N506" s="301"/>
      <c r="O506" s="92"/>
      <c r="P506" s="92"/>
      <c r="Q506" s="92"/>
      <c r="R506" s="92"/>
      <c r="S506" s="92"/>
      <c r="T506" s="93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T506" s="18" t="s">
        <v>330</v>
      </c>
      <c r="AU506" s="18" t="s">
        <v>85</v>
      </c>
    </row>
    <row r="507" s="2" customFormat="1" ht="24.15" customHeight="1">
      <c r="A507" s="39"/>
      <c r="B507" s="40"/>
      <c r="C507" s="229" t="s">
        <v>732</v>
      </c>
      <c r="D507" s="229" t="s">
        <v>161</v>
      </c>
      <c r="E507" s="230" t="s">
        <v>733</v>
      </c>
      <c r="F507" s="231" t="s">
        <v>734</v>
      </c>
      <c r="G507" s="232" t="s">
        <v>735</v>
      </c>
      <c r="H507" s="233">
        <v>2</v>
      </c>
      <c r="I507" s="234"/>
      <c r="J507" s="235">
        <f>ROUND(I507*H507,2)</f>
        <v>0</v>
      </c>
      <c r="K507" s="236"/>
      <c r="L507" s="45"/>
      <c r="M507" s="237" t="s">
        <v>1</v>
      </c>
      <c r="N507" s="238" t="s">
        <v>41</v>
      </c>
      <c r="O507" s="92"/>
      <c r="P507" s="239">
        <f>O507*H507</f>
        <v>0</v>
      </c>
      <c r="Q507" s="239">
        <v>0</v>
      </c>
      <c r="R507" s="239">
        <f>Q507*H507</f>
        <v>0</v>
      </c>
      <c r="S507" s="239">
        <v>0</v>
      </c>
      <c r="T507" s="240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41" t="s">
        <v>241</v>
      </c>
      <c r="AT507" s="241" t="s">
        <v>161</v>
      </c>
      <c r="AU507" s="241" t="s">
        <v>85</v>
      </c>
      <c r="AY507" s="18" t="s">
        <v>158</v>
      </c>
      <c r="BE507" s="242">
        <f>IF(N507="základní",J507,0)</f>
        <v>0</v>
      </c>
      <c r="BF507" s="242">
        <f>IF(N507="snížená",J507,0)</f>
        <v>0</v>
      </c>
      <c r="BG507" s="242">
        <f>IF(N507="zákl. přenesená",J507,0)</f>
        <v>0</v>
      </c>
      <c r="BH507" s="242">
        <f>IF(N507="sníž. přenesená",J507,0)</f>
        <v>0</v>
      </c>
      <c r="BI507" s="242">
        <f>IF(N507="nulová",J507,0)</f>
        <v>0</v>
      </c>
      <c r="BJ507" s="18" t="s">
        <v>83</v>
      </c>
      <c r="BK507" s="242">
        <f>ROUND(I507*H507,2)</f>
        <v>0</v>
      </c>
      <c r="BL507" s="18" t="s">
        <v>241</v>
      </c>
      <c r="BM507" s="241" t="s">
        <v>736</v>
      </c>
    </row>
    <row r="508" s="2" customFormat="1">
      <c r="A508" s="39"/>
      <c r="B508" s="40"/>
      <c r="C508" s="41"/>
      <c r="D508" s="245" t="s">
        <v>330</v>
      </c>
      <c r="E508" s="41"/>
      <c r="F508" s="298" t="s">
        <v>603</v>
      </c>
      <c r="G508" s="41"/>
      <c r="H508" s="41"/>
      <c r="I508" s="299"/>
      <c r="J508" s="41"/>
      <c r="K508" s="41"/>
      <c r="L508" s="45"/>
      <c r="M508" s="300"/>
      <c r="N508" s="301"/>
      <c r="O508" s="92"/>
      <c r="P508" s="92"/>
      <c r="Q508" s="92"/>
      <c r="R508" s="92"/>
      <c r="S508" s="92"/>
      <c r="T508" s="93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T508" s="18" t="s">
        <v>330</v>
      </c>
      <c r="AU508" s="18" t="s">
        <v>85</v>
      </c>
    </row>
    <row r="509" s="2" customFormat="1" ht="24.15" customHeight="1">
      <c r="A509" s="39"/>
      <c r="B509" s="40"/>
      <c r="C509" s="229" t="s">
        <v>737</v>
      </c>
      <c r="D509" s="229" t="s">
        <v>161</v>
      </c>
      <c r="E509" s="230" t="s">
        <v>738</v>
      </c>
      <c r="F509" s="231" t="s">
        <v>739</v>
      </c>
      <c r="G509" s="232" t="s">
        <v>601</v>
      </c>
      <c r="H509" s="233">
        <v>57.5</v>
      </c>
      <c r="I509" s="234"/>
      <c r="J509" s="235">
        <f>ROUND(I509*H509,2)</f>
        <v>0</v>
      </c>
      <c r="K509" s="236"/>
      <c r="L509" s="45"/>
      <c r="M509" s="237" t="s">
        <v>1</v>
      </c>
      <c r="N509" s="238" t="s">
        <v>41</v>
      </c>
      <c r="O509" s="92"/>
      <c r="P509" s="239">
        <f>O509*H509</f>
        <v>0</v>
      </c>
      <c r="Q509" s="239">
        <v>0</v>
      </c>
      <c r="R509" s="239">
        <f>Q509*H509</f>
        <v>0</v>
      </c>
      <c r="S509" s="239">
        <v>0</v>
      </c>
      <c r="T509" s="240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41" t="s">
        <v>241</v>
      </c>
      <c r="AT509" s="241" t="s">
        <v>161</v>
      </c>
      <c r="AU509" s="241" t="s">
        <v>85</v>
      </c>
      <c r="AY509" s="18" t="s">
        <v>158</v>
      </c>
      <c r="BE509" s="242">
        <f>IF(N509="základní",J509,0)</f>
        <v>0</v>
      </c>
      <c r="BF509" s="242">
        <f>IF(N509="snížená",J509,0)</f>
        <v>0</v>
      </c>
      <c r="BG509" s="242">
        <f>IF(N509="zákl. přenesená",J509,0)</f>
        <v>0</v>
      </c>
      <c r="BH509" s="242">
        <f>IF(N509="sníž. přenesená",J509,0)</f>
        <v>0</v>
      </c>
      <c r="BI509" s="242">
        <f>IF(N509="nulová",J509,0)</f>
        <v>0</v>
      </c>
      <c r="BJ509" s="18" t="s">
        <v>83</v>
      </c>
      <c r="BK509" s="242">
        <f>ROUND(I509*H509,2)</f>
        <v>0</v>
      </c>
      <c r="BL509" s="18" t="s">
        <v>241</v>
      </c>
      <c r="BM509" s="241" t="s">
        <v>740</v>
      </c>
    </row>
    <row r="510" s="2" customFormat="1">
      <c r="A510" s="39"/>
      <c r="B510" s="40"/>
      <c r="C510" s="41"/>
      <c r="D510" s="245" t="s">
        <v>330</v>
      </c>
      <c r="E510" s="41"/>
      <c r="F510" s="298" t="s">
        <v>603</v>
      </c>
      <c r="G510" s="41"/>
      <c r="H510" s="41"/>
      <c r="I510" s="299"/>
      <c r="J510" s="41"/>
      <c r="K510" s="41"/>
      <c r="L510" s="45"/>
      <c r="M510" s="300"/>
      <c r="N510" s="301"/>
      <c r="O510" s="92"/>
      <c r="P510" s="92"/>
      <c r="Q510" s="92"/>
      <c r="R510" s="92"/>
      <c r="S510" s="92"/>
      <c r="T510" s="93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330</v>
      </c>
      <c r="AU510" s="18" t="s">
        <v>85</v>
      </c>
    </row>
    <row r="511" s="2" customFormat="1" ht="24.15" customHeight="1">
      <c r="A511" s="39"/>
      <c r="B511" s="40"/>
      <c r="C511" s="229" t="s">
        <v>741</v>
      </c>
      <c r="D511" s="229" t="s">
        <v>161</v>
      </c>
      <c r="E511" s="230" t="s">
        <v>742</v>
      </c>
      <c r="F511" s="231" t="s">
        <v>743</v>
      </c>
      <c r="G511" s="232" t="s">
        <v>601</v>
      </c>
      <c r="H511" s="233">
        <v>47.799999999999997</v>
      </c>
      <c r="I511" s="234"/>
      <c r="J511" s="235">
        <f>ROUND(I511*H511,2)</f>
        <v>0</v>
      </c>
      <c r="K511" s="236"/>
      <c r="L511" s="45"/>
      <c r="M511" s="237" t="s">
        <v>1</v>
      </c>
      <c r="N511" s="238" t="s">
        <v>41</v>
      </c>
      <c r="O511" s="92"/>
      <c r="P511" s="239">
        <f>O511*H511</f>
        <v>0</v>
      </c>
      <c r="Q511" s="239">
        <v>0</v>
      </c>
      <c r="R511" s="239">
        <f>Q511*H511</f>
        <v>0</v>
      </c>
      <c r="S511" s="239">
        <v>0</v>
      </c>
      <c r="T511" s="240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41" t="s">
        <v>241</v>
      </c>
      <c r="AT511" s="241" t="s">
        <v>161</v>
      </c>
      <c r="AU511" s="241" t="s">
        <v>85</v>
      </c>
      <c r="AY511" s="18" t="s">
        <v>158</v>
      </c>
      <c r="BE511" s="242">
        <f>IF(N511="základní",J511,0)</f>
        <v>0</v>
      </c>
      <c r="BF511" s="242">
        <f>IF(N511="snížená",J511,0)</f>
        <v>0</v>
      </c>
      <c r="BG511" s="242">
        <f>IF(N511="zákl. přenesená",J511,0)</f>
        <v>0</v>
      </c>
      <c r="BH511" s="242">
        <f>IF(N511="sníž. přenesená",J511,0)</f>
        <v>0</v>
      </c>
      <c r="BI511" s="242">
        <f>IF(N511="nulová",J511,0)</f>
        <v>0</v>
      </c>
      <c r="BJ511" s="18" t="s">
        <v>83</v>
      </c>
      <c r="BK511" s="242">
        <f>ROUND(I511*H511,2)</f>
        <v>0</v>
      </c>
      <c r="BL511" s="18" t="s">
        <v>241</v>
      </c>
      <c r="BM511" s="241" t="s">
        <v>744</v>
      </c>
    </row>
    <row r="512" s="2" customFormat="1">
      <c r="A512" s="39"/>
      <c r="B512" s="40"/>
      <c r="C512" s="41"/>
      <c r="D512" s="245" t="s">
        <v>330</v>
      </c>
      <c r="E512" s="41"/>
      <c r="F512" s="298" t="s">
        <v>603</v>
      </c>
      <c r="G512" s="41"/>
      <c r="H512" s="41"/>
      <c r="I512" s="299"/>
      <c r="J512" s="41"/>
      <c r="K512" s="41"/>
      <c r="L512" s="45"/>
      <c r="M512" s="300"/>
      <c r="N512" s="301"/>
      <c r="O512" s="92"/>
      <c r="P512" s="92"/>
      <c r="Q512" s="92"/>
      <c r="R512" s="92"/>
      <c r="S512" s="92"/>
      <c r="T512" s="93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T512" s="18" t="s">
        <v>330</v>
      </c>
      <c r="AU512" s="18" t="s">
        <v>85</v>
      </c>
    </row>
    <row r="513" s="2" customFormat="1" ht="24.15" customHeight="1">
      <c r="A513" s="39"/>
      <c r="B513" s="40"/>
      <c r="C513" s="229" t="s">
        <v>745</v>
      </c>
      <c r="D513" s="229" t="s">
        <v>161</v>
      </c>
      <c r="E513" s="230" t="s">
        <v>746</v>
      </c>
      <c r="F513" s="231" t="s">
        <v>747</v>
      </c>
      <c r="G513" s="232" t="s">
        <v>601</v>
      </c>
      <c r="H513" s="233">
        <v>7.5</v>
      </c>
      <c r="I513" s="234"/>
      <c r="J513" s="235">
        <f>ROUND(I513*H513,2)</f>
        <v>0</v>
      </c>
      <c r="K513" s="236"/>
      <c r="L513" s="45"/>
      <c r="M513" s="237" t="s">
        <v>1</v>
      </c>
      <c r="N513" s="238" t="s">
        <v>41</v>
      </c>
      <c r="O513" s="92"/>
      <c r="P513" s="239">
        <f>O513*H513</f>
        <v>0</v>
      </c>
      <c r="Q513" s="239">
        <v>0</v>
      </c>
      <c r="R513" s="239">
        <f>Q513*H513</f>
        <v>0</v>
      </c>
      <c r="S513" s="239">
        <v>0</v>
      </c>
      <c r="T513" s="240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41" t="s">
        <v>241</v>
      </c>
      <c r="AT513" s="241" t="s">
        <v>161</v>
      </c>
      <c r="AU513" s="241" t="s">
        <v>85</v>
      </c>
      <c r="AY513" s="18" t="s">
        <v>158</v>
      </c>
      <c r="BE513" s="242">
        <f>IF(N513="základní",J513,0)</f>
        <v>0</v>
      </c>
      <c r="BF513" s="242">
        <f>IF(N513="snížená",J513,0)</f>
        <v>0</v>
      </c>
      <c r="BG513" s="242">
        <f>IF(N513="zákl. přenesená",J513,0)</f>
        <v>0</v>
      </c>
      <c r="BH513" s="242">
        <f>IF(N513="sníž. přenesená",J513,0)</f>
        <v>0</v>
      </c>
      <c r="BI513" s="242">
        <f>IF(N513="nulová",J513,0)</f>
        <v>0</v>
      </c>
      <c r="BJ513" s="18" t="s">
        <v>83</v>
      </c>
      <c r="BK513" s="242">
        <f>ROUND(I513*H513,2)</f>
        <v>0</v>
      </c>
      <c r="BL513" s="18" t="s">
        <v>241</v>
      </c>
      <c r="BM513" s="241" t="s">
        <v>748</v>
      </c>
    </row>
    <row r="514" s="2" customFormat="1">
      <c r="A514" s="39"/>
      <c r="B514" s="40"/>
      <c r="C514" s="41"/>
      <c r="D514" s="245" t="s">
        <v>330</v>
      </c>
      <c r="E514" s="41"/>
      <c r="F514" s="298" t="s">
        <v>603</v>
      </c>
      <c r="G514" s="41"/>
      <c r="H514" s="41"/>
      <c r="I514" s="299"/>
      <c r="J514" s="41"/>
      <c r="K514" s="41"/>
      <c r="L514" s="45"/>
      <c r="M514" s="300"/>
      <c r="N514" s="301"/>
      <c r="O514" s="92"/>
      <c r="P514" s="92"/>
      <c r="Q514" s="92"/>
      <c r="R514" s="92"/>
      <c r="S514" s="92"/>
      <c r="T514" s="93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18" t="s">
        <v>330</v>
      </c>
      <c r="AU514" s="18" t="s">
        <v>85</v>
      </c>
    </row>
    <row r="515" s="2" customFormat="1" ht="24.15" customHeight="1">
      <c r="A515" s="39"/>
      <c r="B515" s="40"/>
      <c r="C515" s="229" t="s">
        <v>749</v>
      </c>
      <c r="D515" s="229" t="s">
        <v>161</v>
      </c>
      <c r="E515" s="230" t="s">
        <v>750</v>
      </c>
      <c r="F515" s="231" t="s">
        <v>751</v>
      </c>
      <c r="G515" s="232" t="s">
        <v>735</v>
      </c>
      <c r="H515" s="233">
        <v>6</v>
      </c>
      <c r="I515" s="234"/>
      <c r="J515" s="235">
        <f>ROUND(I515*H515,2)</f>
        <v>0</v>
      </c>
      <c r="K515" s="236"/>
      <c r="L515" s="45"/>
      <c r="M515" s="237" t="s">
        <v>1</v>
      </c>
      <c r="N515" s="238" t="s">
        <v>41</v>
      </c>
      <c r="O515" s="92"/>
      <c r="P515" s="239">
        <f>O515*H515</f>
        <v>0</v>
      </c>
      <c r="Q515" s="239">
        <v>0</v>
      </c>
      <c r="R515" s="239">
        <f>Q515*H515</f>
        <v>0</v>
      </c>
      <c r="S515" s="239">
        <v>0</v>
      </c>
      <c r="T515" s="240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41" t="s">
        <v>241</v>
      </c>
      <c r="AT515" s="241" t="s">
        <v>161</v>
      </c>
      <c r="AU515" s="241" t="s">
        <v>85</v>
      </c>
      <c r="AY515" s="18" t="s">
        <v>158</v>
      </c>
      <c r="BE515" s="242">
        <f>IF(N515="základní",J515,0)</f>
        <v>0</v>
      </c>
      <c r="BF515" s="242">
        <f>IF(N515="snížená",J515,0)</f>
        <v>0</v>
      </c>
      <c r="BG515" s="242">
        <f>IF(N515="zákl. přenesená",J515,0)</f>
        <v>0</v>
      </c>
      <c r="BH515" s="242">
        <f>IF(N515="sníž. přenesená",J515,0)</f>
        <v>0</v>
      </c>
      <c r="BI515" s="242">
        <f>IF(N515="nulová",J515,0)</f>
        <v>0</v>
      </c>
      <c r="BJ515" s="18" t="s">
        <v>83</v>
      </c>
      <c r="BK515" s="242">
        <f>ROUND(I515*H515,2)</f>
        <v>0</v>
      </c>
      <c r="BL515" s="18" t="s">
        <v>241</v>
      </c>
      <c r="BM515" s="241" t="s">
        <v>752</v>
      </c>
    </row>
    <row r="516" s="2" customFormat="1">
      <c r="A516" s="39"/>
      <c r="B516" s="40"/>
      <c r="C516" s="41"/>
      <c r="D516" s="245" t="s">
        <v>330</v>
      </c>
      <c r="E516" s="41"/>
      <c r="F516" s="298" t="s">
        <v>603</v>
      </c>
      <c r="G516" s="41"/>
      <c r="H516" s="41"/>
      <c r="I516" s="299"/>
      <c r="J516" s="41"/>
      <c r="K516" s="41"/>
      <c r="L516" s="45"/>
      <c r="M516" s="300"/>
      <c r="N516" s="301"/>
      <c r="O516" s="92"/>
      <c r="P516" s="92"/>
      <c r="Q516" s="92"/>
      <c r="R516" s="92"/>
      <c r="S516" s="92"/>
      <c r="T516" s="93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T516" s="18" t="s">
        <v>330</v>
      </c>
      <c r="AU516" s="18" t="s">
        <v>85</v>
      </c>
    </row>
    <row r="517" s="2" customFormat="1" ht="24.15" customHeight="1">
      <c r="A517" s="39"/>
      <c r="B517" s="40"/>
      <c r="C517" s="229" t="s">
        <v>166</v>
      </c>
      <c r="D517" s="229" t="s">
        <v>161</v>
      </c>
      <c r="E517" s="230" t="s">
        <v>753</v>
      </c>
      <c r="F517" s="231" t="s">
        <v>754</v>
      </c>
      <c r="G517" s="232" t="s">
        <v>735</v>
      </c>
      <c r="H517" s="233">
        <v>3</v>
      </c>
      <c r="I517" s="234"/>
      <c r="J517" s="235">
        <f>ROUND(I517*H517,2)</f>
        <v>0</v>
      </c>
      <c r="K517" s="236"/>
      <c r="L517" s="45"/>
      <c r="M517" s="237" t="s">
        <v>1</v>
      </c>
      <c r="N517" s="238" t="s">
        <v>41</v>
      </c>
      <c r="O517" s="92"/>
      <c r="P517" s="239">
        <f>O517*H517</f>
        <v>0</v>
      </c>
      <c r="Q517" s="239">
        <v>0</v>
      </c>
      <c r="R517" s="239">
        <f>Q517*H517</f>
        <v>0</v>
      </c>
      <c r="S517" s="239">
        <v>0</v>
      </c>
      <c r="T517" s="240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41" t="s">
        <v>241</v>
      </c>
      <c r="AT517" s="241" t="s">
        <v>161</v>
      </c>
      <c r="AU517" s="241" t="s">
        <v>85</v>
      </c>
      <c r="AY517" s="18" t="s">
        <v>158</v>
      </c>
      <c r="BE517" s="242">
        <f>IF(N517="základní",J517,0)</f>
        <v>0</v>
      </c>
      <c r="BF517" s="242">
        <f>IF(N517="snížená",J517,0)</f>
        <v>0</v>
      </c>
      <c r="BG517" s="242">
        <f>IF(N517="zákl. přenesená",J517,0)</f>
        <v>0</v>
      </c>
      <c r="BH517" s="242">
        <f>IF(N517="sníž. přenesená",J517,0)</f>
        <v>0</v>
      </c>
      <c r="BI517" s="242">
        <f>IF(N517="nulová",J517,0)</f>
        <v>0</v>
      </c>
      <c r="BJ517" s="18" t="s">
        <v>83</v>
      </c>
      <c r="BK517" s="242">
        <f>ROUND(I517*H517,2)</f>
        <v>0</v>
      </c>
      <c r="BL517" s="18" t="s">
        <v>241</v>
      </c>
      <c r="BM517" s="241" t="s">
        <v>755</v>
      </c>
    </row>
    <row r="518" s="2" customFormat="1">
      <c r="A518" s="39"/>
      <c r="B518" s="40"/>
      <c r="C518" s="41"/>
      <c r="D518" s="245" t="s">
        <v>330</v>
      </c>
      <c r="E518" s="41"/>
      <c r="F518" s="298" t="s">
        <v>603</v>
      </c>
      <c r="G518" s="41"/>
      <c r="H518" s="41"/>
      <c r="I518" s="299"/>
      <c r="J518" s="41"/>
      <c r="K518" s="41"/>
      <c r="L518" s="45"/>
      <c r="M518" s="300"/>
      <c r="N518" s="301"/>
      <c r="O518" s="92"/>
      <c r="P518" s="92"/>
      <c r="Q518" s="92"/>
      <c r="R518" s="92"/>
      <c r="S518" s="92"/>
      <c r="T518" s="93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T518" s="18" t="s">
        <v>330</v>
      </c>
      <c r="AU518" s="18" t="s">
        <v>85</v>
      </c>
    </row>
    <row r="519" s="2" customFormat="1" ht="24.15" customHeight="1">
      <c r="A519" s="39"/>
      <c r="B519" s="40"/>
      <c r="C519" s="229" t="s">
        <v>756</v>
      </c>
      <c r="D519" s="229" t="s">
        <v>161</v>
      </c>
      <c r="E519" s="230" t="s">
        <v>757</v>
      </c>
      <c r="F519" s="231" t="s">
        <v>758</v>
      </c>
      <c r="G519" s="232" t="s">
        <v>601</v>
      </c>
      <c r="H519" s="233">
        <v>1.5800000000000001</v>
      </c>
      <c r="I519" s="234"/>
      <c r="J519" s="235">
        <f>ROUND(I519*H519,2)</f>
        <v>0</v>
      </c>
      <c r="K519" s="236"/>
      <c r="L519" s="45"/>
      <c r="M519" s="237" t="s">
        <v>1</v>
      </c>
      <c r="N519" s="238" t="s">
        <v>41</v>
      </c>
      <c r="O519" s="92"/>
      <c r="P519" s="239">
        <f>O519*H519</f>
        <v>0</v>
      </c>
      <c r="Q519" s="239">
        <v>0</v>
      </c>
      <c r="R519" s="239">
        <f>Q519*H519</f>
        <v>0</v>
      </c>
      <c r="S519" s="239">
        <v>0</v>
      </c>
      <c r="T519" s="240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41" t="s">
        <v>241</v>
      </c>
      <c r="AT519" s="241" t="s">
        <v>161</v>
      </c>
      <c r="AU519" s="241" t="s">
        <v>85</v>
      </c>
      <c r="AY519" s="18" t="s">
        <v>158</v>
      </c>
      <c r="BE519" s="242">
        <f>IF(N519="základní",J519,0)</f>
        <v>0</v>
      </c>
      <c r="BF519" s="242">
        <f>IF(N519="snížená",J519,0)</f>
        <v>0</v>
      </c>
      <c r="BG519" s="242">
        <f>IF(N519="zákl. přenesená",J519,0)</f>
        <v>0</v>
      </c>
      <c r="BH519" s="242">
        <f>IF(N519="sníž. přenesená",J519,0)</f>
        <v>0</v>
      </c>
      <c r="BI519" s="242">
        <f>IF(N519="nulová",J519,0)</f>
        <v>0</v>
      </c>
      <c r="BJ519" s="18" t="s">
        <v>83</v>
      </c>
      <c r="BK519" s="242">
        <f>ROUND(I519*H519,2)</f>
        <v>0</v>
      </c>
      <c r="BL519" s="18" t="s">
        <v>241</v>
      </c>
      <c r="BM519" s="241" t="s">
        <v>759</v>
      </c>
    </row>
    <row r="520" s="2" customFormat="1">
      <c r="A520" s="39"/>
      <c r="B520" s="40"/>
      <c r="C520" s="41"/>
      <c r="D520" s="245" t="s">
        <v>330</v>
      </c>
      <c r="E520" s="41"/>
      <c r="F520" s="298" t="s">
        <v>603</v>
      </c>
      <c r="G520" s="41"/>
      <c r="H520" s="41"/>
      <c r="I520" s="299"/>
      <c r="J520" s="41"/>
      <c r="K520" s="41"/>
      <c r="L520" s="45"/>
      <c r="M520" s="300"/>
      <c r="N520" s="301"/>
      <c r="O520" s="92"/>
      <c r="P520" s="92"/>
      <c r="Q520" s="92"/>
      <c r="R520" s="92"/>
      <c r="S520" s="92"/>
      <c r="T520" s="93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18" t="s">
        <v>330</v>
      </c>
      <c r="AU520" s="18" t="s">
        <v>85</v>
      </c>
    </row>
    <row r="521" s="2" customFormat="1" ht="16.5" customHeight="1">
      <c r="A521" s="39"/>
      <c r="B521" s="40"/>
      <c r="C521" s="229" t="s">
        <v>760</v>
      </c>
      <c r="D521" s="229" t="s">
        <v>161</v>
      </c>
      <c r="E521" s="230" t="s">
        <v>761</v>
      </c>
      <c r="F521" s="231" t="s">
        <v>762</v>
      </c>
      <c r="G521" s="232" t="s">
        <v>164</v>
      </c>
      <c r="H521" s="233">
        <v>901.60000000000002</v>
      </c>
      <c r="I521" s="234"/>
      <c r="J521" s="235">
        <f>ROUND(I521*H521,2)</f>
        <v>0</v>
      </c>
      <c r="K521" s="236"/>
      <c r="L521" s="45"/>
      <c r="M521" s="237" t="s">
        <v>1</v>
      </c>
      <c r="N521" s="238" t="s">
        <v>41</v>
      </c>
      <c r="O521" s="92"/>
      <c r="P521" s="239">
        <f>O521*H521</f>
        <v>0</v>
      </c>
      <c r="Q521" s="239">
        <v>0</v>
      </c>
      <c r="R521" s="239">
        <f>Q521*H521</f>
        <v>0</v>
      </c>
      <c r="S521" s="239">
        <v>0.0079399999999999991</v>
      </c>
      <c r="T521" s="240">
        <f>S521*H521</f>
        <v>7.1587039999999993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41" t="s">
        <v>241</v>
      </c>
      <c r="AT521" s="241" t="s">
        <v>161</v>
      </c>
      <c r="AU521" s="241" t="s">
        <v>85</v>
      </c>
      <c r="AY521" s="18" t="s">
        <v>158</v>
      </c>
      <c r="BE521" s="242">
        <f>IF(N521="základní",J521,0)</f>
        <v>0</v>
      </c>
      <c r="BF521" s="242">
        <f>IF(N521="snížená",J521,0)</f>
        <v>0</v>
      </c>
      <c r="BG521" s="242">
        <f>IF(N521="zákl. přenesená",J521,0)</f>
        <v>0</v>
      </c>
      <c r="BH521" s="242">
        <f>IF(N521="sníž. přenesená",J521,0)</f>
        <v>0</v>
      </c>
      <c r="BI521" s="242">
        <f>IF(N521="nulová",J521,0)</f>
        <v>0</v>
      </c>
      <c r="BJ521" s="18" t="s">
        <v>83</v>
      </c>
      <c r="BK521" s="242">
        <f>ROUND(I521*H521,2)</f>
        <v>0</v>
      </c>
      <c r="BL521" s="18" t="s">
        <v>241</v>
      </c>
      <c r="BM521" s="241" t="s">
        <v>763</v>
      </c>
    </row>
    <row r="522" s="13" customFormat="1">
      <c r="A522" s="13"/>
      <c r="B522" s="243"/>
      <c r="C522" s="244"/>
      <c r="D522" s="245" t="s">
        <v>167</v>
      </c>
      <c r="E522" s="246" t="s">
        <v>1</v>
      </c>
      <c r="F522" s="247" t="s">
        <v>557</v>
      </c>
      <c r="G522" s="244"/>
      <c r="H522" s="248">
        <v>888</v>
      </c>
      <c r="I522" s="249"/>
      <c r="J522" s="244"/>
      <c r="K522" s="244"/>
      <c r="L522" s="250"/>
      <c r="M522" s="251"/>
      <c r="N522" s="252"/>
      <c r="O522" s="252"/>
      <c r="P522" s="252"/>
      <c r="Q522" s="252"/>
      <c r="R522" s="252"/>
      <c r="S522" s="252"/>
      <c r="T522" s="25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54" t="s">
        <v>167</v>
      </c>
      <c r="AU522" s="254" t="s">
        <v>85</v>
      </c>
      <c r="AV522" s="13" t="s">
        <v>85</v>
      </c>
      <c r="AW522" s="13" t="s">
        <v>32</v>
      </c>
      <c r="AX522" s="13" t="s">
        <v>76</v>
      </c>
      <c r="AY522" s="254" t="s">
        <v>158</v>
      </c>
    </row>
    <row r="523" s="13" customFormat="1">
      <c r="A523" s="13"/>
      <c r="B523" s="243"/>
      <c r="C523" s="244"/>
      <c r="D523" s="245" t="s">
        <v>167</v>
      </c>
      <c r="E523" s="246" t="s">
        <v>1</v>
      </c>
      <c r="F523" s="247" t="s">
        <v>559</v>
      </c>
      <c r="G523" s="244"/>
      <c r="H523" s="248">
        <v>13.6</v>
      </c>
      <c r="I523" s="249"/>
      <c r="J523" s="244"/>
      <c r="K523" s="244"/>
      <c r="L523" s="250"/>
      <c r="M523" s="251"/>
      <c r="N523" s="252"/>
      <c r="O523" s="252"/>
      <c r="P523" s="252"/>
      <c r="Q523" s="252"/>
      <c r="R523" s="252"/>
      <c r="S523" s="252"/>
      <c r="T523" s="25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54" t="s">
        <v>167</v>
      </c>
      <c r="AU523" s="254" t="s">
        <v>85</v>
      </c>
      <c r="AV523" s="13" t="s">
        <v>85</v>
      </c>
      <c r="AW523" s="13" t="s">
        <v>32</v>
      </c>
      <c r="AX523" s="13" t="s">
        <v>76</v>
      </c>
      <c r="AY523" s="254" t="s">
        <v>158</v>
      </c>
    </row>
    <row r="524" s="14" customFormat="1">
      <c r="A524" s="14"/>
      <c r="B524" s="255"/>
      <c r="C524" s="256"/>
      <c r="D524" s="245" t="s">
        <v>167</v>
      </c>
      <c r="E524" s="257" t="s">
        <v>1</v>
      </c>
      <c r="F524" s="258" t="s">
        <v>170</v>
      </c>
      <c r="G524" s="256"/>
      <c r="H524" s="259">
        <v>901.60000000000002</v>
      </c>
      <c r="I524" s="260"/>
      <c r="J524" s="256"/>
      <c r="K524" s="256"/>
      <c r="L524" s="261"/>
      <c r="M524" s="262"/>
      <c r="N524" s="263"/>
      <c r="O524" s="263"/>
      <c r="P524" s="263"/>
      <c r="Q524" s="263"/>
      <c r="R524" s="263"/>
      <c r="S524" s="263"/>
      <c r="T524" s="26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65" t="s">
        <v>167</v>
      </c>
      <c r="AU524" s="265" t="s">
        <v>85</v>
      </c>
      <c r="AV524" s="14" t="s">
        <v>165</v>
      </c>
      <c r="AW524" s="14" t="s">
        <v>32</v>
      </c>
      <c r="AX524" s="14" t="s">
        <v>83</v>
      </c>
      <c r="AY524" s="265" t="s">
        <v>158</v>
      </c>
    </row>
    <row r="525" s="2" customFormat="1" ht="16.5" customHeight="1">
      <c r="A525" s="39"/>
      <c r="B525" s="40"/>
      <c r="C525" s="229" t="s">
        <v>764</v>
      </c>
      <c r="D525" s="229" t="s">
        <v>161</v>
      </c>
      <c r="E525" s="230" t="s">
        <v>765</v>
      </c>
      <c r="F525" s="231" t="s">
        <v>766</v>
      </c>
      <c r="G525" s="232" t="s">
        <v>173</v>
      </c>
      <c r="H525" s="233">
        <v>80</v>
      </c>
      <c r="I525" s="234"/>
      <c r="J525" s="235">
        <f>ROUND(I525*H525,2)</f>
        <v>0</v>
      </c>
      <c r="K525" s="236"/>
      <c r="L525" s="45"/>
      <c r="M525" s="237" t="s">
        <v>1</v>
      </c>
      <c r="N525" s="238" t="s">
        <v>41</v>
      </c>
      <c r="O525" s="92"/>
      <c r="P525" s="239">
        <f>O525*H525</f>
        <v>0</v>
      </c>
      <c r="Q525" s="239">
        <v>0</v>
      </c>
      <c r="R525" s="239">
        <f>Q525*H525</f>
        <v>0</v>
      </c>
      <c r="S525" s="239">
        <v>0.00191</v>
      </c>
      <c r="T525" s="240">
        <f>S525*H525</f>
        <v>0.15279999999999999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41" t="s">
        <v>241</v>
      </c>
      <c r="AT525" s="241" t="s">
        <v>161</v>
      </c>
      <c r="AU525" s="241" t="s">
        <v>85</v>
      </c>
      <c r="AY525" s="18" t="s">
        <v>158</v>
      </c>
      <c r="BE525" s="242">
        <f>IF(N525="základní",J525,0)</f>
        <v>0</v>
      </c>
      <c r="BF525" s="242">
        <f>IF(N525="snížená",J525,0)</f>
        <v>0</v>
      </c>
      <c r="BG525" s="242">
        <f>IF(N525="zákl. přenesená",J525,0)</f>
        <v>0</v>
      </c>
      <c r="BH525" s="242">
        <f>IF(N525="sníž. přenesená",J525,0)</f>
        <v>0</v>
      </c>
      <c r="BI525" s="242">
        <f>IF(N525="nulová",J525,0)</f>
        <v>0</v>
      </c>
      <c r="BJ525" s="18" t="s">
        <v>83</v>
      </c>
      <c r="BK525" s="242">
        <f>ROUND(I525*H525,2)</f>
        <v>0</v>
      </c>
      <c r="BL525" s="18" t="s">
        <v>241</v>
      </c>
      <c r="BM525" s="241" t="s">
        <v>767</v>
      </c>
    </row>
    <row r="526" s="2" customFormat="1" ht="16.5" customHeight="1">
      <c r="A526" s="39"/>
      <c r="B526" s="40"/>
      <c r="C526" s="229" t="s">
        <v>768</v>
      </c>
      <c r="D526" s="229" t="s">
        <v>161</v>
      </c>
      <c r="E526" s="230" t="s">
        <v>769</v>
      </c>
      <c r="F526" s="231" t="s">
        <v>770</v>
      </c>
      <c r="G526" s="232" t="s">
        <v>173</v>
      </c>
      <c r="H526" s="233">
        <v>121.83</v>
      </c>
      <c r="I526" s="234"/>
      <c r="J526" s="235">
        <f>ROUND(I526*H526,2)</f>
        <v>0</v>
      </c>
      <c r="K526" s="236"/>
      <c r="L526" s="45"/>
      <c r="M526" s="237" t="s">
        <v>1</v>
      </c>
      <c r="N526" s="238" t="s">
        <v>41</v>
      </c>
      <c r="O526" s="92"/>
      <c r="P526" s="239">
        <f>O526*H526</f>
        <v>0</v>
      </c>
      <c r="Q526" s="239">
        <v>0</v>
      </c>
      <c r="R526" s="239">
        <f>Q526*H526</f>
        <v>0</v>
      </c>
      <c r="S526" s="239">
        <v>0.00167</v>
      </c>
      <c r="T526" s="240">
        <f>S526*H526</f>
        <v>0.2034561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41" t="s">
        <v>241</v>
      </c>
      <c r="AT526" s="241" t="s">
        <v>161</v>
      </c>
      <c r="AU526" s="241" t="s">
        <v>85</v>
      </c>
      <c r="AY526" s="18" t="s">
        <v>158</v>
      </c>
      <c r="BE526" s="242">
        <f>IF(N526="základní",J526,0)</f>
        <v>0</v>
      </c>
      <c r="BF526" s="242">
        <f>IF(N526="snížená",J526,0)</f>
        <v>0</v>
      </c>
      <c r="BG526" s="242">
        <f>IF(N526="zákl. přenesená",J526,0)</f>
        <v>0</v>
      </c>
      <c r="BH526" s="242">
        <f>IF(N526="sníž. přenesená",J526,0)</f>
        <v>0</v>
      </c>
      <c r="BI526" s="242">
        <f>IF(N526="nulová",J526,0)</f>
        <v>0</v>
      </c>
      <c r="BJ526" s="18" t="s">
        <v>83</v>
      </c>
      <c r="BK526" s="242">
        <f>ROUND(I526*H526,2)</f>
        <v>0</v>
      </c>
      <c r="BL526" s="18" t="s">
        <v>241</v>
      </c>
      <c r="BM526" s="241" t="s">
        <v>771</v>
      </c>
    </row>
    <row r="527" s="2" customFormat="1" ht="21.75" customHeight="1">
      <c r="A527" s="39"/>
      <c r="B527" s="40"/>
      <c r="C527" s="229" t="s">
        <v>772</v>
      </c>
      <c r="D527" s="229" t="s">
        <v>161</v>
      </c>
      <c r="E527" s="230" t="s">
        <v>773</v>
      </c>
      <c r="F527" s="231" t="s">
        <v>774</v>
      </c>
      <c r="G527" s="232" t="s">
        <v>173</v>
      </c>
      <c r="H527" s="233">
        <v>482.10000000000002</v>
      </c>
      <c r="I527" s="234"/>
      <c r="J527" s="235">
        <f>ROUND(I527*H527,2)</f>
        <v>0</v>
      </c>
      <c r="K527" s="236"/>
      <c r="L527" s="45"/>
      <c r="M527" s="237" t="s">
        <v>1</v>
      </c>
      <c r="N527" s="238" t="s">
        <v>41</v>
      </c>
      <c r="O527" s="92"/>
      <c r="P527" s="239">
        <f>O527*H527</f>
        <v>0</v>
      </c>
      <c r="Q527" s="239">
        <v>0</v>
      </c>
      <c r="R527" s="239">
        <f>Q527*H527</f>
        <v>0</v>
      </c>
      <c r="S527" s="239">
        <v>0.0022300000000000002</v>
      </c>
      <c r="T527" s="240">
        <f>S527*H527</f>
        <v>1.0750830000000002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41" t="s">
        <v>241</v>
      </c>
      <c r="AT527" s="241" t="s">
        <v>161</v>
      </c>
      <c r="AU527" s="241" t="s">
        <v>85</v>
      </c>
      <c r="AY527" s="18" t="s">
        <v>158</v>
      </c>
      <c r="BE527" s="242">
        <f>IF(N527="základní",J527,0)</f>
        <v>0</v>
      </c>
      <c r="BF527" s="242">
        <f>IF(N527="snížená",J527,0)</f>
        <v>0</v>
      </c>
      <c r="BG527" s="242">
        <f>IF(N527="zákl. přenesená",J527,0)</f>
        <v>0</v>
      </c>
      <c r="BH527" s="242">
        <f>IF(N527="sníž. přenesená",J527,0)</f>
        <v>0</v>
      </c>
      <c r="BI527" s="242">
        <f>IF(N527="nulová",J527,0)</f>
        <v>0</v>
      </c>
      <c r="BJ527" s="18" t="s">
        <v>83</v>
      </c>
      <c r="BK527" s="242">
        <f>ROUND(I527*H527,2)</f>
        <v>0</v>
      </c>
      <c r="BL527" s="18" t="s">
        <v>241</v>
      </c>
      <c r="BM527" s="241" t="s">
        <v>775</v>
      </c>
    </row>
    <row r="528" s="2" customFormat="1" ht="16.5" customHeight="1">
      <c r="A528" s="39"/>
      <c r="B528" s="40"/>
      <c r="C528" s="229" t="s">
        <v>174</v>
      </c>
      <c r="D528" s="229" t="s">
        <v>161</v>
      </c>
      <c r="E528" s="230" t="s">
        <v>776</v>
      </c>
      <c r="F528" s="231" t="s">
        <v>777</v>
      </c>
      <c r="G528" s="232" t="s">
        <v>173</v>
      </c>
      <c r="H528" s="233">
        <v>120.5</v>
      </c>
      <c r="I528" s="234"/>
      <c r="J528" s="235">
        <f>ROUND(I528*H528,2)</f>
        <v>0</v>
      </c>
      <c r="K528" s="236"/>
      <c r="L528" s="45"/>
      <c r="M528" s="237" t="s">
        <v>1</v>
      </c>
      <c r="N528" s="238" t="s">
        <v>41</v>
      </c>
      <c r="O528" s="92"/>
      <c r="P528" s="239">
        <f>O528*H528</f>
        <v>0</v>
      </c>
      <c r="Q528" s="239">
        <v>0</v>
      </c>
      <c r="R528" s="239">
        <f>Q528*H528</f>
        <v>0</v>
      </c>
      <c r="S528" s="239">
        <v>0.0025999999999999999</v>
      </c>
      <c r="T528" s="240">
        <f>S528*H528</f>
        <v>0.31329999999999997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41" t="s">
        <v>241</v>
      </c>
      <c r="AT528" s="241" t="s">
        <v>161</v>
      </c>
      <c r="AU528" s="241" t="s">
        <v>85</v>
      </c>
      <c r="AY528" s="18" t="s">
        <v>158</v>
      </c>
      <c r="BE528" s="242">
        <f>IF(N528="základní",J528,0)</f>
        <v>0</v>
      </c>
      <c r="BF528" s="242">
        <f>IF(N528="snížená",J528,0)</f>
        <v>0</v>
      </c>
      <c r="BG528" s="242">
        <f>IF(N528="zákl. přenesená",J528,0)</f>
        <v>0</v>
      </c>
      <c r="BH528" s="242">
        <f>IF(N528="sníž. přenesená",J528,0)</f>
        <v>0</v>
      </c>
      <c r="BI528" s="242">
        <f>IF(N528="nulová",J528,0)</f>
        <v>0</v>
      </c>
      <c r="BJ528" s="18" t="s">
        <v>83</v>
      </c>
      <c r="BK528" s="242">
        <f>ROUND(I528*H528,2)</f>
        <v>0</v>
      </c>
      <c r="BL528" s="18" t="s">
        <v>241</v>
      </c>
      <c r="BM528" s="241" t="s">
        <v>778</v>
      </c>
    </row>
    <row r="529" s="2" customFormat="1" ht="16.5" customHeight="1">
      <c r="A529" s="39"/>
      <c r="B529" s="40"/>
      <c r="C529" s="229" t="s">
        <v>779</v>
      </c>
      <c r="D529" s="229" t="s">
        <v>161</v>
      </c>
      <c r="E529" s="230" t="s">
        <v>780</v>
      </c>
      <c r="F529" s="231" t="s">
        <v>781</v>
      </c>
      <c r="G529" s="232" t="s">
        <v>173</v>
      </c>
      <c r="H529" s="233">
        <v>189</v>
      </c>
      <c r="I529" s="234"/>
      <c r="J529" s="235">
        <f>ROUND(I529*H529,2)</f>
        <v>0</v>
      </c>
      <c r="K529" s="236"/>
      <c r="L529" s="45"/>
      <c r="M529" s="237" t="s">
        <v>1</v>
      </c>
      <c r="N529" s="238" t="s">
        <v>41</v>
      </c>
      <c r="O529" s="92"/>
      <c r="P529" s="239">
        <f>O529*H529</f>
        <v>0</v>
      </c>
      <c r="Q529" s="239">
        <v>0</v>
      </c>
      <c r="R529" s="239">
        <f>Q529*H529</f>
        <v>0</v>
      </c>
      <c r="S529" s="239">
        <v>0.0039399999999999999</v>
      </c>
      <c r="T529" s="240">
        <f>S529*H529</f>
        <v>0.74465999999999999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41" t="s">
        <v>241</v>
      </c>
      <c r="AT529" s="241" t="s">
        <v>161</v>
      </c>
      <c r="AU529" s="241" t="s">
        <v>85</v>
      </c>
      <c r="AY529" s="18" t="s">
        <v>158</v>
      </c>
      <c r="BE529" s="242">
        <f>IF(N529="základní",J529,0)</f>
        <v>0</v>
      </c>
      <c r="BF529" s="242">
        <f>IF(N529="snížená",J529,0)</f>
        <v>0</v>
      </c>
      <c r="BG529" s="242">
        <f>IF(N529="zákl. přenesená",J529,0)</f>
        <v>0</v>
      </c>
      <c r="BH529" s="242">
        <f>IF(N529="sníž. přenesená",J529,0)</f>
        <v>0</v>
      </c>
      <c r="BI529" s="242">
        <f>IF(N529="nulová",J529,0)</f>
        <v>0</v>
      </c>
      <c r="BJ529" s="18" t="s">
        <v>83</v>
      </c>
      <c r="BK529" s="242">
        <f>ROUND(I529*H529,2)</f>
        <v>0</v>
      </c>
      <c r="BL529" s="18" t="s">
        <v>241</v>
      </c>
      <c r="BM529" s="241" t="s">
        <v>782</v>
      </c>
    </row>
    <row r="530" s="2" customFormat="1" ht="49.05" customHeight="1">
      <c r="A530" s="39"/>
      <c r="B530" s="40"/>
      <c r="C530" s="229" t="s">
        <v>181</v>
      </c>
      <c r="D530" s="229" t="s">
        <v>161</v>
      </c>
      <c r="E530" s="230" t="s">
        <v>783</v>
      </c>
      <c r="F530" s="231" t="s">
        <v>784</v>
      </c>
      <c r="G530" s="232" t="s">
        <v>173</v>
      </c>
      <c r="H530" s="233">
        <v>452.19999999999999</v>
      </c>
      <c r="I530" s="234"/>
      <c r="J530" s="235">
        <f>ROUND(I530*H530,2)</f>
        <v>0</v>
      </c>
      <c r="K530" s="236"/>
      <c r="L530" s="45"/>
      <c r="M530" s="237" t="s">
        <v>1</v>
      </c>
      <c r="N530" s="238" t="s">
        <v>41</v>
      </c>
      <c r="O530" s="92"/>
      <c r="P530" s="239">
        <f>O530*H530</f>
        <v>0</v>
      </c>
      <c r="Q530" s="239">
        <v>0</v>
      </c>
      <c r="R530" s="239">
        <f>Q530*H530</f>
        <v>0</v>
      </c>
      <c r="S530" s="239">
        <v>0</v>
      </c>
      <c r="T530" s="240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41" t="s">
        <v>241</v>
      </c>
      <c r="AT530" s="241" t="s">
        <v>161</v>
      </c>
      <c r="AU530" s="241" t="s">
        <v>85</v>
      </c>
      <c r="AY530" s="18" t="s">
        <v>158</v>
      </c>
      <c r="BE530" s="242">
        <f>IF(N530="základní",J530,0)</f>
        <v>0</v>
      </c>
      <c r="BF530" s="242">
        <f>IF(N530="snížená",J530,0)</f>
        <v>0</v>
      </c>
      <c r="BG530" s="242">
        <f>IF(N530="zákl. přenesená",J530,0)</f>
        <v>0</v>
      </c>
      <c r="BH530" s="242">
        <f>IF(N530="sníž. přenesená",J530,0)</f>
        <v>0</v>
      </c>
      <c r="BI530" s="242">
        <f>IF(N530="nulová",J530,0)</f>
        <v>0</v>
      </c>
      <c r="BJ530" s="18" t="s">
        <v>83</v>
      </c>
      <c r="BK530" s="242">
        <f>ROUND(I530*H530,2)</f>
        <v>0</v>
      </c>
      <c r="BL530" s="18" t="s">
        <v>241</v>
      </c>
      <c r="BM530" s="241" t="s">
        <v>785</v>
      </c>
    </row>
    <row r="531" s="2" customFormat="1">
      <c r="A531" s="39"/>
      <c r="B531" s="40"/>
      <c r="C531" s="41"/>
      <c r="D531" s="245" t="s">
        <v>330</v>
      </c>
      <c r="E531" s="41"/>
      <c r="F531" s="298" t="s">
        <v>786</v>
      </c>
      <c r="G531" s="41"/>
      <c r="H531" s="41"/>
      <c r="I531" s="299"/>
      <c r="J531" s="41"/>
      <c r="K531" s="41"/>
      <c r="L531" s="45"/>
      <c r="M531" s="300"/>
      <c r="N531" s="301"/>
      <c r="O531" s="92"/>
      <c r="P531" s="92"/>
      <c r="Q531" s="92"/>
      <c r="R531" s="92"/>
      <c r="S531" s="92"/>
      <c r="T531" s="93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T531" s="18" t="s">
        <v>330</v>
      </c>
      <c r="AU531" s="18" t="s">
        <v>85</v>
      </c>
    </row>
    <row r="532" s="13" customFormat="1">
      <c r="A532" s="13"/>
      <c r="B532" s="243"/>
      <c r="C532" s="244"/>
      <c r="D532" s="245" t="s">
        <v>167</v>
      </c>
      <c r="E532" s="246" t="s">
        <v>1</v>
      </c>
      <c r="F532" s="247" t="s">
        <v>546</v>
      </c>
      <c r="G532" s="244"/>
      <c r="H532" s="248">
        <v>452.19999999999999</v>
      </c>
      <c r="I532" s="249"/>
      <c r="J532" s="244"/>
      <c r="K532" s="244"/>
      <c r="L532" s="250"/>
      <c r="M532" s="251"/>
      <c r="N532" s="252"/>
      <c r="O532" s="252"/>
      <c r="P532" s="252"/>
      <c r="Q532" s="252"/>
      <c r="R532" s="252"/>
      <c r="S532" s="252"/>
      <c r="T532" s="25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54" t="s">
        <v>167</v>
      </c>
      <c r="AU532" s="254" t="s">
        <v>85</v>
      </c>
      <c r="AV532" s="13" t="s">
        <v>85</v>
      </c>
      <c r="AW532" s="13" t="s">
        <v>32</v>
      </c>
      <c r="AX532" s="13" t="s">
        <v>76</v>
      </c>
      <c r="AY532" s="254" t="s">
        <v>158</v>
      </c>
    </row>
    <row r="533" s="14" customFormat="1">
      <c r="A533" s="14"/>
      <c r="B533" s="255"/>
      <c r="C533" s="256"/>
      <c r="D533" s="245" t="s">
        <v>167</v>
      </c>
      <c r="E533" s="257" t="s">
        <v>1</v>
      </c>
      <c r="F533" s="258" t="s">
        <v>170</v>
      </c>
      <c r="G533" s="256"/>
      <c r="H533" s="259">
        <v>452.19999999999999</v>
      </c>
      <c r="I533" s="260"/>
      <c r="J533" s="256"/>
      <c r="K533" s="256"/>
      <c r="L533" s="261"/>
      <c r="M533" s="262"/>
      <c r="N533" s="263"/>
      <c r="O533" s="263"/>
      <c r="P533" s="263"/>
      <c r="Q533" s="263"/>
      <c r="R533" s="263"/>
      <c r="S533" s="263"/>
      <c r="T533" s="26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65" t="s">
        <v>167</v>
      </c>
      <c r="AU533" s="265" t="s">
        <v>85</v>
      </c>
      <c r="AV533" s="14" t="s">
        <v>165</v>
      </c>
      <c r="AW533" s="14" t="s">
        <v>32</v>
      </c>
      <c r="AX533" s="14" t="s">
        <v>83</v>
      </c>
      <c r="AY533" s="265" t="s">
        <v>158</v>
      </c>
    </row>
    <row r="534" s="2" customFormat="1" ht="24.15" customHeight="1">
      <c r="A534" s="39"/>
      <c r="B534" s="40"/>
      <c r="C534" s="229" t="s">
        <v>787</v>
      </c>
      <c r="D534" s="229" t="s">
        <v>161</v>
      </c>
      <c r="E534" s="230" t="s">
        <v>788</v>
      </c>
      <c r="F534" s="231" t="s">
        <v>789</v>
      </c>
      <c r="G534" s="232" t="s">
        <v>429</v>
      </c>
      <c r="H534" s="302"/>
      <c r="I534" s="234"/>
      <c r="J534" s="235">
        <f>ROUND(I534*H534,2)</f>
        <v>0</v>
      </c>
      <c r="K534" s="236"/>
      <c r="L534" s="45"/>
      <c r="M534" s="237" t="s">
        <v>1</v>
      </c>
      <c r="N534" s="238" t="s">
        <v>41</v>
      </c>
      <c r="O534" s="92"/>
      <c r="P534" s="239">
        <f>O534*H534</f>
        <v>0</v>
      </c>
      <c r="Q534" s="239">
        <v>0</v>
      </c>
      <c r="R534" s="239">
        <f>Q534*H534</f>
        <v>0</v>
      </c>
      <c r="S534" s="239">
        <v>0</v>
      </c>
      <c r="T534" s="240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41" t="s">
        <v>241</v>
      </c>
      <c r="AT534" s="241" t="s">
        <v>161</v>
      </c>
      <c r="AU534" s="241" t="s">
        <v>85</v>
      </c>
      <c r="AY534" s="18" t="s">
        <v>158</v>
      </c>
      <c r="BE534" s="242">
        <f>IF(N534="základní",J534,0)</f>
        <v>0</v>
      </c>
      <c r="BF534" s="242">
        <f>IF(N534="snížená",J534,0)</f>
        <v>0</v>
      </c>
      <c r="BG534" s="242">
        <f>IF(N534="zákl. přenesená",J534,0)</f>
        <v>0</v>
      </c>
      <c r="BH534" s="242">
        <f>IF(N534="sníž. přenesená",J534,0)</f>
        <v>0</v>
      </c>
      <c r="BI534" s="242">
        <f>IF(N534="nulová",J534,0)</f>
        <v>0</v>
      </c>
      <c r="BJ534" s="18" t="s">
        <v>83</v>
      </c>
      <c r="BK534" s="242">
        <f>ROUND(I534*H534,2)</f>
        <v>0</v>
      </c>
      <c r="BL534" s="18" t="s">
        <v>241</v>
      </c>
      <c r="BM534" s="241" t="s">
        <v>790</v>
      </c>
    </row>
    <row r="535" s="12" customFormat="1" ht="22.8" customHeight="1">
      <c r="A535" s="12"/>
      <c r="B535" s="213"/>
      <c r="C535" s="214"/>
      <c r="D535" s="215" t="s">
        <v>75</v>
      </c>
      <c r="E535" s="227" t="s">
        <v>791</v>
      </c>
      <c r="F535" s="227" t="s">
        <v>792</v>
      </c>
      <c r="G535" s="214"/>
      <c r="H535" s="214"/>
      <c r="I535" s="217"/>
      <c r="J535" s="228">
        <f>BK535</f>
        <v>0</v>
      </c>
      <c r="K535" s="214"/>
      <c r="L535" s="219"/>
      <c r="M535" s="220"/>
      <c r="N535" s="221"/>
      <c r="O535" s="221"/>
      <c r="P535" s="222">
        <f>SUM(P536:P544)</f>
        <v>0</v>
      </c>
      <c r="Q535" s="221"/>
      <c r="R535" s="222">
        <f>SUM(R536:R544)</f>
        <v>0</v>
      </c>
      <c r="S535" s="221"/>
      <c r="T535" s="223">
        <f>SUM(T536:T544)</f>
        <v>0</v>
      </c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R535" s="224" t="s">
        <v>85</v>
      </c>
      <c r="AT535" s="225" t="s">
        <v>75</v>
      </c>
      <c r="AU535" s="225" t="s">
        <v>83</v>
      </c>
      <c r="AY535" s="224" t="s">
        <v>158</v>
      </c>
      <c r="BK535" s="226">
        <f>SUM(BK536:BK544)</f>
        <v>0</v>
      </c>
    </row>
    <row r="536" s="2" customFormat="1" ht="33" customHeight="1">
      <c r="A536" s="39"/>
      <c r="B536" s="40"/>
      <c r="C536" s="229" t="s">
        <v>185</v>
      </c>
      <c r="D536" s="229" t="s">
        <v>161</v>
      </c>
      <c r="E536" s="230" t="s">
        <v>793</v>
      </c>
      <c r="F536" s="231" t="s">
        <v>794</v>
      </c>
      <c r="G536" s="232" t="s">
        <v>164</v>
      </c>
      <c r="H536" s="233">
        <v>445.60000000000002</v>
      </c>
      <c r="I536" s="234"/>
      <c r="J536" s="235">
        <f>ROUND(I536*H536,2)</f>
        <v>0</v>
      </c>
      <c r="K536" s="236"/>
      <c r="L536" s="45"/>
      <c r="M536" s="237" t="s">
        <v>1</v>
      </c>
      <c r="N536" s="238" t="s">
        <v>41</v>
      </c>
      <c r="O536" s="92"/>
      <c r="P536" s="239">
        <f>O536*H536</f>
        <v>0</v>
      </c>
      <c r="Q536" s="239">
        <v>0</v>
      </c>
      <c r="R536" s="239">
        <f>Q536*H536</f>
        <v>0</v>
      </c>
      <c r="S536" s="239">
        <v>0</v>
      </c>
      <c r="T536" s="240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41" t="s">
        <v>241</v>
      </c>
      <c r="AT536" s="241" t="s">
        <v>161</v>
      </c>
      <c r="AU536" s="241" t="s">
        <v>85</v>
      </c>
      <c r="AY536" s="18" t="s">
        <v>158</v>
      </c>
      <c r="BE536" s="242">
        <f>IF(N536="základní",J536,0)</f>
        <v>0</v>
      </c>
      <c r="BF536" s="242">
        <f>IF(N536="snížená",J536,0)</f>
        <v>0</v>
      </c>
      <c r="BG536" s="242">
        <f>IF(N536="zákl. přenesená",J536,0)</f>
        <v>0</v>
      </c>
      <c r="BH536" s="242">
        <f>IF(N536="sníž. přenesená",J536,0)</f>
        <v>0</v>
      </c>
      <c r="BI536" s="242">
        <f>IF(N536="nulová",J536,0)</f>
        <v>0</v>
      </c>
      <c r="BJ536" s="18" t="s">
        <v>83</v>
      </c>
      <c r="BK536" s="242">
        <f>ROUND(I536*H536,2)</f>
        <v>0</v>
      </c>
      <c r="BL536" s="18" t="s">
        <v>241</v>
      </c>
      <c r="BM536" s="241" t="s">
        <v>795</v>
      </c>
    </row>
    <row r="537" s="2" customFormat="1">
      <c r="A537" s="39"/>
      <c r="B537" s="40"/>
      <c r="C537" s="41"/>
      <c r="D537" s="245" t="s">
        <v>330</v>
      </c>
      <c r="E537" s="41"/>
      <c r="F537" s="298" t="s">
        <v>796</v>
      </c>
      <c r="G537" s="41"/>
      <c r="H537" s="41"/>
      <c r="I537" s="299"/>
      <c r="J537" s="41"/>
      <c r="K537" s="41"/>
      <c r="L537" s="45"/>
      <c r="M537" s="300"/>
      <c r="N537" s="301"/>
      <c r="O537" s="92"/>
      <c r="P537" s="92"/>
      <c r="Q537" s="92"/>
      <c r="R537" s="92"/>
      <c r="S537" s="92"/>
      <c r="T537" s="93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T537" s="18" t="s">
        <v>330</v>
      </c>
      <c r="AU537" s="18" t="s">
        <v>85</v>
      </c>
    </row>
    <row r="538" s="13" customFormat="1">
      <c r="A538" s="13"/>
      <c r="B538" s="243"/>
      <c r="C538" s="244"/>
      <c r="D538" s="245" t="s">
        <v>167</v>
      </c>
      <c r="E538" s="246" t="s">
        <v>1</v>
      </c>
      <c r="F538" s="247" t="s">
        <v>547</v>
      </c>
      <c r="G538" s="244"/>
      <c r="H538" s="248">
        <v>445.60000000000002</v>
      </c>
      <c r="I538" s="249"/>
      <c r="J538" s="244"/>
      <c r="K538" s="244"/>
      <c r="L538" s="250"/>
      <c r="M538" s="251"/>
      <c r="N538" s="252"/>
      <c r="O538" s="252"/>
      <c r="P538" s="252"/>
      <c r="Q538" s="252"/>
      <c r="R538" s="252"/>
      <c r="S538" s="252"/>
      <c r="T538" s="25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54" t="s">
        <v>167</v>
      </c>
      <c r="AU538" s="254" t="s">
        <v>85</v>
      </c>
      <c r="AV538" s="13" t="s">
        <v>85</v>
      </c>
      <c r="AW538" s="13" t="s">
        <v>32</v>
      </c>
      <c r="AX538" s="13" t="s">
        <v>76</v>
      </c>
      <c r="AY538" s="254" t="s">
        <v>158</v>
      </c>
    </row>
    <row r="539" s="14" customFormat="1">
      <c r="A539" s="14"/>
      <c r="B539" s="255"/>
      <c r="C539" s="256"/>
      <c r="D539" s="245" t="s">
        <v>167</v>
      </c>
      <c r="E539" s="257" t="s">
        <v>1</v>
      </c>
      <c r="F539" s="258" t="s">
        <v>170</v>
      </c>
      <c r="G539" s="256"/>
      <c r="H539" s="259">
        <v>445.60000000000002</v>
      </c>
      <c r="I539" s="260"/>
      <c r="J539" s="256"/>
      <c r="K539" s="256"/>
      <c r="L539" s="261"/>
      <c r="M539" s="262"/>
      <c r="N539" s="263"/>
      <c r="O539" s="263"/>
      <c r="P539" s="263"/>
      <c r="Q539" s="263"/>
      <c r="R539" s="263"/>
      <c r="S539" s="263"/>
      <c r="T539" s="26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65" t="s">
        <v>167</v>
      </c>
      <c r="AU539" s="265" t="s">
        <v>85</v>
      </c>
      <c r="AV539" s="14" t="s">
        <v>165</v>
      </c>
      <c r="AW539" s="14" t="s">
        <v>32</v>
      </c>
      <c r="AX539" s="14" t="s">
        <v>83</v>
      </c>
      <c r="AY539" s="265" t="s">
        <v>158</v>
      </c>
    </row>
    <row r="540" s="2" customFormat="1" ht="24.15" customHeight="1">
      <c r="A540" s="39"/>
      <c r="B540" s="40"/>
      <c r="C540" s="229" t="s">
        <v>797</v>
      </c>
      <c r="D540" s="229" t="s">
        <v>161</v>
      </c>
      <c r="E540" s="230" t="s">
        <v>798</v>
      </c>
      <c r="F540" s="231" t="s">
        <v>799</v>
      </c>
      <c r="G540" s="232" t="s">
        <v>164</v>
      </c>
      <c r="H540" s="233">
        <v>897.79999999999995</v>
      </c>
      <c r="I540" s="234"/>
      <c r="J540" s="235">
        <f>ROUND(I540*H540,2)</f>
        <v>0</v>
      </c>
      <c r="K540" s="236"/>
      <c r="L540" s="45"/>
      <c r="M540" s="237" t="s">
        <v>1</v>
      </c>
      <c r="N540" s="238" t="s">
        <v>41</v>
      </c>
      <c r="O540" s="92"/>
      <c r="P540" s="239">
        <f>O540*H540</f>
        <v>0</v>
      </c>
      <c r="Q540" s="239">
        <v>0</v>
      </c>
      <c r="R540" s="239">
        <f>Q540*H540</f>
        <v>0</v>
      </c>
      <c r="S540" s="239">
        <v>0</v>
      </c>
      <c r="T540" s="240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41" t="s">
        <v>241</v>
      </c>
      <c r="AT540" s="241" t="s">
        <v>161</v>
      </c>
      <c r="AU540" s="241" t="s">
        <v>85</v>
      </c>
      <c r="AY540" s="18" t="s">
        <v>158</v>
      </c>
      <c r="BE540" s="242">
        <f>IF(N540="základní",J540,0)</f>
        <v>0</v>
      </c>
      <c r="BF540" s="242">
        <f>IF(N540="snížená",J540,0)</f>
        <v>0</v>
      </c>
      <c r="BG540" s="242">
        <f>IF(N540="zákl. přenesená",J540,0)</f>
        <v>0</v>
      </c>
      <c r="BH540" s="242">
        <f>IF(N540="sníž. přenesená",J540,0)</f>
        <v>0</v>
      </c>
      <c r="BI540" s="242">
        <f>IF(N540="nulová",J540,0)</f>
        <v>0</v>
      </c>
      <c r="BJ540" s="18" t="s">
        <v>83</v>
      </c>
      <c r="BK540" s="242">
        <f>ROUND(I540*H540,2)</f>
        <v>0</v>
      </c>
      <c r="BL540" s="18" t="s">
        <v>241</v>
      </c>
      <c r="BM540" s="241" t="s">
        <v>800</v>
      </c>
    </row>
    <row r="541" s="13" customFormat="1">
      <c r="A541" s="13"/>
      <c r="B541" s="243"/>
      <c r="C541" s="244"/>
      <c r="D541" s="245" t="s">
        <v>167</v>
      </c>
      <c r="E541" s="246" t="s">
        <v>1</v>
      </c>
      <c r="F541" s="247" t="s">
        <v>546</v>
      </c>
      <c r="G541" s="244"/>
      <c r="H541" s="248">
        <v>452.19999999999999</v>
      </c>
      <c r="I541" s="249"/>
      <c r="J541" s="244"/>
      <c r="K541" s="244"/>
      <c r="L541" s="250"/>
      <c r="M541" s="251"/>
      <c r="N541" s="252"/>
      <c r="O541" s="252"/>
      <c r="P541" s="252"/>
      <c r="Q541" s="252"/>
      <c r="R541" s="252"/>
      <c r="S541" s="252"/>
      <c r="T541" s="25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54" t="s">
        <v>167</v>
      </c>
      <c r="AU541" s="254" t="s">
        <v>85</v>
      </c>
      <c r="AV541" s="13" t="s">
        <v>85</v>
      </c>
      <c r="AW541" s="13" t="s">
        <v>32</v>
      </c>
      <c r="AX541" s="13" t="s">
        <v>76</v>
      </c>
      <c r="AY541" s="254" t="s">
        <v>158</v>
      </c>
    </row>
    <row r="542" s="13" customFormat="1">
      <c r="A542" s="13"/>
      <c r="B542" s="243"/>
      <c r="C542" s="244"/>
      <c r="D542" s="245" t="s">
        <v>167</v>
      </c>
      <c r="E542" s="246" t="s">
        <v>1</v>
      </c>
      <c r="F542" s="247" t="s">
        <v>547</v>
      </c>
      <c r="G542" s="244"/>
      <c r="H542" s="248">
        <v>445.60000000000002</v>
      </c>
      <c r="I542" s="249"/>
      <c r="J542" s="244"/>
      <c r="K542" s="244"/>
      <c r="L542" s="250"/>
      <c r="M542" s="251"/>
      <c r="N542" s="252"/>
      <c r="O542" s="252"/>
      <c r="P542" s="252"/>
      <c r="Q542" s="252"/>
      <c r="R542" s="252"/>
      <c r="S542" s="252"/>
      <c r="T542" s="25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54" t="s">
        <v>167</v>
      </c>
      <c r="AU542" s="254" t="s">
        <v>85</v>
      </c>
      <c r="AV542" s="13" t="s">
        <v>85</v>
      </c>
      <c r="AW542" s="13" t="s">
        <v>32</v>
      </c>
      <c r="AX542" s="13" t="s">
        <v>76</v>
      </c>
      <c r="AY542" s="254" t="s">
        <v>158</v>
      </c>
    </row>
    <row r="543" s="14" customFormat="1">
      <c r="A543" s="14"/>
      <c r="B543" s="255"/>
      <c r="C543" s="256"/>
      <c r="D543" s="245" t="s">
        <v>167</v>
      </c>
      <c r="E543" s="257" t="s">
        <v>1</v>
      </c>
      <c r="F543" s="258" t="s">
        <v>170</v>
      </c>
      <c r="G543" s="256"/>
      <c r="H543" s="259">
        <v>897.79999999999995</v>
      </c>
      <c r="I543" s="260"/>
      <c r="J543" s="256"/>
      <c r="K543" s="256"/>
      <c r="L543" s="261"/>
      <c r="M543" s="262"/>
      <c r="N543" s="263"/>
      <c r="O543" s="263"/>
      <c r="P543" s="263"/>
      <c r="Q543" s="263"/>
      <c r="R543" s="263"/>
      <c r="S543" s="263"/>
      <c r="T543" s="26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65" t="s">
        <v>167</v>
      </c>
      <c r="AU543" s="265" t="s">
        <v>85</v>
      </c>
      <c r="AV543" s="14" t="s">
        <v>165</v>
      </c>
      <c r="AW543" s="14" t="s">
        <v>32</v>
      </c>
      <c r="AX543" s="14" t="s">
        <v>83</v>
      </c>
      <c r="AY543" s="265" t="s">
        <v>158</v>
      </c>
    </row>
    <row r="544" s="2" customFormat="1" ht="24.15" customHeight="1">
      <c r="A544" s="39"/>
      <c r="B544" s="40"/>
      <c r="C544" s="229" t="s">
        <v>190</v>
      </c>
      <c r="D544" s="229" t="s">
        <v>161</v>
      </c>
      <c r="E544" s="230" t="s">
        <v>801</v>
      </c>
      <c r="F544" s="231" t="s">
        <v>802</v>
      </c>
      <c r="G544" s="232" t="s">
        <v>429</v>
      </c>
      <c r="H544" s="302"/>
      <c r="I544" s="234"/>
      <c r="J544" s="235">
        <f>ROUND(I544*H544,2)</f>
        <v>0</v>
      </c>
      <c r="K544" s="236"/>
      <c r="L544" s="45"/>
      <c r="M544" s="237" t="s">
        <v>1</v>
      </c>
      <c r="N544" s="238" t="s">
        <v>41</v>
      </c>
      <c r="O544" s="92"/>
      <c r="P544" s="239">
        <f>O544*H544</f>
        <v>0</v>
      </c>
      <c r="Q544" s="239">
        <v>0</v>
      </c>
      <c r="R544" s="239">
        <f>Q544*H544</f>
        <v>0</v>
      </c>
      <c r="S544" s="239">
        <v>0</v>
      </c>
      <c r="T544" s="240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41" t="s">
        <v>241</v>
      </c>
      <c r="AT544" s="241" t="s">
        <v>161</v>
      </c>
      <c r="AU544" s="241" t="s">
        <v>85</v>
      </c>
      <c r="AY544" s="18" t="s">
        <v>158</v>
      </c>
      <c r="BE544" s="242">
        <f>IF(N544="základní",J544,0)</f>
        <v>0</v>
      </c>
      <c r="BF544" s="242">
        <f>IF(N544="snížená",J544,0)</f>
        <v>0</v>
      </c>
      <c r="BG544" s="242">
        <f>IF(N544="zákl. přenesená",J544,0)</f>
        <v>0</v>
      </c>
      <c r="BH544" s="242">
        <f>IF(N544="sníž. přenesená",J544,0)</f>
        <v>0</v>
      </c>
      <c r="BI544" s="242">
        <f>IF(N544="nulová",J544,0)</f>
        <v>0</v>
      </c>
      <c r="BJ544" s="18" t="s">
        <v>83</v>
      </c>
      <c r="BK544" s="242">
        <f>ROUND(I544*H544,2)</f>
        <v>0</v>
      </c>
      <c r="BL544" s="18" t="s">
        <v>241</v>
      </c>
      <c r="BM544" s="241" t="s">
        <v>803</v>
      </c>
    </row>
    <row r="545" s="12" customFormat="1" ht="22.8" customHeight="1">
      <c r="A545" s="12"/>
      <c r="B545" s="213"/>
      <c r="C545" s="214"/>
      <c r="D545" s="215" t="s">
        <v>75</v>
      </c>
      <c r="E545" s="227" t="s">
        <v>804</v>
      </c>
      <c r="F545" s="227" t="s">
        <v>805</v>
      </c>
      <c r="G545" s="214"/>
      <c r="H545" s="214"/>
      <c r="I545" s="217"/>
      <c r="J545" s="228">
        <f>BK545</f>
        <v>0</v>
      </c>
      <c r="K545" s="214"/>
      <c r="L545" s="219"/>
      <c r="M545" s="220"/>
      <c r="N545" s="221"/>
      <c r="O545" s="221"/>
      <c r="P545" s="222">
        <f>SUM(P546:P817)</f>
        <v>0</v>
      </c>
      <c r="Q545" s="221"/>
      <c r="R545" s="222">
        <f>SUM(R546:R817)</f>
        <v>1.946944</v>
      </c>
      <c r="S545" s="221"/>
      <c r="T545" s="223">
        <f>SUM(T546:T817)</f>
        <v>1.1259000000000001</v>
      </c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R545" s="224" t="s">
        <v>85</v>
      </c>
      <c r="AT545" s="225" t="s">
        <v>75</v>
      </c>
      <c r="AU545" s="225" t="s">
        <v>83</v>
      </c>
      <c r="AY545" s="224" t="s">
        <v>158</v>
      </c>
      <c r="BK545" s="226">
        <f>SUM(BK546:BK817)</f>
        <v>0</v>
      </c>
    </row>
    <row r="546" s="2" customFormat="1" ht="33" customHeight="1">
      <c r="A546" s="39"/>
      <c r="B546" s="40"/>
      <c r="C546" s="229" t="s">
        <v>806</v>
      </c>
      <c r="D546" s="229" t="s">
        <v>161</v>
      </c>
      <c r="E546" s="230" t="s">
        <v>807</v>
      </c>
      <c r="F546" s="231" t="s">
        <v>808</v>
      </c>
      <c r="G546" s="232" t="s">
        <v>735</v>
      </c>
      <c r="H546" s="233">
        <v>1</v>
      </c>
      <c r="I546" s="234"/>
      <c r="J546" s="235">
        <f>ROUND(I546*H546,2)</f>
        <v>0</v>
      </c>
      <c r="K546" s="236"/>
      <c r="L546" s="45"/>
      <c r="M546" s="237" t="s">
        <v>1</v>
      </c>
      <c r="N546" s="238" t="s">
        <v>41</v>
      </c>
      <c r="O546" s="92"/>
      <c r="P546" s="239">
        <f>O546*H546</f>
        <v>0</v>
      </c>
      <c r="Q546" s="239">
        <v>0</v>
      </c>
      <c r="R546" s="239">
        <f>Q546*H546</f>
        <v>0</v>
      </c>
      <c r="S546" s="239">
        <v>0</v>
      </c>
      <c r="T546" s="240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41" t="s">
        <v>241</v>
      </c>
      <c r="AT546" s="241" t="s">
        <v>161</v>
      </c>
      <c r="AU546" s="241" t="s">
        <v>85</v>
      </c>
      <c r="AY546" s="18" t="s">
        <v>158</v>
      </c>
      <c r="BE546" s="242">
        <f>IF(N546="základní",J546,0)</f>
        <v>0</v>
      </c>
      <c r="BF546" s="242">
        <f>IF(N546="snížená",J546,0)</f>
        <v>0</v>
      </c>
      <c r="BG546" s="242">
        <f>IF(N546="zákl. přenesená",J546,0)</f>
        <v>0</v>
      </c>
      <c r="BH546" s="242">
        <f>IF(N546="sníž. přenesená",J546,0)</f>
        <v>0</v>
      </c>
      <c r="BI546" s="242">
        <f>IF(N546="nulová",J546,0)</f>
        <v>0</v>
      </c>
      <c r="BJ546" s="18" t="s">
        <v>83</v>
      </c>
      <c r="BK546" s="242">
        <f>ROUND(I546*H546,2)</f>
        <v>0</v>
      </c>
      <c r="BL546" s="18" t="s">
        <v>241</v>
      </c>
      <c r="BM546" s="241" t="s">
        <v>809</v>
      </c>
    </row>
    <row r="547" s="2" customFormat="1">
      <c r="A547" s="39"/>
      <c r="B547" s="40"/>
      <c r="C547" s="41"/>
      <c r="D547" s="245" t="s">
        <v>330</v>
      </c>
      <c r="E547" s="41"/>
      <c r="F547" s="298" t="s">
        <v>810</v>
      </c>
      <c r="G547" s="41"/>
      <c r="H547" s="41"/>
      <c r="I547" s="299"/>
      <c r="J547" s="41"/>
      <c r="K547" s="41"/>
      <c r="L547" s="45"/>
      <c r="M547" s="300"/>
      <c r="N547" s="301"/>
      <c r="O547" s="92"/>
      <c r="P547" s="92"/>
      <c r="Q547" s="92"/>
      <c r="R547" s="92"/>
      <c r="S547" s="92"/>
      <c r="T547" s="93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T547" s="18" t="s">
        <v>330</v>
      </c>
      <c r="AU547" s="18" t="s">
        <v>85</v>
      </c>
    </row>
    <row r="548" s="2" customFormat="1" ht="33" customHeight="1">
      <c r="A548" s="39"/>
      <c r="B548" s="40"/>
      <c r="C548" s="229" t="s">
        <v>194</v>
      </c>
      <c r="D548" s="229" t="s">
        <v>161</v>
      </c>
      <c r="E548" s="230" t="s">
        <v>811</v>
      </c>
      <c r="F548" s="231" t="s">
        <v>812</v>
      </c>
      <c r="G548" s="232" t="s">
        <v>735</v>
      </c>
      <c r="H548" s="233">
        <v>1</v>
      </c>
      <c r="I548" s="234"/>
      <c r="J548" s="235">
        <f>ROUND(I548*H548,2)</f>
        <v>0</v>
      </c>
      <c r="K548" s="236"/>
      <c r="L548" s="45"/>
      <c r="M548" s="237" t="s">
        <v>1</v>
      </c>
      <c r="N548" s="238" t="s">
        <v>41</v>
      </c>
      <c r="O548" s="92"/>
      <c r="P548" s="239">
        <f>O548*H548</f>
        <v>0</v>
      </c>
      <c r="Q548" s="239">
        <v>0</v>
      </c>
      <c r="R548" s="239">
        <f>Q548*H548</f>
        <v>0</v>
      </c>
      <c r="S548" s="239">
        <v>0</v>
      </c>
      <c r="T548" s="240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41" t="s">
        <v>241</v>
      </c>
      <c r="AT548" s="241" t="s">
        <v>161</v>
      </c>
      <c r="AU548" s="241" t="s">
        <v>85</v>
      </c>
      <c r="AY548" s="18" t="s">
        <v>158</v>
      </c>
      <c r="BE548" s="242">
        <f>IF(N548="základní",J548,0)</f>
        <v>0</v>
      </c>
      <c r="BF548" s="242">
        <f>IF(N548="snížená",J548,0)</f>
        <v>0</v>
      </c>
      <c r="BG548" s="242">
        <f>IF(N548="zákl. přenesená",J548,0)</f>
        <v>0</v>
      </c>
      <c r="BH548" s="242">
        <f>IF(N548="sníž. přenesená",J548,0)</f>
        <v>0</v>
      </c>
      <c r="BI548" s="242">
        <f>IF(N548="nulová",J548,0)</f>
        <v>0</v>
      </c>
      <c r="BJ548" s="18" t="s">
        <v>83</v>
      </c>
      <c r="BK548" s="242">
        <f>ROUND(I548*H548,2)</f>
        <v>0</v>
      </c>
      <c r="BL548" s="18" t="s">
        <v>241</v>
      </c>
      <c r="BM548" s="241" t="s">
        <v>813</v>
      </c>
    </row>
    <row r="549" s="2" customFormat="1">
      <c r="A549" s="39"/>
      <c r="B549" s="40"/>
      <c r="C549" s="41"/>
      <c r="D549" s="245" t="s">
        <v>330</v>
      </c>
      <c r="E549" s="41"/>
      <c r="F549" s="298" t="s">
        <v>810</v>
      </c>
      <c r="G549" s="41"/>
      <c r="H549" s="41"/>
      <c r="I549" s="299"/>
      <c r="J549" s="41"/>
      <c r="K549" s="41"/>
      <c r="L549" s="45"/>
      <c r="M549" s="300"/>
      <c r="N549" s="301"/>
      <c r="O549" s="92"/>
      <c r="P549" s="92"/>
      <c r="Q549" s="92"/>
      <c r="R549" s="92"/>
      <c r="S549" s="92"/>
      <c r="T549" s="93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T549" s="18" t="s">
        <v>330</v>
      </c>
      <c r="AU549" s="18" t="s">
        <v>85</v>
      </c>
    </row>
    <row r="550" s="2" customFormat="1" ht="33" customHeight="1">
      <c r="A550" s="39"/>
      <c r="B550" s="40"/>
      <c r="C550" s="229" t="s">
        <v>814</v>
      </c>
      <c r="D550" s="229" t="s">
        <v>161</v>
      </c>
      <c r="E550" s="230" t="s">
        <v>815</v>
      </c>
      <c r="F550" s="231" t="s">
        <v>816</v>
      </c>
      <c r="G550" s="232" t="s">
        <v>735</v>
      </c>
      <c r="H550" s="233">
        <v>1</v>
      </c>
      <c r="I550" s="234"/>
      <c r="J550" s="235">
        <f>ROUND(I550*H550,2)</f>
        <v>0</v>
      </c>
      <c r="K550" s="236"/>
      <c r="L550" s="45"/>
      <c r="M550" s="237" t="s">
        <v>1</v>
      </c>
      <c r="N550" s="238" t="s">
        <v>41</v>
      </c>
      <c r="O550" s="92"/>
      <c r="P550" s="239">
        <f>O550*H550</f>
        <v>0</v>
      </c>
      <c r="Q550" s="239">
        <v>0</v>
      </c>
      <c r="R550" s="239">
        <f>Q550*H550</f>
        <v>0</v>
      </c>
      <c r="S550" s="239">
        <v>0</v>
      </c>
      <c r="T550" s="240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41" t="s">
        <v>241</v>
      </c>
      <c r="AT550" s="241" t="s">
        <v>161</v>
      </c>
      <c r="AU550" s="241" t="s">
        <v>85</v>
      </c>
      <c r="AY550" s="18" t="s">
        <v>158</v>
      </c>
      <c r="BE550" s="242">
        <f>IF(N550="základní",J550,0)</f>
        <v>0</v>
      </c>
      <c r="BF550" s="242">
        <f>IF(N550="snížená",J550,0)</f>
        <v>0</v>
      </c>
      <c r="BG550" s="242">
        <f>IF(N550="zákl. přenesená",J550,0)</f>
        <v>0</v>
      </c>
      <c r="BH550" s="242">
        <f>IF(N550="sníž. přenesená",J550,0)</f>
        <v>0</v>
      </c>
      <c r="BI550" s="242">
        <f>IF(N550="nulová",J550,0)</f>
        <v>0</v>
      </c>
      <c r="BJ550" s="18" t="s">
        <v>83</v>
      </c>
      <c r="BK550" s="242">
        <f>ROUND(I550*H550,2)</f>
        <v>0</v>
      </c>
      <c r="BL550" s="18" t="s">
        <v>241</v>
      </c>
      <c r="BM550" s="241" t="s">
        <v>817</v>
      </c>
    </row>
    <row r="551" s="2" customFormat="1">
      <c r="A551" s="39"/>
      <c r="B551" s="40"/>
      <c r="C551" s="41"/>
      <c r="D551" s="245" t="s">
        <v>330</v>
      </c>
      <c r="E551" s="41"/>
      <c r="F551" s="298" t="s">
        <v>810</v>
      </c>
      <c r="G551" s="41"/>
      <c r="H551" s="41"/>
      <c r="I551" s="299"/>
      <c r="J551" s="41"/>
      <c r="K551" s="41"/>
      <c r="L551" s="45"/>
      <c r="M551" s="300"/>
      <c r="N551" s="301"/>
      <c r="O551" s="92"/>
      <c r="P551" s="92"/>
      <c r="Q551" s="92"/>
      <c r="R551" s="92"/>
      <c r="S551" s="92"/>
      <c r="T551" s="93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T551" s="18" t="s">
        <v>330</v>
      </c>
      <c r="AU551" s="18" t="s">
        <v>85</v>
      </c>
    </row>
    <row r="552" s="2" customFormat="1" ht="33" customHeight="1">
      <c r="A552" s="39"/>
      <c r="B552" s="40"/>
      <c r="C552" s="229" t="s">
        <v>200</v>
      </c>
      <c r="D552" s="229" t="s">
        <v>161</v>
      </c>
      <c r="E552" s="230" t="s">
        <v>818</v>
      </c>
      <c r="F552" s="231" t="s">
        <v>819</v>
      </c>
      <c r="G552" s="232" t="s">
        <v>735</v>
      </c>
      <c r="H552" s="233">
        <v>3</v>
      </c>
      <c r="I552" s="234"/>
      <c r="J552" s="235">
        <f>ROUND(I552*H552,2)</f>
        <v>0</v>
      </c>
      <c r="K552" s="236"/>
      <c r="L552" s="45"/>
      <c r="M552" s="237" t="s">
        <v>1</v>
      </c>
      <c r="N552" s="238" t="s">
        <v>41</v>
      </c>
      <c r="O552" s="92"/>
      <c r="P552" s="239">
        <f>O552*H552</f>
        <v>0</v>
      </c>
      <c r="Q552" s="239">
        <v>0</v>
      </c>
      <c r="R552" s="239">
        <f>Q552*H552</f>
        <v>0</v>
      </c>
      <c r="S552" s="239">
        <v>0</v>
      </c>
      <c r="T552" s="240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41" t="s">
        <v>241</v>
      </c>
      <c r="AT552" s="241" t="s">
        <v>161</v>
      </c>
      <c r="AU552" s="241" t="s">
        <v>85</v>
      </c>
      <c r="AY552" s="18" t="s">
        <v>158</v>
      </c>
      <c r="BE552" s="242">
        <f>IF(N552="základní",J552,0)</f>
        <v>0</v>
      </c>
      <c r="BF552" s="242">
        <f>IF(N552="snížená",J552,0)</f>
        <v>0</v>
      </c>
      <c r="BG552" s="242">
        <f>IF(N552="zákl. přenesená",J552,0)</f>
        <v>0</v>
      </c>
      <c r="BH552" s="242">
        <f>IF(N552="sníž. přenesená",J552,0)</f>
        <v>0</v>
      </c>
      <c r="BI552" s="242">
        <f>IF(N552="nulová",J552,0)</f>
        <v>0</v>
      </c>
      <c r="BJ552" s="18" t="s">
        <v>83</v>
      </c>
      <c r="BK552" s="242">
        <f>ROUND(I552*H552,2)</f>
        <v>0</v>
      </c>
      <c r="BL552" s="18" t="s">
        <v>241</v>
      </c>
      <c r="BM552" s="241" t="s">
        <v>820</v>
      </c>
    </row>
    <row r="553" s="2" customFormat="1">
      <c r="A553" s="39"/>
      <c r="B553" s="40"/>
      <c r="C553" s="41"/>
      <c r="D553" s="245" t="s">
        <v>330</v>
      </c>
      <c r="E553" s="41"/>
      <c r="F553" s="298" t="s">
        <v>810</v>
      </c>
      <c r="G553" s="41"/>
      <c r="H553" s="41"/>
      <c r="I553" s="299"/>
      <c r="J553" s="41"/>
      <c r="K553" s="41"/>
      <c r="L553" s="45"/>
      <c r="M553" s="300"/>
      <c r="N553" s="301"/>
      <c r="O553" s="92"/>
      <c r="P553" s="92"/>
      <c r="Q553" s="92"/>
      <c r="R553" s="92"/>
      <c r="S553" s="92"/>
      <c r="T553" s="93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18" t="s">
        <v>330</v>
      </c>
      <c r="AU553" s="18" t="s">
        <v>85</v>
      </c>
    </row>
    <row r="554" s="2" customFormat="1" ht="37.8" customHeight="1">
      <c r="A554" s="39"/>
      <c r="B554" s="40"/>
      <c r="C554" s="229" t="s">
        <v>821</v>
      </c>
      <c r="D554" s="229" t="s">
        <v>161</v>
      </c>
      <c r="E554" s="230" t="s">
        <v>822</v>
      </c>
      <c r="F554" s="231" t="s">
        <v>823</v>
      </c>
      <c r="G554" s="232" t="s">
        <v>735</v>
      </c>
      <c r="H554" s="233">
        <v>1</v>
      </c>
      <c r="I554" s="234"/>
      <c r="J554" s="235">
        <f>ROUND(I554*H554,2)</f>
        <v>0</v>
      </c>
      <c r="K554" s="236"/>
      <c r="L554" s="45"/>
      <c r="M554" s="237" t="s">
        <v>1</v>
      </c>
      <c r="N554" s="238" t="s">
        <v>41</v>
      </c>
      <c r="O554" s="92"/>
      <c r="P554" s="239">
        <f>O554*H554</f>
        <v>0</v>
      </c>
      <c r="Q554" s="239">
        <v>0</v>
      </c>
      <c r="R554" s="239">
        <f>Q554*H554</f>
        <v>0</v>
      </c>
      <c r="S554" s="239">
        <v>0</v>
      </c>
      <c r="T554" s="240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41" t="s">
        <v>241</v>
      </c>
      <c r="AT554" s="241" t="s">
        <v>161</v>
      </c>
      <c r="AU554" s="241" t="s">
        <v>85</v>
      </c>
      <c r="AY554" s="18" t="s">
        <v>158</v>
      </c>
      <c r="BE554" s="242">
        <f>IF(N554="základní",J554,0)</f>
        <v>0</v>
      </c>
      <c r="BF554" s="242">
        <f>IF(N554="snížená",J554,0)</f>
        <v>0</v>
      </c>
      <c r="BG554" s="242">
        <f>IF(N554="zákl. přenesená",J554,0)</f>
        <v>0</v>
      </c>
      <c r="BH554" s="242">
        <f>IF(N554="sníž. přenesená",J554,0)</f>
        <v>0</v>
      </c>
      <c r="BI554" s="242">
        <f>IF(N554="nulová",J554,0)</f>
        <v>0</v>
      </c>
      <c r="BJ554" s="18" t="s">
        <v>83</v>
      </c>
      <c r="BK554" s="242">
        <f>ROUND(I554*H554,2)</f>
        <v>0</v>
      </c>
      <c r="BL554" s="18" t="s">
        <v>241</v>
      </c>
      <c r="BM554" s="241" t="s">
        <v>824</v>
      </c>
    </row>
    <row r="555" s="2" customFormat="1">
      <c r="A555" s="39"/>
      <c r="B555" s="40"/>
      <c r="C555" s="41"/>
      <c r="D555" s="245" t="s">
        <v>330</v>
      </c>
      <c r="E555" s="41"/>
      <c r="F555" s="298" t="s">
        <v>810</v>
      </c>
      <c r="G555" s="41"/>
      <c r="H555" s="41"/>
      <c r="I555" s="299"/>
      <c r="J555" s="41"/>
      <c r="K555" s="41"/>
      <c r="L555" s="45"/>
      <c r="M555" s="300"/>
      <c r="N555" s="301"/>
      <c r="O555" s="92"/>
      <c r="P555" s="92"/>
      <c r="Q555" s="92"/>
      <c r="R555" s="92"/>
      <c r="S555" s="92"/>
      <c r="T555" s="93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T555" s="18" t="s">
        <v>330</v>
      </c>
      <c r="AU555" s="18" t="s">
        <v>85</v>
      </c>
    </row>
    <row r="556" s="2" customFormat="1" ht="24.15" customHeight="1">
      <c r="A556" s="39"/>
      <c r="B556" s="40"/>
      <c r="C556" s="229" t="s">
        <v>204</v>
      </c>
      <c r="D556" s="229" t="s">
        <v>161</v>
      </c>
      <c r="E556" s="230" t="s">
        <v>825</v>
      </c>
      <c r="F556" s="231" t="s">
        <v>826</v>
      </c>
      <c r="G556" s="232" t="s">
        <v>735</v>
      </c>
      <c r="H556" s="233">
        <v>1</v>
      </c>
      <c r="I556" s="234"/>
      <c r="J556" s="235">
        <f>ROUND(I556*H556,2)</f>
        <v>0</v>
      </c>
      <c r="K556" s="236"/>
      <c r="L556" s="45"/>
      <c r="M556" s="237" t="s">
        <v>1</v>
      </c>
      <c r="N556" s="238" t="s">
        <v>41</v>
      </c>
      <c r="O556" s="92"/>
      <c r="P556" s="239">
        <f>O556*H556</f>
        <v>0</v>
      </c>
      <c r="Q556" s="239">
        <v>0</v>
      </c>
      <c r="R556" s="239">
        <f>Q556*H556</f>
        <v>0</v>
      </c>
      <c r="S556" s="239">
        <v>0</v>
      </c>
      <c r="T556" s="240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41" t="s">
        <v>241</v>
      </c>
      <c r="AT556" s="241" t="s">
        <v>161</v>
      </c>
      <c r="AU556" s="241" t="s">
        <v>85</v>
      </c>
      <c r="AY556" s="18" t="s">
        <v>158</v>
      </c>
      <c r="BE556" s="242">
        <f>IF(N556="základní",J556,0)</f>
        <v>0</v>
      </c>
      <c r="BF556" s="242">
        <f>IF(N556="snížená",J556,0)</f>
        <v>0</v>
      </c>
      <c r="BG556" s="242">
        <f>IF(N556="zákl. přenesená",J556,0)</f>
        <v>0</v>
      </c>
      <c r="BH556" s="242">
        <f>IF(N556="sníž. přenesená",J556,0)</f>
        <v>0</v>
      </c>
      <c r="BI556" s="242">
        <f>IF(N556="nulová",J556,0)</f>
        <v>0</v>
      </c>
      <c r="BJ556" s="18" t="s">
        <v>83</v>
      </c>
      <c r="BK556" s="242">
        <f>ROUND(I556*H556,2)</f>
        <v>0</v>
      </c>
      <c r="BL556" s="18" t="s">
        <v>241</v>
      </c>
      <c r="BM556" s="241" t="s">
        <v>827</v>
      </c>
    </row>
    <row r="557" s="2" customFormat="1">
      <c r="A557" s="39"/>
      <c r="B557" s="40"/>
      <c r="C557" s="41"/>
      <c r="D557" s="245" t="s">
        <v>330</v>
      </c>
      <c r="E557" s="41"/>
      <c r="F557" s="298" t="s">
        <v>828</v>
      </c>
      <c r="G557" s="41"/>
      <c r="H557" s="41"/>
      <c r="I557" s="299"/>
      <c r="J557" s="41"/>
      <c r="K557" s="41"/>
      <c r="L557" s="45"/>
      <c r="M557" s="300"/>
      <c r="N557" s="301"/>
      <c r="O557" s="92"/>
      <c r="P557" s="92"/>
      <c r="Q557" s="92"/>
      <c r="R557" s="92"/>
      <c r="S557" s="92"/>
      <c r="T557" s="93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T557" s="18" t="s">
        <v>330</v>
      </c>
      <c r="AU557" s="18" t="s">
        <v>85</v>
      </c>
    </row>
    <row r="558" s="2" customFormat="1" ht="24.15" customHeight="1">
      <c r="A558" s="39"/>
      <c r="B558" s="40"/>
      <c r="C558" s="229" t="s">
        <v>829</v>
      </c>
      <c r="D558" s="229" t="s">
        <v>161</v>
      </c>
      <c r="E558" s="230" t="s">
        <v>830</v>
      </c>
      <c r="F558" s="231" t="s">
        <v>831</v>
      </c>
      <c r="G558" s="232" t="s">
        <v>735</v>
      </c>
      <c r="H558" s="233">
        <v>1</v>
      </c>
      <c r="I558" s="234"/>
      <c r="J558" s="235">
        <f>ROUND(I558*H558,2)</f>
        <v>0</v>
      </c>
      <c r="K558" s="236"/>
      <c r="L558" s="45"/>
      <c r="M558" s="237" t="s">
        <v>1</v>
      </c>
      <c r="N558" s="238" t="s">
        <v>41</v>
      </c>
      <c r="O558" s="92"/>
      <c r="P558" s="239">
        <f>O558*H558</f>
        <v>0</v>
      </c>
      <c r="Q558" s="239">
        <v>0</v>
      </c>
      <c r="R558" s="239">
        <f>Q558*H558</f>
        <v>0</v>
      </c>
      <c r="S558" s="239">
        <v>0</v>
      </c>
      <c r="T558" s="240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41" t="s">
        <v>241</v>
      </c>
      <c r="AT558" s="241" t="s">
        <v>161</v>
      </c>
      <c r="AU558" s="241" t="s">
        <v>85</v>
      </c>
      <c r="AY558" s="18" t="s">
        <v>158</v>
      </c>
      <c r="BE558" s="242">
        <f>IF(N558="základní",J558,0)</f>
        <v>0</v>
      </c>
      <c r="BF558" s="242">
        <f>IF(N558="snížená",J558,0)</f>
        <v>0</v>
      </c>
      <c r="BG558" s="242">
        <f>IF(N558="zákl. přenesená",J558,0)</f>
        <v>0</v>
      </c>
      <c r="BH558" s="242">
        <f>IF(N558="sníž. přenesená",J558,0)</f>
        <v>0</v>
      </c>
      <c r="BI558" s="242">
        <f>IF(N558="nulová",J558,0)</f>
        <v>0</v>
      </c>
      <c r="BJ558" s="18" t="s">
        <v>83</v>
      </c>
      <c r="BK558" s="242">
        <f>ROUND(I558*H558,2)</f>
        <v>0</v>
      </c>
      <c r="BL558" s="18" t="s">
        <v>241</v>
      </c>
      <c r="BM558" s="241" t="s">
        <v>832</v>
      </c>
    </row>
    <row r="559" s="2" customFormat="1">
      <c r="A559" s="39"/>
      <c r="B559" s="40"/>
      <c r="C559" s="41"/>
      <c r="D559" s="245" t="s">
        <v>330</v>
      </c>
      <c r="E559" s="41"/>
      <c r="F559" s="298" t="s">
        <v>828</v>
      </c>
      <c r="G559" s="41"/>
      <c r="H559" s="41"/>
      <c r="I559" s="299"/>
      <c r="J559" s="41"/>
      <c r="K559" s="41"/>
      <c r="L559" s="45"/>
      <c r="M559" s="300"/>
      <c r="N559" s="301"/>
      <c r="O559" s="92"/>
      <c r="P559" s="92"/>
      <c r="Q559" s="92"/>
      <c r="R559" s="92"/>
      <c r="S559" s="92"/>
      <c r="T559" s="93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T559" s="18" t="s">
        <v>330</v>
      </c>
      <c r="AU559" s="18" t="s">
        <v>85</v>
      </c>
    </row>
    <row r="560" s="2" customFormat="1" ht="24.15" customHeight="1">
      <c r="A560" s="39"/>
      <c r="B560" s="40"/>
      <c r="C560" s="229" t="s">
        <v>209</v>
      </c>
      <c r="D560" s="229" t="s">
        <v>161</v>
      </c>
      <c r="E560" s="230" t="s">
        <v>833</v>
      </c>
      <c r="F560" s="231" t="s">
        <v>834</v>
      </c>
      <c r="G560" s="232" t="s">
        <v>735</v>
      </c>
      <c r="H560" s="233">
        <v>1</v>
      </c>
      <c r="I560" s="234"/>
      <c r="J560" s="235">
        <f>ROUND(I560*H560,2)</f>
        <v>0</v>
      </c>
      <c r="K560" s="236"/>
      <c r="L560" s="45"/>
      <c r="M560" s="237" t="s">
        <v>1</v>
      </c>
      <c r="N560" s="238" t="s">
        <v>41</v>
      </c>
      <c r="O560" s="92"/>
      <c r="P560" s="239">
        <f>O560*H560</f>
        <v>0</v>
      </c>
      <c r="Q560" s="239">
        <v>0</v>
      </c>
      <c r="R560" s="239">
        <f>Q560*H560</f>
        <v>0</v>
      </c>
      <c r="S560" s="239">
        <v>0</v>
      </c>
      <c r="T560" s="240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41" t="s">
        <v>241</v>
      </c>
      <c r="AT560" s="241" t="s">
        <v>161</v>
      </c>
      <c r="AU560" s="241" t="s">
        <v>85</v>
      </c>
      <c r="AY560" s="18" t="s">
        <v>158</v>
      </c>
      <c r="BE560" s="242">
        <f>IF(N560="základní",J560,0)</f>
        <v>0</v>
      </c>
      <c r="BF560" s="242">
        <f>IF(N560="snížená",J560,0)</f>
        <v>0</v>
      </c>
      <c r="BG560" s="242">
        <f>IF(N560="zákl. přenesená",J560,0)</f>
        <v>0</v>
      </c>
      <c r="BH560" s="242">
        <f>IF(N560="sníž. přenesená",J560,0)</f>
        <v>0</v>
      </c>
      <c r="BI560" s="242">
        <f>IF(N560="nulová",J560,0)</f>
        <v>0</v>
      </c>
      <c r="BJ560" s="18" t="s">
        <v>83</v>
      </c>
      <c r="BK560" s="242">
        <f>ROUND(I560*H560,2)</f>
        <v>0</v>
      </c>
      <c r="BL560" s="18" t="s">
        <v>241</v>
      </c>
      <c r="BM560" s="241" t="s">
        <v>835</v>
      </c>
    </row>
    <row r="561" s="2" customFormat="1">
      <c r="A561" s="39"/>
      <c r="B561" s="40"/>
      <c r="C561" s="41"/>
      <c r="D561" s="245" t="s">
        <v>330</v>
      </c>
      <c r="E561" s="41"/>
      <c r="F561" s="298" t="s">
        <v>828</v>
      </c>
      <c r="G561" s="41"/>
      <c r="H561" s="41"/>
      <c r="I561" s="299"/>
      <c r="J561" s="41"/>
      <c r="K561" s="41"/>
      <c r="L561" s="45"/>
      <c r="M561" s="300"/>
      <c r="N561" s="301"/>
      <c r="O561" s="92"/>
      <c r="P561" s="92"/>
      <c r="Q561" s="92"/>
      <c r="R561" s="92"/>
      <c r="S561" s="92"/>
      <c r="T561" s="93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T561" s="18" t="s">
        <v>330</v>
      </c>
      <c r="AU561" s="18" t="s">
        <v>85</v>
      </c>
    </row>
    <row r="562" s="2" customFormat="1" ht="24.15" customHeight="1">
      <c r="A562" s="39"/>
      <c r="B562" s="40"/>
      <c r="C562" s="229" t="s">
        <v>836</v>
      </c>
      <c r="D562" s="229" t="s">
        <v>161</v>
      </c>
      <c r="E562" s="230" t="s">
        <v>837</v>
      </c>
      <c r="F562" s="231" t="s">
        <v>838</v>
      </c>
      <c r="G562" s="232" t="s">
        <v>735</v>
      </c>
      <c r="H562" s="233">
        <v>1</v>
      </c>
      <c r="I562" s="234"/>
      <c r="J562" s="235">
        <f>ROUND(I562*H562,2)</f>
        <v>0</v>
      </c>
      <c r="K562" s="236"/>
      <c r="L562" s="45"/>
      <c r="M562" s="237" t="s">
        <v>1</v>
      </c>
      <c r="N562" s="238" t="s">
        <v>41</v>
      </c>
      <c r="O562" s="92"/>
      <c r="P562" s="239">
        <f>O562*H562</f>
        <v>0</v>
      </c>
      <c r="Q562" s="239">
        <v>0</v>
      </c>
      <c r="R562" s="239">
        <f>Q562*H562</f>
        <v>0</v>
      </c>
      <c r="S562" s="239">
        <v>0</v>
      </c>
      <c r="T562" s="240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41" t="s">
        <v>241</v>
      </c>
      <c r="AT562" s="241" t="s">
        <v>161</v>
      </c>
      <c r="AU562" s="241" t="s">
        <v>85</v>
      </c>
      <c r="AY562" s="18" t="s">
        <v>158</v>
      </c>
      <c r="BE562" s="242">
        <f>IF(N562="základní",J562,0)</f>
        <v>0</v>
      </c>
      <c r="BF562" s="242">
        <f>IF(N562="snížená",J562,0)</f>
        <v>0</v>
      </c>
      <c r="BG562" s="242">
        <f>IF(N562="zákl. přenesená",J562,0)</f>
        <v>0</v>
      </c>
      <c r="BH562" s="242">
        <f>IF(N562="sníž. přenesená",J562,0)</f>
        <v>0</v>
      </c>
      <c r="BI562" s="242">
        <f>IF(N562="nulová",J562,0)</f>
        <v>0</v>
      </c>
      <c r="BJ562" s="18" t="s">
        <v>83</v>
      </c>
      <c r="BK562" s="242">
        <f>ROUND(I562*H562,2)</f>
        <v>0</v>
      </c>
      <c r="BL562" s="18" t="s">
        <v>241</v>
      </c>
      <c r="BM562" s="241" t="s">
        <v>839</v>
      </c>
    </row>
    <row r="563" s="2" customFormat="1">
      <c r="A563" s="39"/>
      <c r="B563" s="40"/>
      <c r="C563" s="41"/>
      <c r="D563" s="245" t="s">
        <v>330</v>
      </c>
      <c r="E563" s="41"/>
      <c r="F563" s="298" t="s">
        <v>828</v>
      </c>
      <c r="G563" s="41"/>
      <c r="H563" s="41"/>
      <c r="I563" s="299"/>
      <c r="J563" s="41"/>
      <c r="K563" s="41"/>
      <c r="L563" s="45"/>
      <c r="M563" s="300"/>
      <c r="N563" s="301"/>
      <c r="O563" s="92"/>
      <c r="P563" s="92"/>
      <c r="Q563" s="92"/>
      <c r="R563" s="92"/>
      <c r="S563" s="92"/>
      <c r="T563" s="93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T563" s="18" t="s">
        <v>330</v>
      </c>
      <c r="AU563" s="18" t="s">
        <v>85</v>
      </c>
    </row>
    <row r="564" s="2" customFormat="1" ht="37.8" customHeight="1">
      <c r="A564" s="39"/>
      <c r="B564" s="40"/>
      <c r="C564" s="229" t="s">
        <v>212</v>
      </c>
      <c r="D564" s="229" t="s">
        <v>161</v>
      </c>
      <c r="E564" s="230" t="s">
        <v>840</v>
      </c>
      <c r="F564" s="231" t="s">
        <v>841</v>
      </c>
      <c r="G564" s="232" t="s">
        <v>735</v>
      </c>
      <c r="H564" s="233">
        <v>2</v>
      </c>
      <c r="I564" s="234"/>
      <c r="J564" s="235">
        <f>ROUND(I564*H564,2)</f>
        <v>0</v>
      </c>
      <c r="K564" s="236"/>
      <c r="L564" s="45"/>
      <c r="M564" s="237" t="s">
        <v>1</v>
      </c>
      <c r="N564" s="238" t="s">
        <v>41</v>
      </c>
      <c r="O564" s="92"/>
      <c r="P564" s="239">
        <f>O564*H564</f>
        <v>0</v>
      </c>
      <c r="Q564" s="239">
        <v>0</v>
      </c>
      <c r="R564" s="239">
        <f>Q564*H564</f>
        <v>0</v>
      </c>
      <c r="S564" s="239">
        <v>0</v>
      </c>
      <c r="T564" s="240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41" t="s">
        <v>241</v>
      </c>
      <c r="AT564" s="241" t="s">
        <v>161</v>
      </c>
      <c r="AU564" s="241" t="s">
        <v>85</v>
      </c>
      <c r="AY564" s="18" t="s">
        <v>158</v>
      </c>
      <c r="BE564" s="242">
        <f>IF(N564="základní",J564,0)</f>
        <v>0</v>
      </c>
      <c r="BF564" s="242">
        <f>IF(N564="snížená",J564,0)</f>
        <v>0</v>
      </c>
      <c r="BG564" s="242">
        <f>IF(N564="zákl. přenesená",J564,0)</f>
        <v>0</v>
      </c>
      <c r="BH564" s="242">
        <f>IF(N564="sníž. přenesená",J564,0)</f>
        <v>0</v>
      </c>
      <c r="BI564" s="242">
        <f>IF(N564="nulová",J564,0)</f>
        <v>0</v>
      </c>
      <c r="BJ564" s="18" t="s">
        <v>83</v>
      </c>
      <c r="BK564" s="242">
        <f>ROUND(I564*H564,2)</f>
        <v>0</v>
      </c>
      <c r="BL564" s="18" t="s">
        <v>241</v>
      </c>
      <c r="BM564" s="241" t="s">
        <v>842</v>
      </c>
    </row>
    <row r="565" s="2" customFormat="1">
      <c r="A565" s="39"/>
      <c r="B565" s="40"/>
      <c r="C565" s="41"/>
      <c r="D565" s="245" t="s">
        <v>330</v>
      </c>
      <c r="E565" s="41"/>
      <c r="F565" s="298" t="s">
        <v>843</v>
      </c>
      <c r="G565" s="41"/>
      <c r="H565" s="41"/>
      <c r="I565" s="299"/>
      <c r="J565" s="41"/>
      <c r="K565" s="41"/>
      <c r="L565" s="45"/>
      <c r="M565" s="300"/>
      <c r="N565" s="301"/>
      <c r="O565" s="92"/>
      <c r="P565" s="92"/>
      <c r="Q565" s="92"/>
      <c r="R565" s="92"/>
      <c r="S565" s="92"/>
      <c r="T565" s="93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18" t="s">
        <v>330</v>
      </c>
      <c r="AU565" s="18" t="s">
        <v>85</v>
      </c>
    </row>
    <row r="566" s="2" customFormat="1" ht="33" customHeight="1">
      <c r="A566" s="39"/>
      <c r="B566" s="40"/>
      <c r="C566" s="229" t="s">
        <v>844</v>
      </c>
      <c r="D566" s="229" t="s">
        <v>161</v>
      </c>
      <c r="E566" s="230" t="s">
        <v>845</v>
      </c>
      <c r="F566" s="231" t="s">
        <v>846</v>
      </c>
      <c r="G566" s="232" t="s">
        <v>735</v>
      </c>
      <c r="H566" s="233">
        <v>1</v>
      </c>
      <c r="I566" s="234"/>
      <c r="J566" s="235">
        <f>ROUND(I566*H566,2)</f>
        <v>0</v>
      </c>
      <c r="K566" s="236"/>
      <c r="L566" s="45"/>
      <c r="M566" s="237" t="s">
        <v>1</v>
      </c>
      <c r="N566" s="238" t="s">
        <v>41</v>
      </c>
      <c r="O566" s="92"/>
      <c r="P566" s="239">
        <f>O566*H566</f>
        <v>0</v>
      </c>
      <c r="Q566" s="239">
        <v>0</v>
      </c>
      <c r="R566" s="239">
        <f>Q566*H566</f>
        <v>0</v>
      </c>
      <c r="S566" s="239">
        <v>0</v>
      </c>
      <c r="T566" s="240">
        <f>S566*H566</f>
        <v>0</v>
      </c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R566" s="241" t="s">
        <v>241</v>
      </c>
      <c r="AT566" s="241" t="s">
        <v>161</v>
      </c>
      <c r="AU566" s="241" t="s">
        <v>85</v>
      </c>
      <c r="AY566" s="18" t="s">
        <v>158</v>
      </c>
      <c r="BE566" s="242">
        <f>IF(N566="základní",J566,0)</f>
        <v>0</v>
      </c>
      <c r="BF566" s="242">
        <f>IF(N566="snížená",J566,0)</f>
        <v>0</v>
      </c>
      <c r="BG566" s="242">
        <f>IF(N566="zákl. přenesená",J566,0)</f>
        <v>0</v>
      </c>
      <c r="BH566" s="242">
        <f>IF(N566="sníž. přenesená",J566,0)</f>
        <v>0</v>
      </c>
      <c r="BI566" s="242">
        <f>IF(N566="nulová",J566,0)</f>
        <v>0</v>
      </c>
      <c r="BJ566" s="18" t="s">
        <v>83</v>
      </c>
      <c r="BK566" s="242">
        <f>ROUND(I566*H566,2)</f>
        <v>0</v>
      </c>
      <c r="BL566" s="18" t="s">
        <v>241</v>
      </c>
      <c r="BM566" s="241" t="s">
        <v>847</v>
      </c>
    </row>
    <row r="567" s="2" customFormat="1">
      <c r="A567" s="39"/>
      <c r="B567" s="40"/>
      <c r="C567" s="41"/>
      <c r="D567" s="245" t="s">
        <v>330</v>
      </c>
      <c r="E567" s="41"/>
      <c r="F567" s="298" t="s">
        <v>843</v>
      </c>
      <c r="G567" s="41"/>
      <c r="H567" s="41"/>
      <c r="I567" s="299"/>
      <c r="J567" s="41"/>
      <c r="K567" s="41"/>
      <c r="L567" s="45"/>
      <c r="M567" s="300"/>
      <c r="N567" s="301"/>
      <c r="O567" s="92"/>
      <c r="P567" s="92"/>
      <c r="Q567" s="92"/>
      <c r="R567" s="92"/>
      <c r="S567" s="92"/>
      <c r="T567" s="93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T567" s="18" t="s">
        <v>330</v>
      </c>
      <c r="AU567" s="18" t="s">
        <v>85</v>
      </c>
    </row>
    <row r="568" s="2" customFormat="1" ht="37.8" customHeight="1">
      <c r="A568" s="39"/>
      <c r="B568" s="40"/>
      <c r="C568" s="229" t="s">
        <v>217</v>
      </c>
      <c r="D568" s="229" t="s">
        <v>161</v>
      </c>
      <c r="E568" s="230" t="s">
        <v>848</v>
      </c>
      <c r="F568" s="231" t="s">
        <v>849</v>
      </c>
      <c r="G568" s="232" t="s">
        <v>735</v>
      </c>
      <c r="H568" s="233">
        <v>5</v>
      </c>
      <c r="I568" s="234"/>
      <c r="J568" s="235">
        <f>ROUND(I568*H568,2)</f>
        <v>0</v>
      </c>
      <c r="K568" s="236"/>
      <c r="L568" s="45"/>
      <c r="M568" s="237" t="s">
        <v>1</v>
      </c>
      <c r="N568" s="238" t="s">
        <v>41</v>
      </c>
      <c r="O568" s="92"/>
      <c r="P568" s="239">
        <f>O568*H568</f>
        <v>0</v>
      </c>
      <c r="Q568" s="239">
        <v>0</v>
      </c>
      <c r="R568" s="239">
        <f>Q568*H568</f>
        <v>0</v>
      </c>
      <c r="S568" s="239">
        <v>0</v>
      </c>
      <c r="T568" s="240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41" t="s">
        <v>241</v>
      </c>
      <c r="AT568" s="241" t="s">
        <v>161</v>
      </c>
      <c r="AU568" s="241" t="s">
        <v>85</v>
      </c>
      <c r="AY568" s="18" t="s">
        <v>158</v>
      </c>
      <c r="BE568" s="242">
        <f>IF(N568="základní",J568,0)</f>
        <v>0</v>
      </c>
      <c r="BF568" s="242">
        <f>IF(N568="snížená",J568,0)</f>
        <v>0</v>
      </c>
      <c r="BG568" s="242">
        <f>IF(N568="zákl. přenesená",J568,0)</f>
        <v>0</v>
      </c>
      <c r="BH568" s="242">
        <f>IF(N568="sníž. přenesená",J568,0)</f>
        <v>0</v>
      </c>
      <c r="BI568" s="242">
        <f>IF(N568="nulová",J568,0)</f>
        <v>0</v>
      </c>
      <c r="BJ568" s="18" t="s">
        <v>83</v>
      </c>
      <c r="BK568" s="242">
        <f>ROUND(I568*H568,2)</f>
        <v>0</v>
      </c>
      <c r="BL568" s="18" t="s">
        <v>241</v>
      </c>
      <c r="BM568" s="241" t="s">
        <v>850</v>
      </c>
    </row>
    <row r="569" s="2" customFormat="1">
      <c r="A569" s="39"/>
      <c r="B569" s="40"/>
      <c r="C569" s="41"/>
      <c r="D569" s="245" t="s">
        <v>330</v>
      </c>
      <c r="E569" s="41"/>
      <c r="F569" s="298" t="s">
        <v>843</v>
      </c>
      <c r="G569" s="41"/>
      <c r="H569" s="41"/>
      <c r="I569" s="299"/>
      <c r="J569" s="41"/>
      <c r="K569" s="41"/>
      <c r="L569" s="45"/>
      <c r="M569" s="300"/>
      <c r="N569" s="301"/>
      <c r="O569" s="92"/>
      <c r="P569" s="92"/>
      <c r="Q569" s="92"/>
      <c r="R569" s="92"/>
      <c r="S569" s="92"/>
      <c r="T569" s="93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T569" s="18" t="s">
        <v>330</v>
      </c>
      <c r="AU569" s="18" t="s">
        <v>85</v>
      </c>
    </row>
    <row r="570" s="2" customFormat="1" ht="37.8" customHeight="1">
      <c r="A570" s="39"/>
      <c r="B570" s="40"/>
      <c r="C570" s="229" t="s">
        <v>851</v>
      </c>
      <c r="D570" s="229" t="s">
        <v>161</v>
      </c>
      <c r="E570" s="230" t="s">
        <v>852</v>
      </c>
      <c r="F570" s="231" t="s">
        <v>853</v>
      </c>
      <c r="G570" s="232" t="s">
        <v>735</v>
      </c>
      <c r="H570" s="233">
        <v>1</v>
      </c>
      <c r="I570" s="234"/>
      <c r="J570" s="235">
        <f>ROUND(I570*H570,2)</f>
        <v>0</v>
      </c>
      <c r="K570" s="236"/>
      <c r="L570" s="45"/>
      <c r="M570" s="237" t="s">
        <v>1</v>
      </c>
      <c r="N570" s="238" t="s">
        <v>41</v>
      </c>
      <c r="O570" s="92"/>
      <c r="P570" s="239">
        <f>O570*H570</f>
        <v>0</v>
      </c>
      <c r="Q570" s="239">
        <v>0</v>
      </c>
      <c r="R570" s="239">
        <f>Q570*H570</f>
        <v>0</v>
      </c>
      <c r="S570" s="239">
        <v>0</v>
      </c>
      <c r="T570" s="240">
        <f>S570*H570</f>
        <v>0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41" t="s">
        <v>241</v>
      </c>
      <c r="AT570" s="241" t="s">
        <v>161</v>
      </c>
      <c r="AU570" s="241" t="s">
        <v>85</v>
      </c>
      <c r="AY570" s="18" t="s">
        <v>158</v>
      </c>
      <c r="BE570" s="242">
        <f>IF(N570="základní",J570,0)</f>
        <v>0</v>
      </c>
      <c r="BF570" s="242">
        <f>IF(N570="snížená",J570,0)</f>
        <v>0</v>
      </c>
      <c r="BG570" s="242">
        <f>IF(N570="zákl. přenesená",J570,0)</f>
        <v>0</v>
      </c>
      <c r="BH570" s="242">
        <f>IF(N570="sníž. přenesená",J570,0)</f>
        <v>0</v>
      </c>
      <c r="BI570" s="242">
        <f>IF(N570="nulová",J570,0)</f>
        <v>0</v>
      </c>
      <c r="BJ570" s="18" t="s">
        <v>83</v>
      </c>
      <c r="BK570" s="242">
        <f>ROUND(I570*H570,2)</f>
        <v>0</v>
      </c>
      <c r="BL570" s="18" t="s">
        <v>241</v>
      </c>
      <c r="BM570" s="241" t="s">
        <v>854</v>
      </c>
    </row>
    <row r="571" s="2" customFormat="1">
      <c r="A571" s="39"/>
      <c r="B571" s="40"/>
      <c r="C571" s="41"/>
      <c r="D571" s="245" t="s">
        <v>330</v>
      </c>
      <c r="E571" s="41"/>
      <c r="F571" s="298" t="s">
        <v>843</v>
      </c>
      <c r="G571" s="41"/>
      <c r="H571" s="41"/>
      <c r="I571" s="299"/>
      <c r="J571" s="41"/>
      <c r="K571" s="41"/>
      <c r="L571" s="45"/>
      <c r="M571" s="300"/>
      <c r="N571" s="301"/>
      <c r="O571" s="92"/>
      <c r="P571" s="92"/>
      <c r="Q571" s="92"/>
      <c r="R571" s="92"/>
      <c r="S571" s="92"/>
      <c r="T571" s="93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T571" s="18" t="s">
        <v>330</v>
      </c>
      <c r="AU571" s="18" t="s">
        <v>85</v>
      </c>
    </row>
    <row r="572" s="2" customFormat="1" ht="33" customHeight="1">
      <c r="A572" s="39"/>
      <c r="B572" s="40"/>
      <c r="C572" s="229" t="s">
        <v>221</v>
      </c>
      <c r="D572" s="229" t="s">
        <v>161</v>
      </c>
      <c r="E572" s="230" t="s">
        <v>855</v>
      </c>
      <c r="F572" s="231" t="s">
        <v>856</v>
      </c>
      <c r="G572" s="232" t="s">
        <v>735</v>
      </c>
      <c r="H572" s="233">
        <v>1</v>
      </c>
      <c r="I572" s="234"/>
      <c r="J572" s="235">
        <f>ROUND(I572*H572,2)</f>
        <v>0</v>
      </c>
      <c r="K572" s="236"/>
      <c r="L572" s="45"/>
      <c r="M572" s="237" t="s">
        <v>1</v>
      </c>
      <c r="N572" s="238" t="s">
        <v>41</v>
      </c>
      <c r="O572" s="92"/>
      <c r="P572" s="239">
        <f>O572*H572</f>
        <v>0</v>
      </c>
      <c r="Q572" s="239">
        <v>0</v>
      </c>
      <c r="R572" s="239">
        <f>Q572*H572</f>
        <v>0</v>
      </c>
      <c r="S572" s="239">
        <v>0</v>
      </c>
      <c r="T572" s="240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41" t="s">
        <v>241</v>
      </c>
      <c r="AT572" s="241" t="s">
        <v>161</v>
      </c>
      <c r="AU572" s="241" t="s">
        <v>85</v>
      </c>
      <c r="AY572" s="18" t="s">
        <v>158</v>
      </c>
      <c r="BE572" s="242">
        <f>IF(N572="základní",J572,0)</f>
        <v>0</v>
      </c>
      <c r="BF572" s="242">
        <f>IF(N572="snížená",J572,0)</f>
        <v>0</v>
      </c>
      <c r="BG572" s="242">
        <f>IF(N572="zákl. přenesená",J572,0)</f>
        <v>0</v>
      </c>
      <c r="BH572" s="242">
        <f>IF(N572="sníž. přenesená",J572,0)</f>
        <v>0</v>
      </c>
      <c r="BI572" s="242">
        <f>IF(N572="nulová",J572,0)</f>
        <v>0</v>
      </c>
      <c r="BJ572" s="18" t="s">
        <v>83</v>
      </c>
      <c r="BK572" s="242">
        <f>ROUND(I572*H572,2)</f>
        <v>0</v>
      </c>
      <c r="BL572" s="18" t="s">
        <v>241</v>
      </c>
      <c r="BM572" s="241" t="s">
        <v>857</v>
      </c>
    </row>
    <row r="573" s="2" customFormat="1">
      <c r="A573" s="39"/>
      <c r="B573" s="40"/>
      <c r="C573" s="41"/>
      <c r="D573" s="245" t="s">
        <v>330</v>
      </c>
      <c r="E573" s="41"/>
      <c r="F573" s="298" t="s">
        <v>843</v>
      </c>
      <c r="G573" s="41"/>
      <c r="H573" s="41"/>
      <c r="I573" s="299"/>
      <c r="J573" s="41"/>
      <c r="K573" s="41"/>
      <c r="L573" s="45"/>
      <c r="M573" s="300"/>
      <c r="N573" s="301"/>
      <c r="O573" s="92"/>
      <c r="P573" s="92"/>
      <c r="Q573" s="92"/>
      <c r="R573" s="92"/>
      <c r="S573" s="92"/>
      <c r="T573" s="93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T573" s="18" t="s">
        <v>330</v>
      </c>
      <c r="AU573" s="18" t="s">
        <v>85</v>
      </c>
    </row>
    <row r="574" s="2" customFormat="1" ht="37.8" customHeight="1">
      <c r="A574" s="39"/>
      <c r="B574" s="40"/>
      <c r="C574" s="229" t="s">
        <v>858</v>
      </c>
      <c r="D574" s="229" t="s">
        <v>161</v>
      </c>
      <c r="E574" s="230" t="s">
        <v>859</v>
      </c>
      <c r="F574" s="231" t="s">
        <v>860</v>
      </c>
      <c r="G574" s="232" t="s">
        <v>735</v>
      </c>
      <c r="H574" s="233">
        <v>1</v>
      </c>
      <c r="I574" s="234"/>
      <c r="J574" s="235">
        <f>ROUND(I574*H574,2)</f>
        <v>0</v>
      </c>
      <c r="K574" s="236"/>
      <c r="L574" s="45"/>
      <c r="M574" s="237" t="s">
        <v>1</v>
      </c>
      <c r="N574" s="238" t="s">
        <v>41</v>
      </c>
      <c r="O574" s="92"/>
      <c r="P574" s="239">
        <f>O574*H574</f>
        <v>0</v>
      </c>
      <c r="Q574" s="239">
        <v>0</v>
      </c>
      <c r="R574" s="239">
        <f>Q574*H574</f>
        <v>0</v>
      </c>
      <c r="S574" s="239">
        <v>0</v>
      </c>
      <c r="T574" s="240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41" t="s">
        <v>241</v>
      </c>
      <c r="AT574" s="241" t="s">
        <v>161</v>
      </c>
      <c r="AU574" s="241" t="s">
        <v>85</v>
      </c>
      <c r="AY574" s="18" t="s">
        <v>158</v>
      </c>
      <c r="BE574" s="242">
        <f>IF(N574="základní",J574,0)</f>
        <v>0</v>
      </c>
      <c r="BF574" s="242">
        <f>IF(N574="snížená",J574,0)</f>
        <v>0</v>
      </c>
      <c r="BG574" s="242">
        <f>IF(N574="zákl. přenesená",J574,0)</f>
        <v>0</v>
      </c>
      <c r="BH574" s="242">
        <f>IF(N574="sníž. přenesená",J574,0)</f>
        <v>0</v>
      </c>
      <c r="BI574" s="242">
        <f>IF(N574="nulová",J574,0)</f>
        <v>0</v>
      </c>
      <c r="BJ574" s="18" t="s">
        <v>83</v>
      </c>
      <c r="BK574" s="242">
        <f>ROUND(I574*H574,2)</f>
        <v>0</v>
      </c>
      <c r="BL574" s="18" t="s">
        <v>241</v>
      </c>
      <c r="BM574" s="241" t="s">
        <v>861</v>
      </c>
    </row>
    <row r="575" s="2" customFormat="1">
      <c r="A575" s="39"/>
      <c r="B575" s="40"/>
      <c r="C575" s="41"/>
      <c r="D575" s="245" t="s">
        <v>330</v>
      </c>
      <c r="E575" s="41"/>
      <c r="F575" s="298" t="s">
        <v>843</v>
      </c>
      <c r="G575" s="41"/>
      <c r="H575" s="41"/>
      <c r="I575" s="299"/>
      <c r="J575" s="41"/>
      <c r="K575" s="41"/>
      <c r="L575" s="45"/>
      <c r="M575" s="300"/>
      <c r="N575" s="301"/>
      <c r="O575" s="92"/>
      <c r="P575" s="92"/>
      <c r="Q575" s="92"/>
      <c r="R575" s="92"/>
      <c r="S575" s="92"/>
      <c r="T575" s="93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T575" s="18" t="s">
        <v>330</v>
      </c>
      <c r="AU575" s="18" t="s">
        <v>85</v>
      </c>
    </row>
    <row r="576" s="2" customFormat="1" ht="37.8" customHeight="1">
      <c r="A576" s="39"/>
      <c r="B576" s="40"/>
      <c r="C576" s="229" t="s">
        <v>225</v>
      </c>
      <c r="D576" s="229" t="s">
        <v>161</v>
      </c>
      <c r="E576" s="230" t="s">
        <v>862</v>
      </c>
      <c r="F576" s="231" t="s">
        <v>863</v>
      </c>
      <c r="G576" s="232" t="s">
        <v>735</v>
      </c>
      <c r="H576" s="233">
        <v>3</v>
      </c>
      <c r="I576" s="234"/>
      <c r="J576" s="235">
        <f>ROUND(I576*H576,2)</f>
        <v>0</v>
      </c>
      <c r="K576" s="236"/>
      <c r="L576" s="45"/>
      <c r="M576" s="237" t="s">
        <v>1</v>
      </c>
      <c r="N576" s="238" t="s">
        <v>41</v>
      </c>
      <c r="O576" s="92"/>
      <c r="P576" s="239">
        <f>O576*H576</f>
        <v>0</v>
      </c>
      <c r="Q576" s="239">
        <v>0</v>
      </c>
      <c r="R576" s="239">
        <f>Q576*H576</f>
        <v>0</v>
      </c>
      <c r="S576" s="239">
        <v>0</v>
      </c>
      <c r="T576" s="240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41" t="s">
        <v>241</v>
      </c>
      <c r="AT576" s="241" t="s">
        <v>161</v>
      </c>
      <c r="AU576" s="241" t="s">
        <v>85</v>
      </c>
      <c r="AY576" s="18" t="s">
        <v>158</v>
      </c>
      <c r="BE576" s="242">
        <f>IF(N576="základní",J576,0)</f>
        <v>0</v>
      </c>
      <c r="BF576" s="242">
        <f>IF(N576="snížená",J576,0)</f>
        <v>0</v>
      </c>
      <c r="BG576" s="242">
        <f>IF(N576="zákl. přenesená",J576,0)</f>
        <v>0</v>
      </c>
      <c r="BH576" s="242">
        <f>IF(N576="sníž. přenesená",J576,0)</f>
        <v>0</v>
      </c>
      <c r="BI576" s="242">
        <f>IF(N576="nulová",J576,0)</f>
        <v>0</v>
      </c>
      <c r="BJ576" s="18" t="s">
        <v>83</v>
      </c>
      <c r="BK576" s="242">
        <f>ROUND(I576*H576,2)</f>
        <v>0</v>
      </c>
      <c r="BL576" s="18" t="s">
        <v>241</v>
      </c>
      <c r="BM576" s="241" t="s">
        <v>864</v>
      </c>
    </row>
    <row r="577" s="2" customFormat="1">
      <c r="A577" s="39"/>
      <c r="B577" s="40"/>
      <c r="C577" s="41"/>
      <c r="D577" s="245" t="s">
        <v>330</v>
      </c>
      <c r="E577" s="41"/>
      <c r="F577" s="298" t="s">
        <v>843</v>
      </c>
      <c r="G577" s="41"/>
      <c r="H577" s="41"/>
      <c r="I577" s="299"/>
      <c r="J577" s="41"/>
      <c r="K577" s="41"/>
      <c r="L577" s="45"/>
      <c r="M577" s="300"/>
      <c r="N577" s="301"/>
      <c r="O577" s="92"/>
      <c r="P577" s="92"/>
      <c r="Q577" s="92"/>
      <c r="R577" s="92"/>
      <c r="S577" s="92"/>
      <c r="T577" s="93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T577" s="18" t="s">
        <v>330</v>
      </c>
      <c r="AU577" s="18" t="s">
        <v>85</v>
      </c>
    </row>
    <row r="578" s="2" customFormat="1" ht="37.8" customHeight="1">
      <c r="A578" s="39"/>
      <c r="B578" s="40"/>
      <c r="C578" s="229" t="s">
        <v>865</v>
      </c>
      <c r="D578" s="229" t="s">
        <v>161</v>
      </c>
      <c r="E578" s="230" t="s">
        <v>866</v>
      </c>
      <c r="F578" s="231" t="s">
        <v>867</v>
      </c>
      <c r="G578" s="232" t="s">
        <v>735</v>
      </c>
      <c r="H578" s="233">
        <v>1</v>
      </c>
      <c r="I578" s="234"/>
      <c r="J578" s="235">
        <f>ROUND(I578*H578,2)</f>
        <v>0</v>
      </c>
      <c r="K578" s="236"/>
      <c r="L578" s="45"/>
      <c r="M578" s="237" t="s">
        <v>1</v>
      </c>
      <c r="N578" s="238" t="s">
        <v>41</v>
      </c>
      <c r="O578" s="92"/>
      <c r="P578" s="239">
        <f>O578*H578</f>
        <v>0</v>
      </c>
      <c r="Q578" s="239">
        <v>0</v>
      </c>
      <c r="R578" s="239">
        <f>Q578*H578</f>
        <v>0</v>
      </c>
      <c r="S578" s="239">
        <v>0</v>
      </c>
      <c r="T578" s="240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41" t="s">
        <v>241</v>
      </c>
      <c r="AT578" s="241" t="s">
        <v>161</v>
      </c>
      <c r="AU578" s="241" t="s">
        <v>85</v>
      </c>
      <c r="AY578" s="18" t="s">
        <v>158</v>
      </c>
      <c r="BE578" s="242">
        <f>IF(N578="základní",J578,0)</f>
        <v>0</v>
      </c>
      <c r="BF578" s="242">
        <f>IF(N578="snížená",J578,0)</f>
        <v>0</v>
      </c>
      <c r="BG578" s="242">
        <f>IF(N578="zákl. přenesená",J578,0)</f>
        <v>0</v>
      </c>
      <c r="BH578" s="242">
        <f>IF(N578="sníž. přenesená",J578,0)</f>
        <v>0</v>
      </c>
      <c r="BI578" s="242">
        <f>IF(N578="nulová",J578,0)</f>
        <v>0</v>
      </c>
      <c r="BJ578" s="18" t="s">
        <v>83</v>
      </c>
      <c r="BK578" s="242">
        <f>ROUND(I578*H578,2)</f>
        <v>0</v>
      </c>
      <c r="BL578" s="18" t="s">
        <v>241</v>
      </c>
      <c r="BM578" s="241" t="s">
        <v>868</v>
      </c>
    </row>
    <row r="579" s="2" customFormat="1">
      <c r="A579" s="39"/>
      <c r="B579" s="40"/>
      <c r="C579" s="41"/>
      <c r="D579" s="245" t="s">
        <v>330</v>
      </c>
      <c r="E579" s="41"/>
      <c r="F579" s="298" t="s">
        <v>843</v>
      </c>
      <c r="G579" s="41"/>
      <c r="H579" s="41"/>
      <c r="I579" s="299"/>
      <c r="J579" s="41"/>
      <c r="K579" s="41"/>
      <c r="L579" s="45"/>
      <c r="M579" s="300"/>
      <c r="N579" s="301"/>
      <c r="O579" s="92"/>
      <c r="P579" s="92"/>
      <c r="Q579" s="92"/>
      <c r="R579" s="92"/>
      <c r="S579" s="92"/>
      <c r="T579" s="93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T579" s="18" t="s">
        <v>330</v>
      </c>
      <c r="AU579" s="18" t="s">
        <v>85</v>
      </c>
    </row>
    <row r="580" s="2" customFormat="1" ht="37.8" customHeight="1">
      <c r="A580" s="39"/>
      <c r="B580" s="40"/>
      <c r="C580" s="229" t="s">
        <v>869</v>
      </c>
      <c r="D580" s="229" t="s">
        <v>161</v>
      </c>
      <c r="E580" s="230" t="s">
        <v>870</v>
      </c>
      <c r="F580" s="231" t="s">
        <v>871</v>
      </c>
      <c r="G580" s="232" t="s">
        <v>735</v>
      </c>
      <c r="H580" s="233">
        <v>6</v>
      </c>
      <c r="I580" s="234"/>
      <c r="J580" s="235">
        <f>ROUND(I580*H580,2)</f>
        <v>0</v>
      </c>
      <c r="K580" s="236"/>
      <c r="L580" s="45"/>
      <c r="M580" s="237" t="s">
        <v>1</v>
      </c>
      <c r="N580" s="238" t="s">
        <v>41</v>
      </c>
      <c r="O580" s="92"/>
      <c r="P580" s="239">
        <f>O580*H580</f>
        <v>0</v>
      </c>
      <c r="Q580" s="239">
        <v>0</v>
      </c>
      <c r="R580" s="239">
        <f>Q580*H580</f>
        <v>0</v>
      </c>
      <c r="S580" s="239">
        <v>0</v>
      </c>
      <c r="T580" s="240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41" t="s">
        <v>241</v>
      </c>
      <c r="AT580" s="241" t="s">
        <v>161</v>
      </c>
      <c r="AU580" s="241" t="s">
        <v>85</v>
      </c>
      <c r="AY580" s="18" t="s">
        <v>158</v>
      </c>
      <c r="BE580" s="242">
        <f>IF(N580="základní",J580,0)</f>
        <v>0</v>
      </c>
      <c r="BF580" s="242">
        <f>IF(N580="snížená",J580,0)</f>
        <v>0</v>
      </c>
      <c r="BG580" s="242">
        <f>IF(N580="zákl. přenesená",J580,0)</f>
        <v>0</v>
      </c>
      <c r="BH580" s="242">
        <f>IF(N580="sníž. přenesená",J580,0)</f>
        <v>0</v>
      </c>
      <c r="BI580" s="242">
        <f>IF(N580="nulová",J580,0)</f>
        <v>0</v>
      </c>
      <c r="BJ580" s="18" t="s">
        <v>83</v>
      </c>
      <c r="BK580" s="242">
        <f>ROUND(I580*H580,2)</f>
        <v>0</v>
      </c>
      <c r="BL580" s="18" t="s">
        <v>241</v>
      </c>
      <c r="BM580" s="241" t="s">
        <v>872</v>
      </c>
    </row>
    <row r="581" s="2" customFormat="1">
      <c r="A581" s="39"/>
      <c r="B581" s="40"/>
      <c r="C581" s="41"/>
      <c r="D581" s="245" t="s">
        <v>330</v>
      </c>
      <c r="E581" s="41"/>
      <c r="F581" s="298" t="s">
        <v>843</v>
      </c>
      <c r="G581" s="41"/>
      <c r="H581" s="41"/>
      <c r="I581" s="299"/>
      <c r="J581" s="41"/>
      <c r="K581" s="41"/>
      <c r="L581" s="45"/>
      <c r="M581" s="300"/>
      <c r="N581" s="301"/>
      <c r="O581" s="92"/>
      <c r="P581" s="92"/>
      <c r="Q581" s="92"/>
      <c r="R581" s="92"/>
      <c r="S581" s="92"/>
      <c r="T581" s="93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T581" s="18" t="s">
        <v>330</v>
      </c>
      <c r="AU581" s="18" t="s">
        <v>85</v>
      </c>
    </row>
    <row r="582" s="2" customFormat="1" ht="33" customHeight="1">
      <c r="A582" s="39"/>
      <c r="B582" s="40"/>
      <c r="C582" s="229" t="s">
        <v>873</v>
      </c>
      <c r="D582" s="229" t="s">
        <v>161</v>
      </c>
      <c r="E582" s="230" t="s">
        <v>874</v>
      </c>
      <c r="F582" s="231" t="s">
        <v>875</v>
      </c>
      <c r="G582" s="232" t="s">
        <v>735</v>
      </c>
      <c r="H582" s="233">
        <v>1</v>
      </c>
      <c r="I582" s="234"/>
      <c r="J582" s="235">
        <f>ROUND(I582*H582,2)</f>
        <v>0</v>
      </c>
      <c r="K582" s="236"/>
      <c r="L582" s="45"/>
      <c r="M582" s="237" t="s">
        <v>1</v>
      </c>
      <c r="N582" s="238" t="s">
        <v>41</v>
      </c>
      <c r="O582" s="92"/>
      <c r="P582" s="239">
        <f>O582*H582</f>
        <v>0</v>
      </c>
      <c r="Q582" s="239">
        <v>0</v>
      </c>
      <c r="R582" s="239">
        <f>Q582*H582</f>
        <v>0</v>
      </c>
      <c r="S582" s="239">
        <v>0</v>
      </c>
      <c r="T582" s="240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41" t="s">
        <v>241</v>
      </c>
      <c r="AT582" s="241" t="s">
        <v>161</v>
      </c>
      <c r="AU582" s="241" t="s">
        <v>85</v>
      </c>
      <c r="AY582" s="18" t="s">
        <v>158</v>
      </c>
      <c r="BE582" s="242">
        <f>IF(N582="základní",J582,0)</f>
        <v>0</v>
      </c>
      <c r="BF582" s="242">
        <f>IF(N582="snížená",J582,0)</f>
        <v>0</v>
      </c>
      <c r="BG582" s="242">
        <f>IF(N582="zákl. přenesená",J582,0)</f>
        <v>0</v>
      </c>
      <c r="BH582" s="242">
        <f>IF(N582="sníž. přenesená",J582,0)</f>
        <v>0</v>
      </c>
      <c r="BI582" s="242">
        <f>IF(N582="nulová",J582,0)</f>
        <v>0</v>
      </c>
      <c r="BJ582" s="18" t="s">
        <v>83</v>
      </c>
      <c r="BK582" s="242">
        <f>ROUND(I582*H582,2)</f>
        <v>0</v>
      </c>
      <c r="BL582" s="18" t="s">
        <v>241</v>
      </c>
      <c r="BM582" s="241" t="s">
        <v>876</v>
      </c>
    </row>
    <row r="583" s="2" customFormat="1">
      <c r="A583" s="39"/>
      <c r="B583" s="40"/>
      <c r="C583" s="41"/>
      <c r="D583" s="245" t="s">
        <v>330</v>
      </c>
      <c r="E583" s="41"/>
      <c r="F583" s="298" t="s">
        <v>843</v>
      </c>
      <c r="G583" s="41"/>
      <c r="H583" s="41"/>
      <c r="I583" s="299"/>
      <c r="J583" s="41"/>
      <c r="K583" s="41"/>
      <c r="L583" s="45"/>
      <c r="M583" s="300"/>
      <c r="N583" s="301"/>
      <c r="O583" s="92"/>
      <c r="P583" s="92"/>
      <c r="Q583" s="92"/>
      <c r="R583" s="92"/>
      <c r="S583" s="92"/>
      <c r="T583" s="93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T583" s="18" t="s">
        <v>330</v>
      </c>
      <c r="AU583" s="18" t="s">
        <v>85</v>
      </c>
    </row>
    <row r="584" s="2" customFormat="1" ht="37.8" customHeight="1">
      <c r="A584" s="39"/>
      <c r="B584" s="40"/>
      <c r="C584" s="229" t="s">
        <v>877</v>
      </c>
      <c r="D584" s="229" t="s">
        <v>161</v>
      </c>
      <c r="E584" s="230" t="s">
        <v>878</v>
      </c>
      <c r="F584" s="231" t="s">
        <v>879</v>
      </c>
      <c r="G584" s="232" t="s">
        <v>735</v>
      </c>
      <c r="H584" s="233">
        <v>5</v>
      </c>
      <c r="I584" s="234"/>
      <c r="J584" s="235">
        <f>ROUND(I584*H584,2)</f>
        <v>0</v>
      </c>
      <c r="K584" s="236"/>
      <c r="L584" s="45"/>
      <c r="M584" s="237" t="s">
        <v>1</v>
      </c>
      <c r="N584" s="238" t="s">
        <v>41</v>
      </c>
      <c r="O584" s="92"/>
      <c r="P584" s="239">
        <f>O584*H584</f>
        <v>0</v>
      </c>
      <c r="Q584" s="239">
        <v>0</v>
      </c>
      <c r="R584" s="239">
        <f>Q584*H584</f>
        <v>0</v>
      </c>
      <c r="S584" s="239">
        <v>0</v>
      </c>
      <c r="T584" s="240">
        <f>S584*H584</f>
        <v>0</v>
      </c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R584" s="241" t="s">
        <v>241</v>
      </c>
      <c r="AT584" s="241" t="s">
        <v>161</v>
      </c>
      <c r="AU584" s="241" t="s">
        <v>85</v>
      </c>
      <c r="AY584" s="18" t="s">
        <v>158</v>
      </c>
      <c r="BE584" s="242">
        <f>IF(N584="základní",J584,0)</f>
        <v>0</v>
      </c>
      <c r="BF584" s="242">
        <f>IF(N584="snížená",J584,0)</f>
        <v>0</v>
      </c>
      <c r="BG584" s="242">
        <f>IF(N584="zákl. přenesená",J584,0)</f>
        <v>0</v>
      </c>
      <c r="BH584" s="242">
        <f>IF(N584="sníž. přenesená",J584,0)</f>
        <v>0</v>
      </c>
      <c r="BI584" s="242">
        <f>IF(N584="nulová",J584,0)</f>
        <v>0</v>
      </c>
      <c r="BJ584" s="18" t="s">
        <v>83</v>
      </c>
      <c r="BK584" s="242">
        <f>ROUND(I584*H584,2)</f>
        <v>0</v>
      </c>
      <c r="BL584" s="18" t="s">
        <v>241</v>
      </c>
      <c r="BM584" s="241" t="s">
        <v>880</v>
      </c>
    </row>
    <row r="585" s="2" customFormat="1">
      <c r="A585" s="39"/>
      <c r="B585" s="40"/>
      <c r="C585" s="41"/>
      <c r="D585" s="245" t="s">
        <v>330</v>
      </c>
      <c r="E585" s="41"/>
      <c r="F585" s="298" t="s">
        <v>843</v>
      </c>
      <c r="G585" s="41"/>
      <c r="H585" s="41"/>
      <c r="I585" s="299"/>
      <c r="J585" s="41"/>
      <c r="K585" s="41"/>
      <c r="L585" s="45"/>
      <c r="M585" s="300"/>
      <c r="N585" s="301"/>
      <c r="O585" s="92"/>
      <c r="P585" s="92"/>
      <c r="Q585" s="92"/>
      <c r="R585" s="92"/>
      <c r="S585" s="92"/>
      <c r="T585" s="93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T585" s="18" t="s">
        <v>330</v>
      </c>
      <c r="AU585" s="18" t="s">
        <v>85</v>
      </c>
    </row>
    <row r="586" s="2" customFormat="1" ht="37.8" customHeight="1">
      <c r="A586" s="39"/>
      <c r="B586" s="40"/>
      <c r="C586" s="229" t="s">
        <v>881</v>
      </c>
      <c r="D586" s="229" t="s">
        <v>161</v>
      </c>
      <c r="E586" s="230" t="s">
        <v>882</v>
      </c>
      <c r="F586" s="231" t="s">
        <v>883</v>
      </c>
      <c r="G586" s="232" t="s">
        <v>735</v>
      </c>
      <c r="H586" s="233">
        <v>7</v>
      </c>
      <c r="I586" s="234"/>
      <c r="J586" s="235">
        <f>ROUND(I586*H586,2)</f>
        <v>0</v>
      </c>
      <c r="K586" s="236"/>
      <c r="L586" s="45"/>
      <c r="M586" s="237" t="s">
        <v>1</v>
      </c>
      <c r="N586" s="238" t="s">
        <v>41</v>
      </c>
      <c r="O586" s="92"/>
      <c r="P586" s="239">
        <f>O586*H586</f>
        <v>0</v>
      </c>
      <c r="Q586" s="239">
        <v>0</v>
      </c>
      <c r="R586" s="239">
        <f>Q586*H586</f>
        <v>0</v>
      </c>
      <c r="S586" s="239">
        <v>0</v>
      </c>
      <c r="T586" s="240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41" t="s">
        <v>241</v>
      </c>
      <c r="AT586" s="241" t="s">
        <v>161</v>
      </c>
      <c r="AU586" s="241" t="s">
        <v>85</v>
      </c>
      <c r="AY586" s="18" t="s">
        <v>158</v>
      </c>
      <c r="BE586" s="242">
        <f>IF(N586="základní",J586,0)</f>
        <v>0</v>
      </c>
      <c r="BF586" s="242">
        <f>IF(N586="snížená",J586,0)</f>
        <v>0</v>
      </c>
      <c r="BG586" s="242">
        <f>IF(N586="zákl. přenesená",J586,0)</f>
        <v>0</v>
      </c>
      <c r="BH586" s="242">
        <f>IF(N586="sníž. přenesená",J586,0)</f>
        <v>0</v>
      </c>
      <c r="BI586" s="242">
        <f>IF(N586="nulová",J586,0)</f>
        <v>0</v>
      </c>
      <c r="BJ586" s="18" t="s">
        <v>83</v>
      </c>
      <c r="BK586" s="242">
        <f>ROUND(I586*H586,2)</f>
        <v>0</v>
      </c>
      <c r="BL586" s="18" t="s">
        <v>241</v>
      </c>
      <c r="BM586" s="241" t="s">
        <v>884</v>
      </c>
    </row>
    <row r="587" s="2" customFormat="1">
      <c r="A587" s="39"/>
      <c r="B587" s="40"/>
      <c r="C587" s="41"/>
      <c r="D587" s="245" t="s">
        <v>330</v>
      </c>
      <c r="E587" s="41"/>
      <c r="F587" s="298" t="s">
        <v>843</v>
      </c>
      <c r="G587" s="41"/>
      <c r="H587" s="41"/>
      <c r="I587" s="299"/>
      <c r="J587" s="41"/>
      <c r="K587" s="41"/>
      <c r="L587" s="45"/>
      <c r="M587" s="300"/>
      <c r="N587" s="301"/>
      <c r="O587" s="92"/>
      <c r="P587" s="92"/>
      <c r="Q587" s="92"/>
      <c r="R587" s="92"/>
      <c r="S587" s="92"/>
      <c r="T587" s="93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T587" s="18" t="s">
        <v>330</v>
      </c>
      <c r="AU587" s="18" t="s">
        <v>85</v>
      </c>
    </row>
    <row r="588" s="2" customFormat="1" ht="37.8" customHeight="1">
      <c r="A588" s="39"/>
      <c r="B588" s="40"/>
      <c r="C588" s="229" t="s">
        <v>230</v>
      </c>
      <c r="D588" s="229" t="s">
        <v>161</v>
      </c>
      <c r="E588" s="230" t="s">
        <v>885</v>
      </c>
      <c r="F588" s="231" t="s">
        <v>886</v>
      </c>
      <c r="G588" s="232" t="s">
        <v>735</v>
      </c>
      <c r="H588" s="233">
        <v>6</v>
      </c>
      <c r="I588" s="234"/>
      <c r="J588" s="235">
        <f>ROUND(I588*H588,2)</f>
        <v>0</v>
      </c>
      <c r="K588" s="236"/>
      <c r="L588" s="45"/>
      <c r="M588" s="237" t="s">
        <v>1</v>
      </c>
      <c r="N588" s="238" t="s">
        <v>41</v>
      </c>
      <c r="O588" s="92"/>
      <c r="P588" s="239">
        <f>O588*H588</f>
        <v>0</v>
      </c>
      <c r="Q588" s="239">
        <v>0</v>
      </c>
      <c r="R588" s="239">
        <f>Q588*H588</f>
        <v>0</v>
      </c>
      <c r="S588" s="239">
        <v>0</v>
      </c>
      <c r="T588" s="240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41" t="s">
        <v>241</v>
      </c>
      <c r="AT588" s="241" t="s">
        <v>161</v>
      </c>
      <c r="AU588" s="241" t="s">
        <v>85</v>
      </c>
      <c r="AY588" s="18" t="s">
        <v>158</v>
      </c>
      <c r="BE588" s="242">
        <f>IF(N588="základní",J588,0)</f>
        <v>0</v>
      </c>
      <c r="BF588" s="242">
        <f>IF(N588="snížená",J588,0)</f>
        <v>0</v>
      </c>
      <c r="BG588" s="242">
        <f>IF(N588="zákl. přenesená",J588,0)</f>
        <v>0</v>
      </c>
      <c r="BH588" s="242">
        <f>IF(N588="sníž. přenesená",J588,0)</f>
        <v>0</v>
      </c>
      <c r="BI588" s="242">
        <f>IF(N588="nulová",J588,0)</f>
        <v>0</v>
      </c>
      <c r="BJ588" s="18" t="s">
        <v>83</v>
      </c>
      <c r="BK588" s="242">
        <f>ROUND(I588*H588,2)</f>
        <v>0</v>
      </c>
      <c r="BL588" s="18" t="s">
        <v>241</v>
      </c>
      <c r="BM588" s="241" t="s">
        <v>887</v>
      </c>
    </row>
    <row r="589" s="2" customFormat="1">
      <c r="A589" s="39"/>
      <c r="B589" s="40"/>
      <c r="C589" s="41"/>
      <c r="D589" s="245" t="s">
        <v>330</v>
      </c>
      <c r="E589" s="41"/>
      <c r="F589" s="298" t="s">
        <v>843</v>
      </c>
      <c r="G589" s="41"/>
      <c r="H589" s="41"/>
      <c r="I589" s="299"/>
      <c r="J589" s="41"/>
      <c r="K589" s="41"/>
      <c r="L589" s="45"/>
      <c r="M589" s="300"/>
      <c r="N589" s="301"/>
      <c r="O589" s="92"/>
      <c r="P589" s="92"/>
      <c r="Q589" s="92"/>
      <c r="R589" s="92"/>
      <c r="S589" s="92"/>
      <c r="T589" s="93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T589" s="18" t="s">
        <v>330</v>
      </c>
      <c r="AU589" s="18" t="s">
        <v>85</v>
      </c>
    </row>
    <row r="590" s="2" customFormat="1" ht="37.8" customHeight="1">
      <c r="A590" s="39"/>
      <c r="B590" s="40"/>
      <c r="C590" s="229" t="s">
        <v>888</v>
      </c>
      <c r="D590" s="229" t="s">
        <v>161</v>
      </c>
      <c r="E590" s="230" t="s">
        <v>889</v>
      </c>
      <c r="F590" s="231" t="s">
        <v>890</v>
      </c>
      <c r="G590" s="232" t="s">
        <v>735</v>
      </c>
      <c r="H590" s="233">
        <v>46</v>
      </c>
      <c r="I590" s="234"/>
      <c r="J590" s="235">
        <f>ROUND(I590*H590,2)</f>
        <v>0</v>
      </c>
      <c r="K590" s="236"/>
      <c r="L590" s="45"/>
      <c r="M590" s="237" t="s">
        <v>1</v>
      </c>
      <c r="N590" s="238" t="s">
        <v>41</v>
      </c>
      <c r="O590" s="92"/>
      <c r="P590" s="239">
        <f>O590*H590</f>
        <v>0</v>
      </c>
      <c r="Q590" s="239">
        <v>0</v>
      </c>
      <c r="R590" s="239">
        <f>Q590*H590</f>
        <v>0</v>
      </c>
      <c r="S590" s="239">
        <v>0</v>
      </c>
      <c r="T590" s="240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41" t="s">
        <v>241</v>
      </c>
      <c r="AT590" s="241" t="s">
        <v>161</v>
      </c>
      <c r="AU590" s="241" t="s">
        <v>85</v>
      </c>
      <c r="AY590" s="18" t="s">
        <v>158</v>
      </c>
      <c r="BE590" s="242">
        <f>IF(N590="základní",J590,0)</f>
        <v>0</v>
      </c>
      <c r="BF590" s="242">
        <f>IF(N590="snížená",J590,0)</f>
        <v>0</v>
      </c>
      <c r="BG590" s="242">
        <f>IF(N590="zákl. přenesená",J590,0)</f>
        <v>0</v>
      </c>
      <c r="BH590" s="242">
        <f>IF(N590="sníž. přenesená",J590,0)</f>
        <v>0</v>
      </c>
      <c r="BI590" s="242">
        <f>IF(N590="nulová",J590,0)</f>
        <v>0</v>
      </c>
      <c r="BJ590" s="18" t="s">
        <v>83</v>
      </c>
      <c r="BK590" s="242">
        <f>ROUND(I590*H590,2)</f>
        <v>0</v>
      </c>
      <c r="BL590" s="18" t="s">
        <v>241</v>
      </c>
      <c r="BM590" s="241" t="s">
        <v>891</v>
      </c>
    </row>
    <row r="591" s="2" customFormat="1">
      <c r="A591" s="39"/>
      <c r="B591" s="40"/>
      <c r="C591" s="41"/>
      <c r="D591" s="245" t="s">
        <v>330</v>
      </c>
      <c r="E591" s="41"/>
      <c r="F591" s="298" t="s">
        <v>843</v>
      </c>
      <c r="G591" s="41"/>
      <c r="H591" s="41"/>
      <c r="I591" s="299"/>
      <c r="J591" s="41"/>
      <c r="K591" s="41"/>
      <c r="L591" s="45"/>
      <c r="M591" s="300"/>
      <c r="N591" s="301"/>
      <c r="O591" s="92"/>
      <c r="P591" s="92"/>
      <c r="Q591" s="92"/>
      <c r="R591" s="92"/>
      <c r="S591" s="92"/>
      <c r="T591" s="93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T591" s="18" t="s">
        <v>330</v>
      </c>
      <c r="AU591" s="18" t="s">
        <v>85</v>
      </c>
    </row>
    <row r="592" s="2" customFormat="1" ht="37.8" customHeight="1">
      <c r="A592" s="39"/>
      <c r="B592" s="40"/>
      <c r="C592" s="229" t="s">
        <v>235</v>
      </c>
      <c r="D592" s="229" t="s">
        <v>161</v>
      </c>
      <c r="E592" s="230" t="s">
        <v>892</v>
      </c>
      <c r="F592" s="231" t="s">
        <v>893</v>
      </c>
      <c r="G592" s="232" t="s">
        <v>735</v>
      </c>
      <c r="H592" s="233">
        <v>1</v>
      </c>
      <c r="I592" s="234"/>
      <c r="J592" s="235">
        <f>ROUND(I592*H592,2)</f>
        <v>0</v>
      </c>
      <c r="K592" s="236"/>
      <c r="L592" s="45"/>
      <c r="M592" s="237" t="s">
        <v>1</v>
      </c>
      <c r="N592" s="238" t="s">
        <v>41</v>
      </c>
      <c r="O592" s="92"/>
      <c r="P592" s="239">
        <f>O592*H592</f>
        <v>0</v>
      </c>
      <c r="Q592" s="239">
        <v>0</v>
      </c>
      <c r="R592" s="239">
        <f>Q592*H592</f>
        <v>0</v>
      </c>
      <c r="S592" s="239">
        <v>0</v>
      </c>
      <c r="T592" s="240">
        <f>S592*H592</f>
        <v>0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241" t="s">
        <v>241</v>
      </c>
      <c r="AT592" s="241" t="s">
        <v>161</v>
      </c>
      <c r="AU592" s="241" t="s">
        <v>85</v>
      </c>
      <c r="AY592" s="18" t="s">
        <v>158</v>
      </c>
      <c r="BE592" s="242">
        <f>IF(N592="základní",J592,0)</f>
        <v>0</v>
      </c>
      <c r="BF592" s="242">
        <f>IF(N592="snížená",J592,0)</f>
        <v>0</v>
      </c>
      <c r="BG592" s="242">
        <f>IF(N592="zákl. přenesená",J592,0)</f>
        <v>0</v>
      </c>
      <c r="BH592" s="242">
        <f>IF(N592="sníž. přenesená",J592,0)</f>
        <v>0</v>
      </c>
      <c r="BI592" s="242">
        <f>IF(N592="nulová",J592,0)</f>
        <v>0</v>
      </c>
      <c r="BJ592" s="18" t="s">
        <v>83</v>
      </c>
      <c r="BK592" s="242">
        <f>ROUND(I592*H592,2)</f>
        <v>0</v>
      </c>
      <c r="BL592" s="18" t="s">
        <v>241</v>
      </c>
      <c r="BM592" s="241" t="s">
        <v>894</v>
      </c>
    </row>
    <row r="593" s="2" customFormat="1">
      <c r="A593" s="39"/>
      <c r="B593" s="40"/>
      <c r="C593" s="41"/>
      <c r="D593" s="245" t="s">
        <v>330</v>
      </c>
      <c r="E593" s="41"/>
      <c r="F593" s="298" t="s">
        <v>843</v>
      </c>
      <c r="G593" s="41"/>
      <c r="H593" s="41"/>
      <c r="I593" s="299"/>
      <c r="J593" s="41"/>
      <c r="K593" s="41"/>
      <c r="L593" s="45"/>
      <c r="M593" s="300"/>
      <c r="N593" s="301"/>
      <c r="O593" s="92"/>
      <c r="P593" s="92"/>
      <c r="Q593" s="92"/>
      <c r="R593" s="92"/>
      <c r="S593" s="92"/>
      <c r="T593" s="93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T593" s="18" t="s">
        <v>330</v>
      </c>
      <c r="AU593" s="18" t="s">
        <v>85</v>
      </c>
    </row>
    <row r="594" s="2" customFormat="1" ht="37.8" customHeight="1">
      <c r="A594" s="39"/>
      <c r="B594" s="40"/>
      <c r="C594" s="229" t="s">
        <v>895</v>
      </c>
      <c r="D594" s="229" t="s">
        <v>161</v>
      </c>
      <c r="E594" s="230" t="s">
        <v>896</v>
      </c>
      <c r="F594" s="231" t="s">
        <v>897</v>
      </c>
      <c r="G594" s="232" t="s">
        <v>735</v>
      </c>
      <c r="H594" s="233">
        <v>2</v>
      </c>
      <c r="I594" s="234"/>
      <c r="J594" s="235">
        <f>ROUND(I594*H594,2)</f>
        <v>0</v>
      </c>
      <c r="K594" s="236"/>
      <c r="L594" s="45"/>
      <c r="M594" s="237" t="s">
        <v>1</v>
      </c>
      <c r="N594" s="238" t="s">
        <v>41</v>
      </c>
      <c r="O594" s="92"/>
      <c r="P594" s="239">
        <f>O594*H594</f>
        <v>0</v>
      </c>
      <c r="Q594" s="239">
        <v>0</v>
      </c>
      <c r="R594" s="239">
        <f>Q594*H594</f>
        <v>0</v>
      </c>
      <c r="S594" s="239">
        <v>0</v>
      </c>
      <c r="T594" s="240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41" t="s">
        <v>241</v>
      </c>
      <c r="AT594" s="241" t="s">
        <v>161</v>
      </c>
      <c r="AU594" s="241" t="s">
        <v>85</v>
      </c>
      <c r="AY594" s="18" t="s">
        <v>158</v>
      </c>
      <c r="BE594" s="242">
        <f>IF(N594="základní",J594,0)</f>
        <v>0</v>
      </c>
      <c r="BF594" s="242">
        <f>IF(N594="snížená",J594,0)</f>
        <v>0</v>
      </c>
      <c r="BG594" s="242">
        <f>IF(N594="zákl. přenesená",J594,0)</f>
        <v>0</v>
      </c>
      <c r="BH594" s="242">
        <f>IF(N594="sníž. přenesená",J594,0)</f>
        <v>0</v>
      </c>
      <c r="BI594" s="242">
        <f>IF(N594="nulová",J594,0)</f>
        <v>0</v>
      </c>
      <c r="BJ594" s="18" t="s">
        <v>83</v>
      </c>
      <c r="BK594" s="242">
        <f>ROUND(I594*H594,2)</f>
        <v>0</v>
      </c>
      <c r="BL594" s="18" t="s">
        <v>241</v>
      </c>
      <c r="BM594" s="241" t="s">
        <v>898</v>
      </c>
    </row>
    <row r="595" s="2" customFormat="1">
      <c r="A595" s="39"/>
      <c r="B595" s="40"/>
      <c r="C595" s="41"/>
      <c r="D595" s="245" t="s">
        <v>330</v>
      </c>
      <c r="E595" s="41"/>
      <c r="F595" s="298" t="s">
        <v>843</v>
      </c>
      <c r="G595" s="41"/>
      <c r="H595" s="41"/>
      <c r="I595" s="299"/>
      <c r="J595" s="41"/>
      <c r="K595" s="41"/>
      <c r="L595" s="45"/>
      <c r="M595" s="300"/>
      <c r="N595" s="301"/>
      <c r="O595" s="92"/>
      <c r="P595" s="92"/>
      <c r="Q595" s="92"/>
      <c r="R595" s="92"/>
      <c r="S595" s="92"/>
      <c r="T595" s="93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18" t="s">
        <v>330</v>
      </c>
      <c r="AU595" s="18" t="s">
        <v>85</v>
      </c>
    </row>
    <row r="596" s="2" customFormat="1" ht="37.8" customHeight="1">
      <c r="A596" s="39"/>
      <c r="B596" s="40"/>
      <c r="C596" s="229" t="s">
        <v>244</v>
      </c>
      <c r="D596" s="229" t="s">
        <v>161</v>
      </c>
      <c r="E596" s="230" t="s">
        <v>899</v>
      </c>
      <c r="F596" s="231" t="s">
        <v>900</v>
      </c>
      <c r="G596" s="232" t="s">
        <v>735</v>
      </c>
      <c r="H596" s="233">
        <v>3</v>
      </c>
      <c r="I596" s="234"/>
      <c r="J596" s="235">
        <f>ROUND(I596*H596,2)</f>
        <v>0</v>
      </c>
      <c r="K596" s="236"/>
      <c r="L596" s="45"/>
      <c r="M596" s="237" t="s">
        <v>1</v>
      </c>
      <c r="N596" s="238" t="s">
        <v>41</v>
      </c>
      <c r="O596" s="92"/>
      <c r="P596" s="239">
        <f>O596*H596</f>
        <v>0</v>
      </c>
      <c r="Q596" s="239">
        <v>0</v>
      </c>
      <c r="R596" s="239">
        <f>Q596*H596</f>
        <v>0</v>
      </c>
      <c r="S596" s="239">
        <v>0</v>
      </c>
      <c r="T596" s="240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41" t="s">
        <v>241</v>
      </c>
      <c r="AT596" s="241" t="s">
        <v>161</v>
      </c>
      <c r="AU596" s="241" t="s">
        <v>85</v>
      </c>
      <c r="AY596" s="18" t="s">
        <v>158</v>
      </c>
      <c r="BE596" s="242">
        <f>IF(N596="základní",J596,0)</f>
        <v>0</v>
      </c>
      <c r="BF596" s="242">
        <f>IF(N596="snížená",J596,0)</f>
        <v>0</v>
      </c>
      <c r="BG596" s="242">
        <f>IF(N596="zákl. přenesená",J596,0)</f>
        <v>0</v>
      </c>
      <c r="BH596" s="242">
        <f>IF(N596="sníž. přenesená",J596,0)</f>
        <v>0</v>
      </c>
      <c r="BI596" s="242">
        <f>IF(N596="nulová",J596,0)</f>
        <v>0</v>
      </c>
      <c r="BJ596" s="18" t="s">
        <v>83</v>
      </c>
      <c r="BK596" s="242">
        <f>ROUND(I596*H596,2)</f>
        <v>0</v>
      </c>
      <c r="BL596" s="18" t="s">
        <v>241</v>
      </c>
      <c r="BM596" s="241" t="s">
        <v>901</v>
      </c>
    </row>
    <row r="597" s="2" customFormat="1">
      <c r="A597" s="39"/>
      <c r="B597" s="40"/>
      <c r="C597" s="41"/>
      <c r="D597" s="245" t="s">
        <v>330</v>
      </c>
      <c r="E597" s="41"/>
      <c r="F597" s="298" t="s">
        <v>843</v>
      </c>
      <c r="G597" s="41"/>
      <c r="H597" s="41"/>
      <c r="I597" s="299"/>
      <c r="J597" s="41"/>
      <c r="K597" s="41"/>
      <c r="L597" s="45"/>
      <c r="M597" s="300"/>
      <c r="N597" s="301"/>
      <c r="O597" s="92"/>
      <c r="P597" s="92"/>
      <c r="Q597" s="92"/>
      <c r="R597" s="92"/>
      <c r="S597" s="92"/>
      <c r="T597" s="93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T597" s="18" t="s">
        <v>330</v>
      </c>
      <c r="AU597" s="18" t="s">
        <v>85</v>
      </c>
    </row>
    <row r="598" s="2" customFormat="1" ht="37.8" customHeight="1">
      <c r="A598" s="39"/>
      <c r="B598" s="40"/>
      <c r="C598" s="229" t="s">
        <v>902</v>
      </c>
      <c r="D598" s="229" t="s">
        <v>161</v>
      </c>
      <c r="E598" s="230" t="s">
        <v>903</v>
      </c>
      <c r="F598" s="231" t="s">
        <v>904</v>
      </c>
      <c r="G598" s="232" t="s">
        <v>735</v>
      </c>
      <c r="H598" s="233">
        <v>1</v>
      </c>
      <c r="I598" s="234"/>
      <c r="J598" s="235">
        <f>ROUND(I598*H598,2)</f>
        <v>0</v>
      </c>
      <c r="K598" s="236"/>
      <c r="L598" s="45"/>
      <c r="M598" s="237" t="s">
        <v>1</v>
      </c>
      <c r="N598" s="238" t="s">
        <v>41</v>
      </c>
      <c r="O598" s="92"/>
      <c r="P598" s="239">
        <f>O598*H598</f>
        <v>0</v>
      </c>
      <c r="Q598" s="239">
        <v>0</v>
      </c>
      <c r="R598" s="239">
        <f>Q598*H598</f>
        <v>0</v>
      </c>
      <c r="S598" s="239">
        <v>0</v>
      </c>
      <c r="T598" s="240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41" t="s">
        <v>241</v>
      </c>
      <c r="AT598" s="241" t="s">
        <v>161</v>
      </c>
      <c r="AU598" s="241" t="s">
        <v>85</v>
      </c>
      <c r="AY598" s="18" t="s">
        <v>158</v>
      </c>
      <c r="BE598" s="242">
        <f>IF(N598="základní",J598,0)</f>
        <v>0</v>
      </c>
      <c r="BF598" s="242">
        <f>IF(N598="snížená",J598,0)</f>
        <v>0</v>
      </c>
      <c r="BG598" s="242">
        <f>IF(N598="zákl. přenesená",J598,0)</f>
        <v>0</v>
      </c>
      <c r="BH598" s="242">
        <f>IF(N598="sníž. přenesená",J598,0)</f>
        <v>0</v>
      </c>
      <c r="BI598" s="242">
        <f>IF(N598="nulová",J598,0)</f>
        <v>0</v>
      </c>
      <c r="BJ598" s="18" t="s">
        <v>83</v>
      </c>
      <c r="BK598" s="242">
        <f>ROUND(I598*H598,2)</f>
        <v>0</v>
      </c>
      <c r="BL598" s="18" t="s">
        <v>241</v>
      </c>
      <c r="BM598" s="241" t="s">
        <v>905</v>
      </c>
    </row>
    <row r="599" s="2" customFormat="1">
      <c r="A599" s="39"/>
      <c r="B599" s="40"/>
      <c r="C599" s="41"/>
      <c r="D599" s="245" t="s">
        <v>330</v>
      </c>
      <c r="E599" s="41"/>
      <c r="F599" s="298" t="s">
        <v>843</v>
      </c>
      <c r="G599" s="41"/>
      <c r="H599" s="41"/>
      <c r="I599" s="299"/>
      <c r="J599" s="41"/>
      <c r="K599" s="41"/>
      <c r="L599" s="45"/>
      <c r="M599" s="300"/>
      <c r="N599" s="301"/>
      <c r="O599" s="92"/>
      <c r="P599" s="92"/>
      <c r="Q599" s="92"/>
      <c r="R599" s="92"/>
      <c r="S599" s="92"/>
      <c r="T599" s="93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T599" s="18" t="s">
        <v>330</v>
      </c>
      <c r="AU599" s="18" t="s">
        <v>85</v>
      </c>
    </row>
    <row r="600" s="2" customFormat="1" ht="24.15" customHeight="1">
      <c r="A600" s="39"/>
      <c r="B600" s="40"/>
      <c r="C600" s="229" t="s">
        <v>249</v>
      </c>
      <c r="D600" s="229" t="s">
        <v>161</v>
      </c>
      <c r="E600" s="230" t="s">
        <v>906</v>
      </c>
      <c r="F600" s="231" t="s">
        <v>907</v>
      </c>
      <c r="G600" s="232" t="s">
        <v>735</v>
      </c>
      <c r="H600" s="233">
        <v>1</v>
      </c>
      <c r="I600" s="234"/>
      <c r="J600" s="235">
        <f>ROUND(I600*H600,2)</f>
        <v>0</v>
      </c>
      <c r="K600" s="236"/>
      <c r="L600" s="45"/>
      <c r="M600" s="237" t="s">
        <v>1</v>
      </c>
      <c r="N600" s="238" t="s">
        <v>41</v>
      </c>
      <c r="O600" s="92"/>
      <c r="P600" s="239">
        <f>O600*H600</f>
        <v>0</v>
      </c>
      <c r="Q600" s="239">
        <v>0</v>
      </c>
      <c r="R600" s="239">
        <f>Q600*H600</f>
        <v>0</v>
      </c>
      <c r="S600" s="239">
        <v>0</v>
      </c>
      <c r="T600" s="240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41" t="s">
        <v>241</v>
      </c>
      <c r="AT600" s="241" t="s">
        <v>161</v>
      </c>
      <c r="AU600" s="241" t="s">
        <v>85</v>
      </c>
      <c r="AY600" s="18" t="s">
        <v>158</v>
      </c>
      <c r="BE600" s="242">
        <f>IF(N600="základní",J600,0)</f>
        <v>0</v>
      </c>
      <c r="BF600" s="242">
        <f>IF(N600="snížená",J600,0)</f>
        <v>0</v>
      </c>
      <c r="BG600" s="242">
        <f>IF(N600="zákl. přenesená",J600,0)</f>
        <v>0</v>
      </c>
      <c r="BH600" s="242">
        <f>IF(N600="sníž. přenesená",J600,0)</f>
        <v>0</v>
      </c>
      <c r="BI600" s="242">
        <f>IF(N600="nulová",J600,0)</f>
        <v>0</v>
      </c>
      <c r="BJ600" s="18" t="s">
        <v>83</v>
      </c>
      <c r="BK600" s="242">
        <f>ROUND(I600*H600,2)</f>
        <v>0</v>
      </c>
      <c r="BL600" s="18" t="s">
        <v>241</v>
      </c>
      <c r="BM600" s="241" t="s">
        <v>908</v>
      </c>
    </row>
    <row r="601" s="2" customFormat="1">
      <c r="A601" s="39"/>
      <c r="B601" s="40"/>
      <c r="C601" s="41"/>
      <c r="D601" s="245" t="s">
        <v>330</v>
      </c>
      <c r="E601" s="41"/>
      <c r="F601" s="298" t="s">
        <v>909</v>
      </c>
      <c r="G601" s="41"/>
      <c r="H601" s="41"/>
      <c r="I601" s="299"/>
      <c r="J601" s="41"/>
      <c r="K601" s="41"/>
      <c r="L601" s="45"/>
      <c r="M601" s="300"/>
      <c r="N601" s="301"/>
      <c r="O601" s="92"/>
      <c r="P601" s="92"/>
      <c r="Q601" s="92"/>
      <c r="R601" s="92"/>
      <c r="S601" s="92"/>
      <c r="T601" s="93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T601" s="18" t="s">
        <v>330</v>
      </c>
      <c r="AU601" s="18" t="s">
        <v>85</v>
      </c>
    </row>
    <row r="602" s="2" customFormat="1" ht="24.15" customHeight="1">
      <c r="A602" s="39"/>
      <c r="B602" s="40"/>
      <c r="C602" s="229" t="s">
        <v>910</v>
      </c>
      <c r="D602" s="229" t="s">
        <v>161</v>
      </c>
      <c r="E602" s="230" t="s">
        <v>911</v>
      </c>
      <c r="F602" s="231" t="s">
        <v>912</v>
      </c>
      <c r="G602" s="232" t="s">
        <v>735</v>
      </c>
      <c r="H602" s="233">
        <v>1</v>
      </c>
      <c r="I602" s="234"/>
      <c r="J602" s="235">
        <f>ROUND(I602*H602,2)</f>
        <v>0</v>
      </c>
      <c r="K602" s="236"/>
      <c r="L602" s="45"/>
      <c r="M602" s="237" t="s">
        <v>1</v>
      </c>
      <c r="N602" s="238" t="s">
        <v>41</v>
      </c>
      <c r="O602" s="92"/>
      <c r="P602" s="239">
        <f>O602*H602</f>
        <v>0</v>
      </c>
      <c r="Q602" s="239">
        <v>0</v>
      </c>
      <c r="R602" s="239">
        <f>Q602*H602</f>
        <v>0</v>
      </c>
      <c r="S602" s="239">
        <v>0</v>
      </c>
      <c r="T602" s="240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41" t="s">
        <v>241</v>
      </c>
      <c r="AT602" s="241" t="s">
        <v>161</v>
      </c>
      <c r="AU602" s="241" t="s">
        <v>85</v>
      </c>
      <c r="AY602" s="18" t="s">
        <v>158</v>
      </c>
      <c r="BE602" s="242">
        <f>IF(N602="základní",J602,0)</f>
        <v>0</v>
      </c>
      <c r="BF602" s="242">
        <f>IF(N602="snížená",J602,0)</f>
        <v>0</v>
      </c>
      <c r="BG602" s="242">
        <f>IF(N602="zákl. přenesená",J602,0)</f>
        <v>0</v>
      </c>
      <c r="BH602" s="242">
        <f>IF(N602="sníž. přenesená",J602,0)</f>
        <v>0</v>
      </c>
      <c r="BI602" s="242">
        <f>IF(N602="nulová",J602,0)</f>
        <v>0</v>
      </c>
      <c r="BJ602" s="18" t="s">
        <v>83</v>
      </c>
      <c r="BK602" s="242">
        <f>ROUND(I602*H602,2)</f>
        <v>0</v>
      </c>
      <c r="BL602" s="18" t="s">
        <v>241</v>
      </c>
      <c r="BM602" s="241" t="s">
        <v>913</v>
      </c>
    </row>
    <row r="603" s="2" customFormat="1">
      <c r="A603" s="39"/>
      <c r="B603" s="40"/>
      <c r="C603" s="41"/>
      <c r="D603" s="245" t="s">
        <v>330</v>
      </c>
      <c r="E603" s="41"/>
      <c r="F603" s="298" t="s">
        <v>909</v>
      </c>
      <c r="G603" s="41"/>
      <c r="H603" s="41"/>
      <c r="I603" s="299"/>
      <c r="J603" s="41"/>
      <c r="K603" s="41"/>
      <c r="L603" s="45"/>
      <c r="M603" s="300"/>
      <c r="N603" s="301"/>
      <c r="O603" s="92"/>
      <c r="P603" s="92"/>
      <c r="Q603" s="92"/>
      <c r="R603" s="92"/>
      <c r="S603" s="92"/>
      <c r="T603" s="93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T603" s="18" t="s">
        <v>330</v>
      </c>
      <c r="AU603" s="18" t="s">
        <v>85</v>
      </c>
    </row>
    <row r="604" s="2" customFormat="1" ht="24.15" customHeight="1">
      <c r="A604" s="39"/>
      <c r="B604" s="40"/>
      <c r="C604" s="229" t="s">
        <v>253</v>
      </c>
      <c r="D604" s="229" t="s">
        <v>161</v>
      </c>
      <c r="E604" s="230" t="s">
        <v>914</v>
      </c>
      <c r="F604" s="231" t="s">
        <v>915</v>
      </c>
      <c r="G604" s="232" t="s">
        <v>735</v>
      </c>
      <c r="H604" s="233">
        <v>1</v>
      </c>
      <c r="I604" s="234"/>
      <c r="J604" s="235">
        <f>ROUND(I604*H604,2)</f>
        <v>0</v>
      </c>
      <c r="K604" s="236"/>
      <c r="L604" s="45"/>
      <c r="M604" s="237" t="s">
        <v>1</v>
      </c>
      <c r="N604" s="238" t="s">
        <v>41</v>
      </c>
      <c r="O604" s="92"/>
      <c r="P604" s="239">
        <f>O604*H604</f>
        <v>0</v>
      </c>
      <c r="Q604" s="239">
        <v>0</v>
      </c>
      <c r="R604" s="239">
        <f>Q604*H604</f>
        <v>0</v>
      </c>
      <c r="S604" s="239">
        <v>0</v>
      </c>
      <c r="T604" s="240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41" t="s">
        <v>241</v>
      </c>
      <c r="AT604" s="241" t="s">
        <v>161</v>
      </c>
      <c r="AU604" s="241" t="s">
        <v>85</v>
      </c>
      <c r="AY604" s="18" t="s">
        <v>158</v>
      </c>
      <c r="BE604" s="242">
        <f>IF(N604="základní",J604,0)</f>
        <v>0</v>
      </c>
      <c r="BF604" s="242">
        <f>IF(N604="snížená",J604,0)</f>
        <v>0</v>
      </c>
      <c r="BG604" s="242">
        <f>IF(N604="zákl. přenesená",J604,0)</f>
        <v>0</v>
      </c>
      <c r="BH604" s="242">
        <f>IF(N604="sníž. přenesená",J604,0)</f>
        <v>0</v>
      </c>
      <c r="BI604" s="242">
        <f>IF(N604="nulová",J604,0)</f>
        <v>0</v>
      </c>
      <c r="BJ604" s="18" t="s">
        <v>83</v>
      </c>
      <c r="BK604" s="242">
        <f>ROUND(I604*H604,2)</f>
        <v>0</v>
      </c>
      <c r="BL604" s="18" t="s">
        <v>241</v>
      </c>
      <c r="BM604" s="241" t="s">
        <v>916</v>
      </c>
    </row>
    <row r="605" s="2" customFormat="1">
      <c r="A605" s="39"/>
      <c r="B605" s="40"/>
      <c r="C605" s="41"/>
      <c r="D605" s="245" t="s">
        <v>330</v>
      </c>
      <c r="E605" s="41"/>
      <c r="F605" s="298" t="s">
        <v>909</v>
      </c>
      <c r="G605" s="41"/>
      <c r="H605" s="41"/>
      <c r="I605" s="299"/>
      <c r="J605" s="41"/>
      <c r="K605" s="41"/>
      <c r="L605" s="45"/>
      <c r="M605" s="300"/>
      <c r="N605" s="301"/>
      <c r="O605" s="92"/>
      <c r="P605" s="92"/>
      <c r="Q605" s="92"/>
      <c r="R605" s="92"/>
      <c r="S605" s="92"/>
      <c r="T605" s="93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T605" s="18" t="s">
        <v>330</v>
      </c>
      <c r="AU605" s="18" t="s">
        <v>85</v>
      </c>
    </row>
    <row r="606" s="2" customFormat="1" ht="24.15" customHeight="1">
      <c r="A606" s="39"/>
      <c r="B606" s="40"/>
      <c r="C606" s="229" t="s">
        <v>917</v>
      </c>
      <c r="D606" s="229" t="s">
        <v>161</v>
      </c>
      <c r="E606" s="230" t="s">
        <v>918</v>
      </c>
      <c r="F606" s="231" t="s">
        <v>919</v>
      </c>
      <c r="G606" s="232" t="s">
        <v>735</v>
      </c>
      <c r="H606" s="233">
        <v>2</v>
      </c>
      <c r="I606" s="234"/>
      <c r="J606" s="235">
        <f>ROUND(I606*H606,2)</f>
        <v>0</v>
      </c>
      <c r="K606" s="236"/>
      <c r="L606" s="45"/>
      <c r="M606" s="237" t="s">
        <v>1</v>
      </c>
      <c r="N606" s="238" t="s">
        <v>41</v>
      </c>
      <c r="O606" s="92"/>
      <c r="P606" s="239">
        <f>O606*H606</f>
        <v>0</v>
      </c>
      <c r="Q606" s="239">
        <v>0</v>
      </c>
      <c r="R606" s="239">
        <f>Q606*H606</f>
        <v>0</v>
      </c>
      <c r="S606" s="239">
        <v>0</v>
      </c>
      <c r="T606" s="240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41" t="s">
        <v>241</v>
      </c>
      <c r="AT606" s="241" t="s">
        <v>161</v>
      </c>
      <c r="AU606" s="241" t="s">
        <v>85</v>
      </c>
      <c r="AY606" s="18" t="s">
        <v>158</v>
      </c>
      <c r="BE606" s="242">
        <f>IF(N606="základní",J606,0)</f>
        <v>0</v>
      </c>
      <c r="BF606" s="242">
        <f>IF(N606="snížená",J606,0)</f>
        <v>0</v>
      </c>
      <c r="BG606" s="242">
        <f>IF(N606="zákl. přenesená",J606,0)</f>
        <v>0</v>
      </c>
      <c r="BH606" s="242">
        <f>IF(N606="sníž. přenesená",J606,0)</f>
        <v>0</v>
      </c>
      <c r="BI606" s="242">
        <f>IF(N606="nulová",J606,0)</f>
        <v>0</v>
      </c>
      <c r="BJ606" s="18" t="s">
        <v>83</v>
      </c>
      <c r="BK606" s="242">
        <f>ROUND(I606*H606,2)</f>
        <v>0</v>
      </c>
      <c r="BL606" s="18" t="s">
        <v>241</v>
      </c>
      <c r="BM606" s="241" t="s">
        <v>920</v>
      </c>
    </row>
    <row r="607" s="2" customFormat="1">
      <c r="A607" s="39"/>
      <c r="B607" s="40"/>
      <c r="C607" s="41"/>
      <c r="D607" s="245" t="s">
        <v>330</v>
      </c>
      <c r="E607" s="41"/>
      <c r="F607" s="298" t="s">
        <v>909</v>
      </c>
      <c r="G607" s="41"/>
      <c r="H607" s="41"/>
      <c r="I607" s="299"/>
      <c r="J607" s="41"/>
      <c r="K607" s="41"/>
      <c r="L607" s="45"/>
      <c r="M607" s="300"/>
      <c r="N607" s="301"/>
      <c r="O607" s="92"/>
      <c r="P607" s="92"/>
      <c r="Q607" s="92"/>
      <c r="R607" s="92"/>
      <c r="S607" s="92"/>
      <c r="T607" s="93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T607" s="18" t="s">
        <v>330</v>
      </c>
      <c r="AU607" s="18" t="s">
        <v>85</v>
      </c>
    </row>
    <row r="608" s="2" customFormat="1" ht="24.15" customHeight="1">
      <c r="A608" s="39"/>
      <c r="B608" s="40"/>
      <c r="C608" s="229" t="s">
        <v>263</v>
      </c>
      <c r="D608" s="229" t="s">
        <v>161</v>
      </c>
      <c r="E608" s="230" t="s">
        <v>921</v>
      </c>
      <c r="F608" s="231" t="s">
        <v>922</v>
      </c>
      <c r="G608" s="232" t="s">
        <v>735</v>
      </c>
      <c r="H608" s="233">
        <v>1</v>
      </c>
      <c r="I608" s="234"/>
      <c r="J608" s="235">
        <f>ROUND(I608*H608,2)</f>
        <v>0</v>
      </c>
      <c r="K608" s="236"/>
      <c r="L608" s="45"/>
      <c r="M608" s="237" t="s">
        <v>1</v>
      </c>
      <c r="N608" s="238" t="s">
        <v>41</v>
      </c>
      <c r="O608" s="92"/>
      <c r="P608" s="239">
        <f>O608*H608</f>
        <v>0</v>
      </c>
      <c r="Q608" s="239">
        <v>0</v>
      </c>
      <c r="R608" s="239">
        <f>Q608*H608</f>
        <v>0</v>
      </c>
      <c r="S608" s="239">
        <v>0</v>
      </c>
      <c r="T608" s="240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41" t="s">
        <v>241</v>
      </c>
      <c r="AT608" s="241" t="s">
        <v>161</v>
      </c>
      <c r="AU608" s="241" t="s">
        <v>85</v>
      </c>
      <c r="AY608" s="18" t="s">
        <v>158</v>
      </c>
      <c r="BE608" s="242">
        <f>IF(N608="základní",J608,0)</f>
        <v>0</v>
      </c>
      <c r="BF608" s="242">
        <f>IF(N608="snížená",J608,0)</f>
        <v>0</v>
      </c>
      <c r="BG608" s="242">
        <f>IF(N608="zákl. přenesená",J608,0)</f>
        <v>0</v>
      </c>
      <c r="BH608" s="242">
        <f>IF(N608="sníž. přenesená",J608,0)</f>
        <v>0</v>
      </c>
      <c r="BI608" s="242">
        <f>IF(N608="nulová",J608,0)</f>
        <v>0</v>
      </c>
      <c r="BJ608" s="18" t="s">
        <v>83</v>
      </c>
      <c r="BK608" s="242">
        <f>ROUND(I608*H608,2)</f>
        <v>0</v>
      </c>
      <c r="BL608" s="18" t="s">
        <v>241</v>
      </c>
      <c r="BM608" s="241" t="s">
        <v>923</v>
      </c>
    </row>
    <row r="609" s="2" customFormat="1">
      <c r="A609" s="39"/>
      <c r="B609" s="40"/>
      <c r="C609" s="41"/>
      <c r="D609" s="245" t="s">
        <v>330</v>
      </c>
      <c r="E609" s="41"/>
      <c r="F609" s="298" t="s">
        <v>909</v>
      </c>
      <c r="G609" s="41"/>
      <c r="H609" s="41"/>
      <c r="I609" s="299"/>
      <c r="J609" s="41"/>
      <c r="K609" s="41"/>
      <c r="L609" s="45"/>
      <c r="M609" s="300"/>
      <c r="N609" s="301"/>
      <c r="O609" s="92"/>
      <c r="P609" s="92"/>
      <c r="Q609" s="92"/>
      <c r="R609" s="92"/>
      <c r="S609" s="92"/>
      <c r="T609" s="93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T609" s="18" t="s">
        <v>330</v>
      </c>
      <c r="AU609" s="18" t="s">
        <v>85</v>
      </c>
    </row>
    <row r="610" s="2" customFormat="1" ht="33" customHeight="1">
      <c r="A610" s="39"/>
      <c r="B610" s="40"/>
      <c r="C610" s="229" t="s">
        <v>924</v>
      </c>
      <c r="D610" s="229" t="s">
        <v>161</v>
      </c>
      <c r="E610" s="230" t="s">
        <v>925</v>
      </c>
      <c r="F610" s="231" t="s">
        <v>926</v>
      </c>
      <c r="G610" s="232" t="s">
        <v>735</v>
      </c>
      <c r="H610" s="233">
        <v>1</v>
      </c>
      <c r="I610" s="234"/>
      <c r="J610" s="235">
        <f>ROUND(I610*H610,2)</f>
        <v>0</v>
      </c>
      <c r="K610" s="236"/>
      <c r="L610" s="45"/>
      <c r="M610" s="237" t="s">
        <v>1</v>
      </c>
      <c r="N610" s="238" t="s">
        <v>41</v>
      </c>
      <c r="O610" s="92"/>
      <c r="P610" s="239">
        <f>O610*H610</f>
        <v>0</v>
      </c>
      <c r="Q610" s="239">
        <v>0</v>
      </c>
      <c r="R610" s="239">
        <f>Q610*H610</f>
        <v>0</v>
      </c>
      <c r="S610" s="239">
        <v>0</v>
      </c>
      <c r="T610" s="240">
        <f>S610*H610</f>
        <v>0</v>
      </c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R610" s="241" t="s">
        <v>241</v>
      </c>
      <c r="AT610" s="241" t="s">
        <v>161</v>
      </c>
      <c r="AU610" s="241" t="s">
        <v>85</v>
      </c>
      <c r="AY610" s="18" t="s">
        <v>158</v>
      </c>
      <c r="BE610" s="242">
        <f>IF(N610="základní",J610,0)</f>
        <v>0</v>
      </c>
      <c r="BF610" s="242">
        <f>IF(N610="snížená",J610,0)</f>
        <v>0</v>
      </c>
      <c r="BG610" s="242">
        <f>IF(N610="zákl. přenesená",J610,0)</f>
        <v>0</v>
      </c>
      <c r="BH610" s="242">
        <f>IF(N610="sníž. přenesená",J610,0)</f>
        <v>0</v>
      </c>
      <c r="BI610" s="242">
        <f>IF(N610="nulová",J610,0)</f>
        <v>0</v>
      </c>
      <c r="BJ610" s="18" t="s">
        <v>83</v>
      </c>
      <c r="BK610" s="242">
        <f>ROUND(I610*H610,2)</f>
        <v>0</v>
      </c>
      <c r="BL610" s="18" t="s">
        <v>241</v>
      </c>
      <c r="BM610" s="241" t="s">
        <v>927</v>
      </c>
    </row>
    <row r="611" s="2" customFormat="1">
      <c r="A611" s="39"/>
      <c r="B611" s="40"/>
      <c r="C611" s="41"/>
      <c r="D611" s="245" t="s">
        <v>330</v>
      </c>
      <c r="E611" s="41"/>
      <c r="F611" s="298" t="s">
        <v>909</v>
      </c>
      <c r="G611" s="41"/>
      <c r="H611" s="41"/>
      <c r="I611" s="299"/>
      <c r="J611" s="41"/>
      <c r="K611" s="41"/>
      <c r="L611" s="45"/>
      <c r="M611" s="300"/>
      <c r="N611" s="301"/>
      <c r="O611" s="92"/>
      <c r="P611" s="92"/>
      <c r="Q611" s="92"/>
      <c r="R611" s="92"/>
      <c r="S611" s="92"/>
      <c r="T611" s="93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T611" s="18" t="s">
        <v>330</v>
      </c>
      <c r="AU611" s="18" t="s">
        <v>85</v>
      </c>
    </row>
    <row r="612" s="2" customFormat="1" ht="37.8" customHeight="1">
      <c r="A612" s="39"/>
      <c r="B612" s="40"/>
      <c r="C612" s="229" t="s">
        <v>928</v>
      </c>
      <c r="D612" s="229" t="s">
        <v>161</v>
      </c>
      <c r="E612" s="230" t="s">
        <v>929</v>
      </c>
      <c r="F612" s="231" t="s">
        <v>930</v>
      </c>
      <c r="G612" s="232" t="s">
        <v>735</v>
      </c>
      <c r="H612" s="233">
        <v>1</v>
      </c>
      <c r="I612" s="234"/>
      <c r="J612" s="235">
        <f>ROUND(I612*H612,2)</f>
        <v>0</v>
      </c>
      <c r="K612" s="236"/>
      <c r="L612" s="45"/>
      <c r="M612" s="237" t="s">
        <v>1</v>
      </c>
      <c r="N612" s="238" t="s">
        <v>41</v>
      </c>
      <c r="O612" s="92"/>
      <c r="P612" s="239">
        <f>O612*H612</f>
        <v>0</v>
      </c>
      <c r="Q612" s="239">
        <v>0</v>
      </c>
      <c r="R612" s="239">
        <f>Q612*H612</f>
        <v>0</v>
      </c>
      <c r="S612" s="239">
        <v>0</v>
      </c>
      <c r="T612" s="240">
        <f>S612*H612</f>
        <v>0</v>
      </c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R612" s="241" t="s">
        <v>241</v>
      </c>
      <c r="AT612" s="241" t="s">
        <v>161</v>
      </c>
      <c r="AU612" s="241" t="s">
        <v>85</v>
      </c>
      <c r="AY612" s="18" t="s">
        <v>158</v>
      </c>
      <c r="BE612" s="242">
        <f>IF(N612="základní",J612,0)</f>
        <v>0</v>
      </c>
      <c r="BF612" s="242">
        <f>IF(N612="snížená",J612,0)</f>
        <v>0</v>
      </c>
      <c r="BG612" s="242">
        <f>IF(N612="zákl. přenesená",J612,0)</f>
        <v>0</v>
      </c>
      <c r="BH612" s="242">
        <f>IF(N612="sníž. přenesená",J612,0)</f>
        <v>0</v>
      </c>
      <c r="BI612" s="242">
        <f>IF(N612="nulová",J612,0)</f>
        <v>0</v>
      </c>
      <c r="BJ612" s="18" t="s">
        <v>83</v>
      </c>
      <c r="BK612" s="242">
        <f>ROUND(I612*H612,2)</f>
        <v>0</v>
      </c>
      <c r="BL612" s="18" t="s">
        <v>241</v>
      </c>
      <c r="BM612" s="241" t="s">
        <v>931</v>
      </c>
    </row>
    <row r="613" s="2" customFormat="1">
      <c r="A613" s="39"/>
      <c r="B613" s="40"/>
      <c r="C613" s="41"/>
      <c r="D613" s="245" t="s">
        <v>330</v>
      </c>
      <c r="E613" s="41"/>
      <c r="F613" s="298" t="s">
        <v>909</v>
      </c>
      <c r="G613" s="41"/>
      <c r="H613" s="41"/>
      <c r="I613" s="299"/>
      <c r="J613" s="41"/>
      <c r="K613" s="41"/>
      <c r="L613" s="45"/>
      <c r="M613" s="300"/>
      <c r="N613" s="301"/>
      <c r="O613" s="92"/>
      <c r="P613" s="92"/>
      <c r="Q613" s="92"/>
      <c r="R613" s="92"/>
      <c r="S613" s="92"/>
      <c r="T613" s="93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T613" s="18" t="s">
        <v>330</v>
      </c>
      <c r="AU613" s="18" t="s">
        <v>85</v>
      </c>
    </row>
    <row r="614" s="2" customFormat="1" ht="37.8" customHeight="1">
      <c r="A614" s="39"/>
      <c r="B614" s="40"/>
      <c r="C614" s="229" t="s">
        <v>932</v>
      </c>
      <c r="D614" s="229" t="s">
        <v>161</v>
      </c>
      <c r="E614" s="230" t="s">
        <v>933</v>
      </c>
      <c r="F614" s="231" t="s">
        <v>934</v>
      </c>
      <c r="G614" s="232" t="s">
        <v>735</v>
      </c>
      <c r="H614" s="233">
        <v>1</v>
      </c>
      <c r="I614" s="234"/>
      <c r="J614" s="235">
        <f>ROUND(I614*H614,2)</f>
        <v>0</v>
      </c>
      <c r="K614" s="236"/>
      <c r="L614" s="45"/>
      <c r="M614" s="237" t="s">
        <v>1</v>
      </c>
      <c r="N614" s="238" t="s">
        <v>41</v>
      </c>
      <c r="O614" s="92"/>
      <c r="P614" s="239">
        <f>O614*H614</f>
        <v>0</v>
      </c>
      <c r="Q614" s="239">
        <v>0</v>
      </c>
      <c r="R614" s="239">
        <f>Q614*H614</f>
        <v>0</v>
      </c>
      <c r="S614" s="239">
        <v>0</v>
      </c>
      <c r="T614" s="240">
        <f>S614*H614</f>
        <v>0</v>
      </c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R614" s="241" t="s">
        <v>241</v>
      </c>
      <c r="AT614" s="241" t="s">
        <v>161</v>
      </c>
      <c r="AU614" s="241" t="s">
        <v>85</v>
      </c>
      <c r="AY614" s="18" t="s">
        <v>158</v>
      </c>
      <c r="BE614" s="242">
        <f>IF(N614="základní",J614,0)</f>
        <v>0</v>
      </c>
      <c r="BF614" s="242">
        <f>IF(N614="snížená",J614,0)</f>
        <v>0</v>
      </c>
      <c r="BG614" s="242">
        <f>IF(N614="zákl. přenesená",J614,0)</f>
        <v>0</v>
      </c>
      <c r="BH614" s="242">
        <f>IF(N614="sníž. přenesená",J614,0)</f>
        <v>0</v>
      </c>
      <c r="BI614" s="242">
        <f>IF(N614="nulová",J614,0)</f>
        <v>0</v>
      </c>
      <c r="BJ614" s="18" t="s">
        <v>83</v>
      </c>
      <c r="BK614" s="242">
        <f>ROUND(I614*H614,2)</f>
        <v>0</v>
      </c>
      <c r="BL614" s="18" t="s">
        <v>241</v>
      </c>
      <c r="BM614" s="241" t="s">
        <v>935</v>
      </c>
    </row>
    <row r="615" s="2" customFormat="1">
      <c r="A615" s="39"/>
      <c r="B615" s="40"/>
      <c r="C615" s="41"/>
      <c r="D615" s="245" t="s">
        <v>330</v>
      </c>
      <c r="E615" s="41"/>
      <c r="F615" s="298" t="s">
        <v>909</v>
      </c>
      <c r="G615" s="41"/>
      <c r="H615" s="41"/>
      <c r="I615" s="299"/>
      <c r="J615" s="41"/>
      <c r="K615" s="41"/>
      <c r="L615" s="45"/>
      <c r="M615" s="300"/>
      <c r="N615" s="301"/>
      <c r="O615" s="92"/>
      <c r="P615" s="92"/>
      <c r="Q615" s="92"/>
      <c r="R615" s="92"/>
      <c r="S615" s="92"/>
      <c r="T615" s="93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T615" s="18" t="s">
        <v>330</v>
      </c>
      <c r="AU615" s="18" t="s">
        <v>85</v>
      </c>
    </row>
    <row r="616" s="2" customFormat="1" ht="33" customHeight="1">
      <c r="A616" s="39"/>
      <c r="B616" s="40"/>
      <c r="C616" s="229" t="s">
        <v>936</v>
      </c>
      <c r="D616" s="229" t="s">
        <v>161</v>
      </c>
      <c r="E616" s="230" t="s">
        <v>937</v>
      </c>
      <c r="F616" s="231" t="s">
        <v>938</v>
      </c>
      <c r="G616" s="232" t="s">
        <v>735</v>
      </c>
      <c r="H616" s="233">
        <v>1</v>
      </c>
      <c r="I616" s="234"/>
      <c r="J616" s="235">
        <f>ROUND(I616*H616,2)</f>
        <v>0</v>
      </c>
      <c r="K616" s="236"/>
      <c r="L616" s="45"/>
      <c r="M616" s="237" t="s">
        <v>1</v>
      </c>
      <c r="N616" s="238" t="s">
        <v>41</v>
      </c>
      <c r="O616" s="92"/>
      <c r="P616" s="239">
        <f>O616*H616</f>
        <v>0</v>
      </c>
      <c r="Q616" s="239">
        <v>0</v>
      </c>
      <c r="R616" s="239">
        <f>Q616*H616</f>
        <v>0</v>
      </c>
      <c r="S616" s="239">
        <v>0</v>
      </c>
      <c r="T616" s="240">
        <f>S616*H616</f>
        <v>0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41" t="s">
        <v>241</v>
      </c>
      <c r="AT616" s="241" t="s">
        <v>161</v>
      </c>
      <c r="AU616" s="241" t="s">
        <v>85</v>
      </c>
      <c r="AY616" s="18" t="s">
        <v>158</v>
      </c>
      <c r="BE616" s="242">
        <f>IF(N616="základní",J616,0)</f>
        <v>0</v>
      </c>
      <c r="BF616" s="242">
        <f>IF(N616="snížená",J616,0)</f>
        <v>0</v>
      </c>
      <c r="BG616" s="242">
        <f>IF(N616="zákl. přenesená",J616,0)</f>
        <v>0</v>
      </c>
      <c r="BH616" s="242">
        <f>IF(N616="sníž. přenesená",J616,0)</f>
        <v>0</v>
      </c>
      <c r="BI616" s="242">
        <f>IF(N616="nulová",J616,0)</f>
        <v>0</v>
      </c>
      <c r="BJ616" s="18" t="s">
        <v>83</v>
      </c>
      <c r="BK616" s="242">
        <f>ROUND(I616*H616,2)</f>
        <v>0</v>
      </c>
      <c r="BL616" s="18" t="s">
        <v>241</v>
      </c>
      <c r="BM616" s="241" t="s">
        <v>939</v>
      </c>
    </row>
    <row r="617" s="2" customFormat="1">
      <c r="A617" s="39"/>
      <c r="B617" s="40"/>
      <c r="C617" s="41"/>
      <c r="D617" s="245" t="s">
        <v>330</v>
      </c>
      <c r="E617" s="41"/>
      <c r="F617" s="298" t="s">
        <v>909</v>
      </c>
      <c r="G617" s="41"/>
      <c r="H617" s="41"/>
      <c r="I617" s="299"/>
      <c r="J617" s="41"/>
      <c r="K617" s="41"/>
      <c r="L617" s="45"/>
      <c r="M617" s="300"/>
      <c r="N617" s="301"/>
      <c r="O617" s="92"/>
      <c r="P617" s="92"/>
      <c r="Q617" s="92"/>
      <c r="R617" s="92"/>
      <c r="S617" s="92"/>
      <c r="T617" s="93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T617" s="18" t="s">
        <v>330</v>
      </c>
      <c r="AU617" s="18" t="s">
        <v>85</v>
      </c>
    </row>
    <row r="618" s="2" customFormat="1" ht="37.8" customHeight="1">
      <c r="A618" s="39"/>
      <c r="B618" s="40"/>
      <c r="C618" s="229" t="s">
        <v>940</v>
      </c>
      <c r="D618" s="229" t="s">
        <v>161</v>
      </c>
      <c r="E618" s="230" t="s">
        <v>941</v>
      </c>
      <c r="F618" s="231" t="s">
        <v>942</v>
      </c>
      <c r="G618" s="232" t="s">
        <v>735</v>
      </c>
      <c r="H618" s="233">
        <v>1</v>
      </c>
      <c r="I618" s="234"/>
      <c r="J618" s="235">
        <f>ROUND(I618*H618,2)</f>
        <v>0</v>
      </c>
      <c r="K618" s="236"/>
      <c r="L618" s="45"/>
      <c r="M618" s="237" t="s">
        <v>1</v>
      </c>
      <c r="N618" s="238" t="s">
        <v>41</v>
      </c>
      <c r="O618" s="92"/>
      <c r="P618" s="239">
        <f>O618*H618</f>
        <v>0</v>
      </c>
      <c r="Q618" s="239">
        <v>0</v>
      </c>
      <c r="R618" s="239">
        <f>Q618*H618</f>
        <v>0</v>
      </c>
      <c r="S618" s="239">
        <v>0</v>
      </c>
      <c r="T618" s="240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41" t="s">
        <v>241</v>
      </c>
      <c r="AT618" s="241" t="s">
        <v>161</v>
      </c>
      <c r="AU618" s="241" t="s">
        <v>85</v>
      </c>
      <c r="AY618" s="18" t="s">
        <v>158</v>
      </c>
      <c r="BE618" s="242">
        <f>IF(N618="základní",J618,0)</f>
        <v>0</v>
      </c>
      <c r="BF618" s="242">
        <f>IF(N618="snížená",J618,0)</f>
        <v>0</v>
      </c>
      <c r="BG618" s="242">
        <f>IF(N618="zákl. přenesená",J618,0)</f>
        <v>0</v>
      </c>
      <c r="BH618" s="242">
        <f>IF(N618="sníž. přenesená",J618,0)</f>
        <v>0</v>
      </c>
      <c r="BI618" s="242">
        <f>IF(N618="nulová",J618,0)</f>
        <v>0</v>
      </c>
      <c r="BJ618" s="18" t="s">
        <v>83</v>
      </c>
      <c r="BK618" s="242">
        <f>ROUND(I618*H618,2)</f>
        <v>0</v>
      </c>
      <c r="BL618" s="18" t="s">
        <v>241</v>
      </c>
      <c r="BM618" s="241" t="s">
        <v>943</v>
      </c>
    </row>
    <row r="619" s="2" customFormat="1">
      <c r="A619" s="39"/>
      <c r="B619" s="40"/>
      <c r="C619" s="41"/>
      <c r="D619" s="245" t="s">
        <v>330</v>
      </c>
      <c r="E619" s="41"/>
      <c r="F619" s="298" t="s">
        <v>909</v>
      </c>
      <c r="G619" s="41"/>
      <c r="H619" s="41"/>
      <c r="I619" s="299"/>
      <c r="J619" s="41"/>
      <c r="K619" s="41"/>
      <c r="L619" s="45"/>
      <c r="M619" s="300"/>
      <c r="N619" s="301"/>
      <c r="O619" s="92"/>
      <c r="P619" s="92"/>
      <c r="Q619" s="92"/>
      <c r="R619" s="92"/>
      <c r="S619" s="92"/>
      <c r="T619" s="93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T619" s="18" t="s">
        <v>330</v>
      </c>
      <c r="AU619" s="18" t="s">
        <v>85</v>
      </c>
    </row>
    <row r="620" s="2" customFormat="1" ht="44.25" customHeight="1">
      <c r="A620" s="39"/>
      <c r="B620" s="40"/>
      <c r="C620" s="229" t="s">
        <v>944</v>
      </c>
      <c r="D620" s="229" t="s">
        <v>161</v>
      </c>
      <c r="E620" s="230" t="s">
        <v>945</v>
      </c>
      <c r="F620" s="231" t="s">
        <v>946</v>
      </c>
      <c r="G620" s="232" t="s">
        <v>735</v>
      </c>
      <c r="H620" s="233">
        <v>9</v>
      </c>
      <c r="I620" s="234"/>
      <c r="J620" s="235">
        <f>ROUND(I620*H620,2)</f>
        <v>0</v>
      </c>
      <c r="K620" s="236"/>
      <c r="L620" s="45"/>
      <c r="M620" s="237" t="s">
        <v>1</v>
      </c>
      <c r="N620" s="238" t="s">
        <v>41</v>
      </c>
      <c r="O620" s="92"/>
      <c r="P620" s="239">
        <f>O620*H620</f>
        <v>0</v>
      </c>
      <c r="Q620" s="239">
        <v>0</v>
      </c>
      <c r="R620" s="239">
        <f>Q620*H620</f>
        <v>0</v>
      </c>
      <c r="S620" s="239">
        <v>0</v>
      </c>
      <c r="T620" s="240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41" t="s">
        <v>241</v>
      </c>
      <c r="AT620" s="241" t="s">
        <v>161</v>
      </c>
      <c r="AU620" s="241" t="s">
        <v>85</v>
      </c>
      <c r="AY620" s="18" t="s">
        <v>158</v>
      </c>
      <c r="BE620" s="242">
        <f>IF(N620="základní",J620,0)</f>
        <v>0</v>
      </c>
      <c r="BF620" s="242">
        <f>IF(N620="snížená",J620,0)</f>
        <v>0</v>
      </c>
      <c r="BG620" s="242">
        <f>IF(N620="zákl. přenesená",J620,0)</f>
        <v>0</v>
      </c>
      <c r="BH620" s="242">
        <f>IF(N620="sníž. přenesená",J620,0)</f>
        <v>0</v>
      </c>
      <c r="BI620" s="242">
        <f>IF(N620="nulová",J620,0)</f>
        <v>0</v>
      </c>
      <c r="BJ620" s="18" t="s">
        <v>83</v>
      </c>
      <c r="BK620" s="242">
        <f>ROUND(I620*H620,2)</f>
        <v>0</v>
      </c>
      <c r="BL620" s="18" t="s">
        <v>241</v>
      </c>
      <c r="BM620" s="241" t="s">
        <v>947</v>
      </c>
    </row>
    <row r="621" s="2" customFormat="1">
      <c r="A621" s="39"/>
      <c r="B621" s="40"/>
      <c r="C621" s="41"/>
      <c r="D621" s="245" t="s">
        <v>330</v>
      </c>
      <c r="E621" s="41"/>
      <c r="F621" s="298" t="s">
        <v>909</v>
      </c>
      <c r="G621" s="41"/>
      <c r="H621" s="41"/>
      <c r="I621" s="299"/>
      <c r="J621" s="41"/>
      <c r="K621" s="41"/>
      <c r="L621" s="45"/>
      <c r="M621" s="300"/>
      <c r="N621" s="301"/>
      <c r="O621" s="92"/>
      <c r="P621" s="92"/>
      <c r="Q621" s="92"/>
      <c r="R621" s="92"/>
      <c r="S621" s="92"/>
      <c r="T621" s="93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T621" s="18" t="s">
        <v>330</v>
      </c>
      <c r="AU621" s="18" t="s">
        <v>85</v>
      </c>
    </row>
    <row r="622" s="2" customFormat="1" ht="44.25" customHeight="1">
      <c r="A622" s="39"/>
      <c r="B622" s="40"/>
      <c r="C622" s="229" t="s">
        <v>948</v>
      </c>
      <c r="D622" s="229" t="s">
        <v>161</v>
      </c>
      <c r="E622" s="230" t="s">
        <v>949</v>
      </c>
      <c r="F622" s="231" t="s">
        <v>950</v>
      </c>
      <c r="G622" s="232" t="s">
        <v>735</v>
      </c>
      <c r="H622" s="233">
        <v>1</v>
      </c>
      <c r="I622" s="234"/>
      <c r="J622" s="235">
        <f>ROUND(I622*H622,2)</f>
        <v>0</v>
      </c>
      <c r="K622" s="236"/>
      <c r="L622" s="45"/>
      <c r="M622" s="237" t="s">
        <v>1</v>
      </c>
      <c r="N622" s="238" t="s">
        <v>41</v>
      </c>
      <c r="O622" s="92"/>
      <c r="P622" s="239">
        <f>O622*H622</f>
        <v>0</v>
      </c>
      <c r="Q622" s="239">
        <v>0</v>
      </c>
      <c r="R622" s="239">
        <f>Q622*H622</f>
        <v>0</v>
      </c>
      <c r="S622" s="239">
        <v>0</v>
      </c>
      <c r="T622" s="240">
        <f>S622*H622</f>
        <v>0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241" t="s">
        <v>241</v>
      </c>
      <c r="AT622" s="241" t="s">
        <v>161</v>
      </c>
      <c r="AU622" s="241" t="s">
        <v>85</v>
      </c>
      <c r="AY622" s="18" t="s">
        <v>158</v>
      </c>
      <c r="BE622" s="242">
        <f>IF(N622="základní",J622,0)</f>
        <v>0</v>
      </c>
      <c r="BF622" s="242">
        <f>IF(N622="snížená",J622,0)</f>
        <v>0</v>
      </c>
      <c r="BG622" s="242">
        <f>IF(N622="zákl. přenesená",J622,0)</f>
        <v>0</v>
      </c>
      <c r="BH622" s="242">
        <f>IF(N622="sníž. přenesená",J622,0)</f>
        <v>0</v>
      </c>
      <c r="BI622" s="242">
        <f>IF(N622="nulová",J622,0)</f>
        <v>0</v>
      </c>
      <c r="BJ622" s="18" t="s">
        <v>83</v>
      </c>
      <c r="BK622" s="242">
        <f>ROUND(I622*H622,2)</f>
        <v>0</v>
      </c>
      <c r="BL622" s="18" t="s">
        <v>241</v>
      </c>
      <c r="BM622" s="241" t="s">
        <v>951</v>
      </c>
    </row>
    <row r="623" s="2" customFormat="1">
      <c r="A623" s="39"/>
      <c r="B623" s="40"/>
      <c r="C623" s="41"/>
      <c r="D623" s="245" t="s">
        <v>330</v>
      </c>
      <c r="E623" s="41"/>
      <c r="F623" s="298" t="s">
        <v>909</v>
      </c>
      <c r="G623" s="41"/>
      <c r="H623" s="41"/>
      <c r="I623" s="299"/>
      <c r="J623" s="41"/>
      <c r="K623" s="41"/>
      <c r="L623" s="45"/>
      <c r="M623" s="300"/>
      <c r="N623" s="301"/>
      <c r="O623" s="92"/>
      <c r="P623" s="92"/>
      <c r="Q623" s="92"/>
      <c r="R623" s="92"/>
      <c r="S623" s="92"/>
      <c r="T623" s="93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T623" s="18" t="s">
        <v>330</v>
      </c>
      <c r="AU623" s="18" t="s">
        <v>85</v>
      </c>
    </row>
    <row r="624" s="2" customFormat="1" ht="44.25" customHeight="1">
      <c r="A624" s="39"/>
      <c r="B624" s="40"/>
      <c r="C624" s="229" t="s">
        <v>952</v>
      </c>
      <c r="D624" s="229" t="s">
        <v>161</v>
      </c>
      <c r="E624" s="230" t="s">
        <v>953</v>
      </c>
      <c r="F624" s="231" t="s">
        <v>954</v>
      </c>
      <c r="G624" s="232" t="s">
        <v>735</v>
      </c>
      <c r="H624" s="233">
        <v>5</v>
      </c>
      <c r="I624" s="234"/>
      <c r="J624" s="235">
        <f>ROUND(I624*H624,2)</f>
        <v>0</v>
      </c>
      <c r="K624" s="236"/>
      <c r="L624" s="45"/>
      <c r="M624" s="237" t="s">
        <v>1</v>
      </c>
      <c r="N624" s="238" t="s">
        <v>41</v>
      </c>
      <c r="O624" s="92"/>
      <c r="P624" s="239">
        <f>O624*H624</f>
        <v>0</v>
      </c>
      <c r="Q624" s="239">
        <v>0</v>
      </c>
      <c r="R624" s="239">
        <f>Q624*H624</f>
        <v>0</v>
      </c>
      <c r="S624" s="239">
        <v>0</v>
      </c>
      <c r="T624" s="240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41" t="s">
        <v>241</v>
      </c>
      <c r="AT624" s="241" t="s">
        <v>161</v>
      </c>
      <c r="AU624" s="241" t="s">
        <v>85</v>
      </c>
      <c r="AY624" s="18" t="s">
        <v>158</v>
      </c>
      <c r="BE624" s="242">
        <f>IF(N624="základní",J624,0)</f>
        <v>0</v>
      </c>
      <c r="BF624" s="242">
        <f>IF(N624="snížená",J624,0)</f>
        <v>0</v>
      </c>
      <c r="BG624" s="242">
        <f>IF(N624="zákl. přenesená",J624,0)</f>
        <v>0</v>
      </c>
      <c r="BH624" s="242">
        <f>IF(N624="sníž. přenesená",J624,0)</f>
        <v>0</v>
      </c>
      <c r="BI624" s="242">
        <f>IF(N624="nulová",J624,0)</f>
        <v>0</v>
      </c>
      <c r="BJ624" s="18" t="s">
        <v>83</v>
      </c>
      <c r="BK624" s="242">
        <f>ROUND(I624*H624,2)</f>
        <v>0</v>
      </c>
      <c r="BL624" s="18" t="s">
        <v>241</v>
      </c>
      <c r="BM624" s="241" t="s">
        <v>955</v>
      </c>
    </row>
    <row r="625" s="2" customFormat="1">
      <c r="A625" s="39"/>
      <c r="B625" s="40"/>
      <c r="C625" s="41"/>
      <c r="D625" s="245" t="s">
        <v>330</v>
      </c>
      <c r="E625" s="41"/>
      <c r="F625" s="298" t="s">
        <v>909</v>
      </c>
      <c r="G625" s="41"/>
      <c r="H625" s="41"/>
      <c r="I625" s="299"/>
      <c r="J625" s="41"/>
      <c r="K625" s="41"/>
      <c r="L625" s="45"/>
      <c r="M625" s="300"/>
      <c r="N625" s="301"/>
      <c r="O625" s="92"/>
      <c r="P625" s="92"/>
      <c r="Q625" s="92"/>
      <c r="R625" s="92"/>
      <c r="S625" s="92"/>
      <c r="T625" s="93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T625" s="18" t="s">
        <v>330</v>
      </c>
      <c r="AU625" s="18" t="s">
        <v>85</v>
      </c>
    </row>
    <row r="626" s="2" customFormat="1" ht="37.8" customHeight="1">
      <c r="A626" s="39"/>
      <c r="B626" s="40"/>
      <c r="C626" s="229" t="s">
        <v>956</v>
      </c>
      <c r="D626" s="229" t="s">
        <v>161</v>
      </c>
      <c r="E626" s="230" t="s">
        <v>957</v>
      </c>
      <c r="F626" s="231" t="s">
        <v>958</v>
      </c>
      <c r="G626" s="232" t="s">
        <v>735</v>
      </c>
      <c r="H626" s="233">
        <v>2</v>
      </c>
      <c r="I626" s="234"/>
      <c r="J626" s="235">
        <f>ROUND(I626*H626,2)</f>
        <v>0</v>
      </c>
      <c r="K626" s="236"/>
      <c r="L626" s="45"/>
      <c r="M626" s="237" t="s">
        <v>1</v>
      </c>
      <c r="N626" s="238" t="s">
        <v>41</v>
      </c>
      <c r="O626" s="92"/>
      <c r="P626" s="239">
        <f>O626*H626</f>
        <v>0</v>
      </c>
      <c r="Q626" s="239">
        <v>0</v>
      </c>
      <c r="R626" s="239">
        <f>Q626*H626</f>
        <v>0</v>
      </c>
      <c r="S626" s="239">
        <v>0</v>
      </c>
      <c r="T626" s="240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41" t="s">
        <v>241</v>
      </c>
      <c r="AT626" s="241" t="s">
        <v>161</v>
      </c>
      <c r="AU626" s="241" t="s">
        <v>85</v>
      </c>
      <c r="AY626" s="18" t="s">
        <v>158</v>
      </c>
      <c r="BE626" s="242">
        <f>IF(N626="základní",J626,0)</f>
        <v>0</v>
      </c>
      <c r="BF626" s="242">
        <f>IF(N626="snížená",J626,0)</f>
        <v>0</v>
      </c>
      <c r="BG626" s="242">
        <f>IF(N626="zákl. přenesená",J626,0)</f>
        <v>0</v>
      </c>
      <c r="BH626" s="242">
        <f>IF(N626="sníž. přenesená",J626,0)</f>
        <v>0</v>
      </c>
      <c r="BI626" s="242">
        <f>IF(N626="nulová",J626,0)</f>
        <v>0</v>
      </c>
      <c r="BJ626" s="18" t="s">
        <v>83</v>
      </c>
      <c r="BK626" s="242">
        <f>ROUND(I626*H626,2)</f>
        <v>0</v>
      </c>
      <c r="BL626" s="18" t="s">
        <v>241</v>
      </c>
      <c r="BM626" s="241" t="s">
        <v>959</v>
      </c>
    </row>
    <row r="627" s="2" customFormat="1">
      <c r="A627" s="39"/>
      <c r="B627" s="40"/>
      <c r="C627" s="41"/>
      <c r="D627" s="245" t="s">
        <v>330</v>
      </c>
      <c r="E627" s="41"/>
      <c r="F627" s="298" t="s">
        <v>960</v>
      </c>
      <c r="G627" s="41"/>
      <c r="H627" s="41"/>
      <c r="I627" s="299"/>
      <c r="J627" s="41"/>
      <c r="K627" s="41"/>
      <c r="L627" s="45"/>
      <c r="M627" s="300"/>
      <c r="N627" s="301"/>
      <c r="O627" s="92"/>
      <c r="P627" s="92"/>
      <c r="Q627" s="92"/>
      <c r="R627" s="92"/>
      <c r="S627" s="92"/>
      <c r="T627" s="93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T627" s="18" t="s">
        <v>330</v>
      </c>
      <c r="AU627" s="18" t="s">
        <v>85</v>
      </c>
    </row>
    <row r="628" s="2" customFormat="1" ht="37.8" customHeight="1">
      <c r="A628" s="39"/>
      <c r="B628" s="40"/>
      <c r="C628" s="229" t="s">
        <v>961</v>
      </c>
      <c r="D628" s="229" t="s">
        <v>161</v>
      </c>
      <c r="E628" s="230" t="s">
        <v>962</v>
      </c>
      <c r="F628" s="231" t="s">
        <v>963</v>
      </c>
      <c r="G628" s="232" t="s">
        <v>735</v>
      </c>
      <c r="H628" s="233">
        <v>1</v>
      </c>
      <c r="I628" s="234"/>
      <c r="J628" s="235">
        <f>ROUND(I628*H628,2)</f>
        <v>0</v>
      </c>
      <c r="K628" s="236"/>
      <c r="L628" s="45"/>
      <c r="M628" s="237" t="s">
        <v>1</v>
      </c>
      <c r="N628" s="238" t="s">
        <v>41</v>
      </c>
      <c r="O628" s="92"/>
      <c r="P628" s="239">
        <f>O628*H628</f>
        <v>0</v>
      </c>
      <c r="Q628" s="239">
        <v>0</v>
      </c>
      <c r="R628" s="239">
        <f>Q628*H628</f>
        <v>0</v>
      </c>
      <c r="S628" s="239">
        <v>0</v>
      </c>
      <c r="T628" s="240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41" t="s">
        <v>241</v>
      </c>
      <c r="AT628" s="241" t="s">
        <v>161</v>
      </c>
      <c r="AU628" s="241" t="s">
        <v>85</v>
      </c>
      <c r="AY628" s="18" t="s">
        <v>158</v>
      </c>
      <c r="BE628" s="242">
        <f>IF(N628="základní",J628,0)</f>
        <v>0</v>
      </c>
      <c r="BF628" s="242">
        <f>IF(N628="snížená",J628,0)</f>
        <v>0</v>
      </c>
      <c r="BG628" s="242">
        <f>IF(N628="zákl. přenesená",J628,0)</f>
        <v>0</v>
      </c>
      <c r="BH628" s="242">
        <f>IF(N628="sníž. přenesená",J628,0)</f>
        <v>0</v>
      </c>
      <c r="BI628" s="242">
        <f>IF(N628="nulová",J628,0)</f>
        <v>0</v>
      </c>
      <c r="BJ628" s="18" t="s">
        <v>83</v>
      </c>
      <c r="BK628" s="242">
        <f>ROUND(I628*H628,2)</f>
        <v>0</v>
      </c>
      <c r="BL628" s="18" t="s">
        <v>241</v>
      </c>
      <c r="BM628" s="241" t="s">
        <v>964</v>
      </c>
    </row>
    <row r="629" s="2" customFormat="1">
      <c r="A629" s="39"/>
      <c r="B629" s="40"/>
      <c r="C629" s="41"/>
      <c r="D629" s="245" t="s">
        <v>330</v>
      </c>
      <c r="E629" s="41"/>
      <c r="F629" s="298" t="s">
        <v>960</v>
      </c>
      <c r="G629" s="41"/>
      <c r="H629" s="41"/>
      <c r="I629" s="299"/>
      <c r="J629" s="41"/>
      <c r="K629" s="41"/>
      <c r="L629" s="45"/>
      <c r="M629" s="300"/>
      <c r="N629" s="301"/>
      <c r="O629" s="92"/>
      <c r="P629" s="92"/>
      <c r="Q629" s="92"/>
      <c r="R629" s="92"/>
      <c r="S629" s="92"/>
      <c r="T629" s="93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T629" s="18" t="s">
        <v>330</v>
      </c>
      <c r="AU629" s="18" t="s">
        <v>85</v>
      </c>
    </row>
    <row r="630" s="2" customFormat="1" ht="37.8" customHeight="1">
      <c r="A630" s="39"/>
      <c r="B630" s="40"/>
      <c r="C630" s="229" t="s">
        <v>965</v>
      </c>
      <c r="D630" s="229" t="s">
        <v>161</v>
      </c>
      <c r="E630" s="230" t="s">
        <v>966</v>
      </c>
      <c r="F630" s="231" t="s">
        <v>967</v>
      </c>
      <c r="G630" s="232" t="s">
        <v>735</v>
      </c>
      <c r="H630" s="233">
        <v>5</v>
      </c>
      <c r="I630" s="234"/>
      <c r="J630" s="235">
        <f>ROUND(I630*H630,2)</f>
        <v>0</v>
      </c>
      <c r="K630" s="236"/>
      <c r="L630" s="45"/>
      <c r="M630" s="237" t="s">
        <v>1</v>
      </c>
      <c r="N630" s="238" t="s">
        <v>41</v>
      </c>
      <c r="O630" s="92"/>
      <c r="P630" s="239">
        <f>O630*H630</f>
        <v>0</v>
      </c>
      <c r="Q630" s="239">
        <v>0</v>
      </c>
      <c r="R630" s="239">
        <f>Q630*H630</f>
        <v>0</v>
      </c>
      <c r="S630" s="239">
        <v>0</v>
      </c>
      <c r="T630" s="240">
        <f>S630*H630</f>
        <v>0</v>
      </c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R630" s="241" t="s">
        <v>241</v>
      </c>
      <c r="AT630" s="241" t="s">
        <v>161</v>
      </c>
      <c r="AU630" s="241" t="s">
        <v>85</v>
      </c>
      <c r="AY630" s="18" t="s">
        <v>158</v>
      </c>
      <c r="BE630" s="242">
        <f>IF(N630="základní",J630,0)</f>
        <v>0</v>
      </c>
      <c r="BF630" s="242">
        <f>IF(N630="snížená",J630,0)</f>
        <v>0</v>
      </c>
      <c r="BG630" s="242">
        <f>IF(N630="zákl. přenesená",J630,0)</f>
        <v>0</v>
      </c>
      <c r="BH630" s="242">
        <f>IF(N630="sníž. přenesená",J630,0)</f>
        <v>0</v>
      </c>
      <c r="BI630" s="242">
        <f>IF(N630="nulová",J630,0)</f>
        <v>0</v>
      </c>
      <c r="BJ630" s="18" t="s">
        <v>83</v>
      </c>
      <c r="BK630" s="242">
        <f>ROUND(I630*H630,2)</f>
        <v>0</v>
      </c>
      <c r="BL630" s="18" t="s">
        <v>241</v>
      </c>
      <c r="BM630" s="241" t="s">
        <v>375</v>
      </c>
    </row>
    <row r="631" s="2" customFormat="1">
      <c r="A631" s="39"/>
      <c r="B631" s="40"/>
      <c r="C631" s="41"/>
      <c r="D631" s="245" t="s">
        <v>330</v>
      </c>
      <c r="E631" s="41"/>
      <c r="F631" s="298" t="s">
        <v>960</v>
      </c>
      <c r="G631" s="41"/>
      <c r="H631" s="41"/>
      <c r="I631" s="299"/>
      <c r="J631" s="41"/>
      <c r="K631" s="41"/>
      <c r="L631" s="45"/>
      <c r="M631" s="300"/>
      <c r="N631" s="301"/>
      <c r="O631" s="92"/>
      <c r="P631" s="92"/>
      <c r="Q631" s="92"/>
      <c r="R631" s="92"/>
      <c r="S631" s="92"/>
      <c r="T631" s="93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T631" s="18" t="s">
        <v>330</v>
      </c>
      <c r="AU631" s="18" t="s">
        <v>85</v>
      </c>
    </row>
    <row r="632" s="2" customFormat="1" ht="37.8" customHeight="1">
      <c r="A632" s="39"/>
      <c r="B632" s="40"/>
      <c r="C632" s="229" t="s">
        <v>968</v>
      </c>
      <c r="D632" s="229" t="s">
        <v>161</v>
      </c>
      <c r="E632" s="230" t="s">
        <v>969</v>
      </c>
      <c r="F632" s="231" t="s">
        <v>970</v>
      </c>
      <c r="G632" s="232" t="s">
        <v>735</v>
      </c>
      <c r="H632" s="233">
        <v>1</v>
      </c>
      <c r="I632" s="234"/>
      <c r="J632" s="235">
        <f>ROUND(I632*H632,2)</f>
        <v>0</v>
      </c>
      <c r="K632" s="236"/>
      <c r="L632" s="45"/>
      <c r="M632" s="237" t="s">
        <v>1</v>
      </c>
      <c r="N632" s="238" t="s">
        <v>41</v>
      </c>
      <c r="O632" s="92"/>
      <c r="P632" s="239">
        <f>O632*H632</f>
        <v>0</v>
      </c>
      <c r="Q632" s="239">
        <v>0</v>
      </c>
      <c r="R632" s="239">
        <f>Q632*H632</f>
        <v>0</v>
      </c>
      <c r="S632" s="239">
        <v>0</v>
      </c>
      <c r="T632" s="240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41" t="s">
        <v>241</v>
      </c>
      <c r="AT632" s="241" t="s">
        <v>161</v>
      </c>
      <c r="AU632" s="241" t="s">
        <v>85</v>
      </c>
      <c r="AY632" s="18" t="s">
        <v>158</v>
      </c>
      <c r="BE632" s="242">
        <f>IF(N632="základní",J632,0)</f>
        <v>0</v>
      </c>
      <c r="BF632" s="242">
        <f>IF(N632="snížená",J632,0)</f>
        <v>0</v>
      </c>
      <c r="BG632" s="242">
        <f>IF(N632="zákl. přenesená",J632,0)</f>
        <v>0</v>
      </c>
      <c r="BH632" s="242">
        <f>IF(N632="sníž. přenesená",J632,0)</f>
        <v>0</v>
      </c>
      <c r="BI632" s="242">
        <f>IF(N632="nulová",J632,0)</f>
        <v>0</v>
      </c>
      <c r="BJ632" s="18" t="s">
        <v>83</v>
      </c>
      <c r="BK632" s="242">
        <f>ROUND(I632*H632,2)</f>
        <v>0</v>
      </c>
      <c r="BL632" s="18" t="s">
        <v>241</v>
      </c>
      <c r="BM632" s="241" t="s">
        <v>971</v>
      </c>
    </row>
    <row r="633" s="2" customFormat="1">
      <c r="A633" s="39"/>
      <c r="B633" s="40"/>
      <c r="C633" s="41"/>
      <c r="D633" s="245" t="s">
        <v>330</v>
      </c>
      <c r="E633" s="41"/>
      <c r="F633" s="298" t="s">
        <v>960</v>
      </c>
      <c r="G633" s="41"/>
      <c r="H633" s="41"/>
      <c r="I633" s="299"/>
      <c r="J633" s="41"/>
      <c r="K633" s="41"/>
      <c r="L633" s="45"/>
      <c r="M633" s="300"/>
      <c r="N633" s="301"/>
      <c r="O633" s="92"/>
      <c r="P633" s="92"/>
      <c r="Q633" s="92"/>
      <c r="R633" s="92"/>
      <c r="S633" s="92"/>
      <c r="T633" s="93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T633" s="18" t="s">
        <v>330</v>
      </c>
      <c r="AU633" s="18" t="s">
        <v>85</v>
      </c>
    </row>
    <row r="634" s="2" customFormat="1" ht="37.8" customHeight="1">
      <c r="A634" s="39"/>
      <c r="B634" s="40"/>
      <c r="C634" s="229" t="s">
        <v>972</v>
      </c>
      <c r="D634" s="229" t="s">
        <v>161</v>
      </c>
      <c r="E634" s="230" t="s">
        <v>973</v>
      </c>
      <c r="F634" s="231" t="s">
        <v>974</v>
      </c>
      <c r="G634" s="232" t="s">
        <v>735</v>
      </c>
      <c r="H634" s="233">
        <v>23</v>
      </c>
      <c r="I634" s="234"/>
      <c r="J634" s="235">
        <f>ROUND(I634*H634,2)</f>
        <v>0</v>
      </c>
      <c r="K634" s="236"/>
      <c r="L634" s="45"/>
      <c r="M634" s="237" t="s">
        <v>1</v>
      </c>
      <c r="N634" s="238" t="s">
        <v>41</v>
      </c>
      <c r="O634" s="92"/>
      <c r="P634" s="239">
        <f>O634*H634</f>
        <v>0</v>
      </c>
      <c r="Q634" s="239">
        <v>0</v>
      </c>
      <c r="R634" s="239">
        <f>Q634*H634</f>
        <v>0</v>
      </c>
      <c r="S634" s="239">
        <v>0</v>
      </c>
      <c r="T634" s="240">
        <f>S634*H634</f>
        <v>0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241" t="s">
        <v>241</v>
      </c>
      <c r="AT634" s="241" t="s">
        <v>161</v>
      </c>
      <c r="AU634" s="241" t="s">
        <v>85</v>
      </c>
      <c r="AY634" s="18" t="s">
        <v>158</v>
      </c>
      <c r="BE634" s="242">
        <f>IF(N634="základní",J634,0)</f>
        <v>0</v>
      </c>
      <c r="BF634" s="242">
        <f>IF(N634="snížená",J634,0)</f>
        <v>0</v>
      </c>
      <c r="BG634" s="242">
        <f>IF(N634="zákl. přenesená",J634,0)</f>
        <v>0</v>
      </c>
      <c r="BH634" s="242">
        <f>IF(N634="sníž. přenesená",J634,0)</f>
        <v>0</v>
      </c>
      <c r="BI634" s="242">
        <f>IF(N634="nulová",J634,0)</f>
        <v>0</v>
      </c>
      <c r="BJ634" s="18" t="s">
        <v>83</v>
      </c>
      <c r="BK634" s="242">
        <f>ROUND(I634*H634,2)</f>
        <v>0</v>
      </c>
      <c r="BL634" s="18" t="s">
        <v>241</v>
      </c>
      <c r="BM634" s="241" t="s">
        <v>975</v>
      </c>
    </row>
    <row r="635" s="2" customFormat="1">
      <c r="A635" s="39"/>
      <c r="B635" s="40"/>
      <c r="C635" s="41"/>
      <c r="D635" s="245" t="s">
        <v>330</v>
      </c>
      <c r="E635" s="41"/>
      <c r="F635" s="298" t="s">
        <v>960</v>
      </c>
      <c r="G635" s="41"/>
      <c r="H635" s="41"/>
      <c r="I635" s="299"/>
      <c r="J635" s="41"/>
      <c r="K635" s="41"/>
      <c r="L635" s="45"/>
      <c r="M635" s="300"/>
      <c r="N635" s="301"/>
      <c r="O635" s="92"/>
      <c r="P635" s="92"/>
      <c r="Q635" s="92"/>
      <c r="R635" s="92"/>
      <c r="S635" s="92"/>
      <c r="T635" s="93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T635" s="18" t="s">
        <v>330</v>
      </c>
      <c r="AU635" s="18" t="s">
        <v>85</v>
      </c>
    </row>
    <row r="636" s="2" customFormat="1" ht="37.8" customHeight="1">
      <c r="A636" s="39"/>
      <c r="B636" s="40"/>
      <c r="C636" s="229" t="s">
        <v>976</v>
      </c>
      <c r="D636" s="229" t="s">
        <v>161</v>
      </c>
      <c r="E636" s="230" t="s">
        <v>977</v>
      </c>
      <c r="F636" s="231" t="s">
        <v>978</v>
      </c>
      <c r="G636" s="232" t="s">
        <v>735</v>
      </c>
      <c r="H636" s="233">
        <v>4</v>
      </c>
      <c r="I636" s="234"/>
      <c r="J636" s="235">
        <f>ROUND(I636*H636,2)</f>
        <v>0</v>
      </c>
      <c r="K636" s="236"/>
      <c r="L636" s="45"/>
      <c r="M636" s="237" t="s">
        <v>1</v>
      </c>
      <c r="N636" s="238" t="s">
        <v>41</v>
      </c>
      <c r="O636" s="92"/>
      <c r="P636" s="239">
        <f>O636*H636</f>
        <v>0</v>
      </c>
      <c r="Q636" s="239">
        <v>0</v>
      </c>
      <c r="R636" s="239">
        <f>Q636*H636</f>
        <v>0</v>
      </c>
      <c r="S636" s="239">
        <v>0</v>
      </c>
      <c r="T636" s="240">
        <f>S636*H636</f>
        <v>0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41" t="s">
        <v>241</v>
      </c>
      <c r="AT636" s="241" t="s">
        <v>161</v>
      </c>
      <c r="AU636" s="241" t="s">
        <v>85</v>
      </c>
      <c r="AY636" s="18" t="s">
        <v>158</v>
      </c>
      <c r="BE636" s="242">
        <f>IF(N636="základní",J636,0)</f>
        <v>0</v>
      </c>
      <c r="BF636" s="242">
        <f>IF(N636="snížená",J636,0)</f>
        <v>0</v>
      </c>
      <c r="BG636" s="242">
        <f>IF(N636="zákl. přenesená",J636,0)</f>
        <v>0</v>
      </c>
      <c r="BH636" s="242">
        <f>IF(N636="sníž. přenesená",J636,0)</f>
        <v>0</v>
      </c>
      <c r="BI636" s="242">
        <f>IF(N636="nulová",J636,0)</f>
        <v>0</v>
      </c>
      <c r="BJ636" s="18" t="s">
        <v>83</v>
      </c>
      <c r="BK636" s="242">
        <f>ROUND(I636*H636,2)</f>
        <v>0</v>
      </c>
      <c r="BL636" s="18" t="s">
        <v>241</v>
      </c>
      <c r="BM636" s="241" t="s">
        <v>979</v>
      </c>
    </row>
    <row r="637" s="2" customFormat="1">
      <c r="A637" s="39"/>
      <c r="B637" s="40"/>
      <c r="C637" s="41"/>
      <c r="D637" s="245" t="s">
        <v>330</v>
      </c>
      <c r="E637" s="41"/>
      <c r="F637" s="298" t="s">
        <v>960</v>
      </c>
      <c r="G637" s="41"/>
      <c r="H637" s="41"/>
      <c r="I637" s="299"/>
      <c r="J637" s="41"/>
      <c r="K637" s="41"/>
      <c r="L637" s="45"/>
      <c r="M637" s="300"/>
      <c r="N637" s="301"/>
      <c r="O637" s="92"/>
      <c r="P637" s="92"/>
      <c r="Q637" s="92"/>
      <c r="R637" s="92"/>
      <c r="S637" s="92"/>
      <c r="T637" s="93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T637" s="18" t="s">
        <v>330</v>
      </c>
      <c r="AU637" s="18" t="s">
        <v>85</v>
      </c>
    </row>
    <row r="638" s="2" customFormat="1" ht="37.8" customHeight="1">
      <c r="A638" s="39"/>
      <c r="B638" s="40"/>
      <c r="C638" s="229" t="s">
        <v>980</v>
      </c>
      <c r="D638" s="229" t="s">
        <v>161</v>
      </c>
      <c r="E638" s="230" t="s">
        <v>981</v>
      </c>
      <c r="F638" s="231" t="s">
        <v>982</v>
      </c>
      <c r="G638" s="232" t="s">
        <v>735</v>
      </c>
      <c r="H638" s="233">
        <v>9</v>
      </c>
      <c r="I638" s="234"/>
      <c r="J638" s="235">
        <f>ROUND(I638*H638,2)</f>
        <v>0</v>
      </c>
      <c r="K638" s="236"/>
      <c r="L638" s="45"/>
      <c r="M638" s="237" t="s">
        <v>1</v>
      </c>
      <c r="N638" s="238" t="s">
        <v>41</v>
      </c>
      <c r="O638" s="92"/>
      <c r="P638" s="239">
        <f>O638*H638</f>
        <v>0</v>
      </c>
      <c r="Q638" s="239">
        <v>0</v>
      </c>
      <c r="R638" s="239">
        <f>Q638*H638</f>
        <v>0</v>
      </c>
      <c r="S638" s="239">
        <v>0</v>
      </c>
      <c r="T638" s="240">
        <f>S638*H638</f>
        <v>0</v>
      </c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R638" s="241" t="s">
        <v>241</v>
      </c>
      <c r="AT638" s="241" t="s">
        <v>161</v>
      </c>
      <c r="AU638" s="241" t="s">
        <v>85</v>
      </c>
      <c r="AY638" s="18" t="s">
        <v>158</v>
      </c>
      <c r="BE638" s="242">
        <f>IF(N638="základní",J638,0)</f>
        <v>0</v>
      </c>
      <c r="BF638" s="242">
        <f>IF(N638="snížená",J638,0)</f>
        <v>0</v>
      </c>
      <c r="BG638" s="242">
        <f>IF(N638="zákl. přenesená",J638,0)</f>
        <v>0</v>
      </c>
      <c r="BH638" s="242">
        <f>IF(N638="sníž. přenesená",J638,0)</f>
        <v>0</v>
      </c>
      <c r="BI638" s="242">
        <f>IF(N638="nulová",J638,0)</f>
        <v>0</v>
      </c>
      <c r="BJ638" s="18" t="s">
        <v>83</v>
      </c>
      <c r="BK638" s="242">
        <f>ROUND(I638*H638,2)</f>
        <v>0</v>
      </c>
      <c r="BL638" s="18" t="s">
        <v>241</v>
      </c>
      <c r="BM638" s="241" t="s">
        <v>983</v>
      </c>
    </row>
    <row r="639" s="2" customFormat="1">
      <c r="A639" s="39"/>
      <c r="B639" s="40"/>
      <c r="C639" s="41"/>
      <c r="D639" s="245" t="s">
        <v>330</v>
      </c>
      <c r="E639" s="41"/>
      <c r="F639" s="298" t="s">
        <v>960</v>
      </c>
      <c r="G639" s="41"/>
      <c r="H639" s="41"/>
      <c r="I639" s="299"/>
      <c r="J639" s="41"/>
      <c r="K639" s="41"/>
      <c r="L639" s="45"/>
      <c r="M639" s="300"/>
      <c r="N639" s="301"/>
      <c r="O639" s="92"/>
      <c r="P639" s="92"/>
      <c r="Q639" s="92"/>
      <c r="R639" s="92"/>
      <c r="S639" s="92"/>
      <c r="T639" s="93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T639" s="18" t="s">
        <v>330</v>
      </c>
      <c r="AU639" s="18" t="s">
        <v>85</v>
      </c>
    </row>
    <row r="640" s="2" customFormat="1" ht="37.8" customHeight="1">
      <c r="A640" s="39"/>
      <c r="B640" s="40"/>
      <c r="C640" s="229" t="s">
        <v>984</v>
      </c>
      <c r="D640" s="229" t="s">
        <v>161</v>
      </c>
      <c r="E640" s="230" t="s">
        <v>985</v>
      </c>
      <c r="F640" s="231" t="s">
        <v>986</v>
      </c>
      <c r="G640" s="232" t="s">
        <v>735</v>
      </c>
      <c r="H640" s="233">
        <v>2</v>
      </c>
      <c r="I640" s="234"/>
      <c r="J640" s="235">
        <f>ROUND(I640*H640,2)</f>
        <v>0</v>
      </c>
      <c r="K640" s="236"/>
      <c r="L640" s="45"/>
      <c r="M640" s="237" t="s">
        <v>1</v>
      </c>
      <c r="N640" s="238" t="s">
        <v>41</v>
      </c>
      <c r="O640" s="92"/>
      <c r="P640" s="239">
        <f>O640*H640</f>
        <v>0</v>
      </c>
      <c r="Q640" s="239">
        <v>0</v>
      </c>
      <c r="R640" s="239">
        <f>Q640*H640</f>
        <v>0</v>
      </c>
      <c r="S640" s="239">
        <v>0</v>
      </c>
      <c r="T640" s="240">
        <f>S640*H640</f>
        <v>0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241" t="s">
        <v>241</v>
      </c>
      <c r="AT640" s="241" t="s">
        <v>161</v>
      </c>
      <c r="AU640" s="241" t="s">
        <v>85</v>
      </c>
      <c r="AY640" s="18" t="s">
        <v>158</v>
      </c>
      <c r="BE640" s="242">
        <f>IF(N640="základní",J640,0)</f>
        <v>0</v>
      </c>
      <c r="BF640" s="242">
        <f>IF(N640="snížená",J640,0)</f>
        <v>0</v>
      </c>
      <c r="BG640" s="242">
        <f>IF(N640="zákl. přenesená",J640,0)</f>
        <v>0</v>
      </c>
      <c r="BH640" s="242">
        <f>IF(N640="sníž. přenesená",J640,0)</f>
        <v>0</v>
      </c>
      <c r="BI640" s="242">
        <f>IF(N640="nulová",J640,0)</f>
        <v>0</v>
      </c>
      <c r="BJ640" s="18" t="s">
        <v>83</v>
      </c>
      <c r="BK640" s="242">
        <f>ROUND(I640*H640,2)</f>
        <v>0</v>
      </c>
      <c r="BL640" s="18" t="s">
        <v>241</v>
      </c>
      <c r="BM640" s="241" t="s">
        <v>987</v>
      </c>
    </row>
    <row r="641" s="2" customFormat="1">
      <c r="A641" s="39"/>
      <c r="B641" s="40"/>
      <c r="C641" s="41"/>
      <c r="D641" s="245" t="s">
        <v>330</v>
      </c>
      <c r="E641" s="41"/>
      <c r="F641" s="298" t="s">
        <v>960</v>
      </c>
      <c r="G641" s="41"/>
      <c r="H641" s="41"/>
      <c r="I641" s="299"/>
      <c r="J641" s="41"/>
      <c r="K641" s="41"/>
      <c r="L641" s="45"/>
      <c r="M641" s="300"/>
      <c r="N641" s="301"/>
      <c r="O641" s="92"/>
      <c r="P641" s="92"/>
      <c r="Q641" s="92"/>
      <c r="R641" s="92"/>
      <c r="S641" s="92"/>
      <c r="T641" s="93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T641" s="18" t="s">
        <v>330</v>
      </c>
      <c r="AU641" s="18" t="s">
        <v>85</v>
      </c>
    </row>
    <row r="642" s="2" customFormat="1" ht="37.8" customHeight="1">
      <c r="A642" s="39"/>
      <c r="B642" s="40"/>
      <c r="C642" s="229" t="s">
        <v>988</v>
      </c>
      <c r="D642" s="229" t="s">
        <v>161</v>
      </c>
      <c r="E642" s="230" t="s">
        <v>989</v>
      </c>
      <c r="F642" s="231" t="s">
        <v>990</v>
      </c>
      <c r="G642" s="232" t="s">
        <v>735</v>
      </c>
      <c r="H642" s="233">
        <v>1</v>
      </c>
      <c r="I642" s="234"/>
      <c r="J642" s="235">
        <f>ROUND(I642*H642,2)</f>
        <v>0</v>
      </c>
      <c r="K642" s="236"/>
      <c r="L642" s="45"/>
      <c r="M642" s="237" t="s">
        <v>1</v>
      </c>
      <c r="N642" s="238" t="s">
        <v>41</v>
      </c>
      <c r="O642" s="92"/>
      <c r="P642" s="239">
        <f>O642*H642</f>
        <v>0</v>
      </c>
      <c r="Q642" s="239">
        <v>0</v>
      </c>
      <c r="R642" s="239">
        <f>Q642*H642</f>
        <v>0</v>
      </c>
      <c r="S642" s="239">
        <v>0</v>
      </c>
      <c r="T642" s="240">
        <f>S642*H642</f>
        <v>0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241" t="s">
        <v>241</v>
      </c>
      <c r="AT642" s="241" t="s">
        <v>161</v>
      </c>
      <c r="AU642" s="241" t="s">
        <v>85</v>
      </c>
      <c r="AY642" s="18" t="s">
        <v>158</v>
      </c>
      <c r="BE642" s="242">
        <f>IF(N642="základní",J642,0)</f>
        <v>0</v>
      </c>
      <c r="BF642" s="242">
        <f>IF(N642="snížená",J642,0)</f>
        <v>0</v>
      </c>
      <c r="BG642" s="242">
        <f>IF(N642="zákl. přenesená",J642,0)</f>
        <v>0</v>
      </c>
      <c r="BH642" s="242">
        <f>IF(N642="sníž. přenesená",J642,0)</f>
        <v>0</v>
      </c>
      <c r="BI642" s="242">
        <f>IF(N642="nulová",J642,0)</f>
        <v>0</v>
      </c>
      <c r="BJ642" s="18" t="s">
        <v>83</v>
      </c>
      <c r="BK642" s="242">
        <f>ROUND(I642*H642,2)</f>
        <v>0</v>
      </c>
      <c r="BL642" s="18" t="s">
        <v>241</v>
      </c>
      <c r="BM642" s="241" t="s">
        <v>991</v>
      </c>
    </row>
    <row r="643" s="2" customFormat="1">
      <c r="A643" s="39"/>
      <c r="B643" s="40"/>
      <c r="C643" s="41"/>
      <c r="D643" s="245" t="s">
        <v>330</v>
      </c>
      <c r="E643" s="41"/>
      <c r="F643" s="298" t="s">
        <v>960</v>
      </c>
      <c r="G643" s="41"/>
      <c r="H643" s="41"/>
      <c r="I643" s="299"/>
      <c r="J643" s="41"/>
      <c r="K643" s="41"/>
      <c r="L643" s="45"/>
      <c r="M643" s="300"/>
      <c r="N643" s="301"/>
      <c r="O643" s="92"/>
      <c r="P643" s="92"/>
      <c r="Q643" s="92"/>
      <c r="R643" s="92"/>
      <c r="S643" s="92"/>
      <c r="T643" s="93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T643" s="18" t="s">
        <v>330</v>
      </c>
      <c r="AU643" s="18" t="s">
        <v>85</v>
      </c>
    </row>
    <row r="644" s="2" customFormat="1" ht="24.15" customHeight="1">
      <c r="A644" s="39"/>
      <c r="B644" s="40"/>
      <c r="C644" s="229" t="s">
        <v>992</v>
      </c>
      <c r="D644" s="229" t="s">
        <v>161</v>
      </c>
      <c r="E644" s="230" t="s">
        <v>993</v>
      </c>
      <c r="F644" s="231" t="s">
        <v>994</v>
      </c>
      <c r="G644" s="232" t="s">
        <v>735</v>
      </c>
      <c r="H644" s="233">
        <v>4</v>
      </c>
      <c r="I644" s="234"/>
      <c r="J644" s="235">
        <f>ROUND(I644*H644,2)</f>
        <v>0</v>
      </c>
      <c r="K644" s="236"/>
      <c r="L644" s="45"/>
      <c r="M644" s="237" t="s">
        <v>1</v>
      </c>
      <c r="N644" s="238" t="s">
        <v>41</v>
      </c>
      <c r="O644" s="92"/>
      <c r="P644" s="239">
        <f>O644*H644</f>
        <v>0</v>
      </c>
      <c r="Q644" s="239">
        <v>0</v>
      </c>
      <c r="R644" s="239">
        <f>Q644*H644</f>
        <v>0</v>
      </c>
      <c r="S644" s="239">
        <v>0</v>
      </c>
      <c r="T644" s="240">
        <f>S644*H644</f>
        <v>0</v>
      </c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R644" s="241" t="s">
        <v>241</v>
      </c>
      <c r="AT644" s="241" t="s">
        <v>161</v>
      </c>
      <c r="AU644" s="241" t="s">
        <v>85</v>
      </c>
      <c r="AY644" s="18" t="s">
        <v>158</v>
      </c>
      <c r="BE644" s="242">
        <f>IF(N644="základní",J644,0)</f>
        <v>0</v>
      </c>
      <c r="BF644" s="242">
        <f>IF(N644="snížená",J644,0)</f>
        <v>0</v>
      </c>
      <c r="BG644" s="242">
        <f>IF(N644="zákl. přenesená",J644,0)</f>
        <v>0</v>
      </c>
      <c r="BH644" s="242">
        <f>IF(N644="sníž. přenesená",J644,0)</f>
        <v>0</v>
      </c>
      <c r="BI644" s="242">
        <f>IF(N644="nulová",J644,0)</f>
        <v>0</v>
      </c>
      <c r="BJ644" s="18" t="s">
        <v>83</v>
      </c>
      <c r="BK644" s="242">
        <f>ROUND(I644*H644,2)</f>
        <v>0</v>
      </c>
      <c r="BL644" s="18" t="s">
        <v>241</v>
      </c>
      <c r="BM644" s="241" t="s">
        <v>995</v>
      </c>
    </row>
    <row r="645" s="2" customFormat="1">
      <c r="A645" s="39"/>
      <c r="B645" s="40"/>
      <c r="C645" s="41"/>
      <c r="D645" s="245" t="s">
        <v>330</v>
      </c>
      <c r="E645" s="41"/>
      <c r="F645" s="298" t="s">
        <v>960</v>
      </c>
      <c r="G645" s="41"/>
      <c r="H645" s="41"/>
      <c r="I645" s="299"/>
      <c r="J645" s="41"/>
      <c r="K645" s="41"/>
      <c r="L645" s="45"/>
      <c r="M645" s="300"/>
      <c r="N645" s="301"/>
      <c r="O645" s="92"/>
      <c r="P645" s="92"/>
      <c r="Q645" s="92"/>
      <c r="R645" s="92"/>
      <c r="S645" s="92"/>
      <c r="T645" s="93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T645" s="18" t="s">
        <v>330</v>
      </c>
      <c r="AU645" s="18" t="s">
        <v>85</v>
      </c>
    </row>
    <row r="646" s="2" customFormat="1" ht="33" customHeight="1">
      <c r="A646" s="39"/>
      <c r="B646" s="40"/>
      <c r="C646" s="229" t="s">
        <v>996</v>
      </c>
      <c r="D646" s="229" t="s">
        <v>161</v>
      </c>
      <c r="E646" s="230" t="s">
        <v>997</v>
      </c>
      <c r="F646" s="231" t="s">
        <v>998</v>
      </c>
      <c r="G646" s="232" t="s">
        <v>735</v>
      </c>
      <c r="H646" s="233">
        <v>1</v>
      </c>
      <c r="I646" s="234"/>
      <c r="J646" s="235">
        <f>ROUND(I646*H646,2)</f>
        <v>0</v>
      </c>
      <c r="K646" s="236"/>
      <c r="L646" s="45"/>
      <c r="M646" s="237" t="s">
        <v>1</v>
      </c>
      <c r="N646" s="238" t="s">
        <v>41</v>
      </c>
      <c r="O646" s="92"/>
      <c r="P646" s="239">
        <f>O646*H646</f>
        <v>0</v>
      </c>
      <c r="Q646" s="239">
        <v>0</v>
      </c>
      <c r="R646" s="239">
        <f>Q646*H646</f>
        <v>0</v>
      </c>
      <c r="S646" s="239">
        <v>0</v>
      </c>
      <c r="T646" s="240">
        <f>S646*H646</f>
        <v>0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241" t="s">
        <v>241</v>
      </c>
      <c r="AT646" s="241" t="s">
        <v>161</v>
      </c>
      <c r="AU646" s="241" t="s">
        <v>85</v>
      </c>
      <c r="AY646" s="18" t="s">
        <v>158</v>
      </c>
      <c r="BE646" s="242">
        <f>IF(N646="základní",J646,0)</f>
        <v>0</v>
      </c>
      <c r="BF646" s="242">
        <f>IF(N646="snížená",J646,0)</f>
        <v>0</v>
      </c>
      <c r="BG646" s="242">
        <f>IF(N646="zákl. přenesená",J646,0)</f>
        <v>0</v>
      </c>
      <c r="BH646" s="242">
        <f>IF(N646="sníž. přenesená",J646,0)</f>
        <v>0</v>
      </c>
      <c r="BI646" s="242">
        <f>IF(N646="nulová",J646,0)</f>
        <v>0</v>
      </c>
      <c r="BJ646" s="18" t="s">
        <v>83</v>
      </c>
      <c r="BK646" s="242">
        <f>ROUND(I646*H646,2)</f>
        <v>0</v>
      </c>
      <c r="BL646" s="18" t="s">
        <v>241</v>
      </c>
      <c r="BM646" s="241" t="s">
        <v>999</v>
      </c>
    </row>
    <row r="647" s="2" customFormat="1">
      <c r="A647" s="39"/>
      <c r="B647" s="40"/>
      <c r="C647" s="41"/>
      <c r="D647" s="245" t="s">
        <v>330</v>
      </c>
      <c r="E647" s="41"/>
      <c r="F647" s="298" t="s">
        <v>1000</v>
      </c>
      <c r="G647" s="41"/>
      <c r="H647" s="41"/>
      <c r="I647" s="299"/>
      <c r="J647" s="41"/>
      <c r="K647" s="41"/>
      <c r="L647" s="45"/>
      <c r="M647" s="300"/>
      <c r="N647" s="301"/>
      <c r="O647" s="92"/>
      <c r="P647" s="92"/>
      <c r="Q647" s="92"/>
      <c r="R647" s="92"/>
      <c r="S647" s="92"/>
      <c r="T647" s="93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T647" s="18" t="s">
        <v>330</v>
      </c>
      <c r="AU647" s="18" t="s">
        <v>85</v>
      </c>
    </row>
    <row r="648" s="2" customFormat="1" ht="33" customHeight="1">
      <c r="A648" s="39"/>
      <c r="B648" s="40"/>
      <c r="C648" s="229" t="s">
        <v>1001</v>
      </c>
      <c r="D648" s="229" t="s">
        <v>161</v>
      </c>
      <c r="E648" s="230" t="s">
        <v>1002</v>
      </c>
      <c r="F648" s="231" t="s">
        <v>1003</v>
      </c>
      <c r="G648" s="232" t="s">
        <v>735</v>
      </c>
      <c r="H648" s="233">
        <v>1</v>
      </c>
      <c r="I648" s="234"/>
      <c r="J648" s="235">
        <f>ROUND(I648*H648,2)</f>
        <v>0</v>
      </c>
      <c r="K648" s="236"/>
      <c r="L648" s="45"/>
      <c r="M648" s="237" t="s">
        <v>1</v>
      </c>
      <c r="N648" s="238" t="s">
        <v>41</v>
      </c>
      <c r="O648" s="92"/>
      <c r="P648" s="239">
        <f>O648*H648</f>
        <v>0</v>
      </c>
      <c r="Q648" s="239">
        <v>0</v>
      </c>
      <c r="R648" s="239">
        <f>Q648*H648</f>
        <v>0</v>
      </c>
      <c r="S648" s="239">
        <v>0</v>
      </c>
      <c r="T648" s="240">
        <f>S648*H648</f>
        <v>0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241" t="s">
        <v>241</v>
      </c>
      <c r="AT648" s="241" t="s">
        <v>161</v>
      </c>
      <c r="AU648" s="241" t="s">
        <v>85</v>
      </c>
      <c r="AY648" s="18" t="s">
        <v>158</v>
      </c>
      <c r="BE648" s="242">
        <f>IF(N648="základní",J648,0)</f>
        <v>0</v>
      </c>
      <c r="BF648" s="242">
        <f>IF(N648="snížená",J648,0)</f>
        <v>0</v>
      </c>
      <c r="BG648" s="242">
        <f>IF(N648="zákl. přenesená",J648,0)</f>
        <v>0</v>
      </c>
      <c r="BH648" s="242">
        <f>IF(N648="sníž. přenesená",J648,0)</f>
        <v>0</v>
      </c>
      <c r="BI648" s="242">
        <f>IF(N648="nulová",J648,0)</f>
        <v>0</v>
      </c>
      <c r="BJ648" s="18" t="s">
        <v>83</v>
      </c>
      <c r="BK648" s="242">
        <f>ROUND(I648*H648,2)</f>
        <v>0</v>
      </c>
      <c r="BL648" s="18" t="s">
        <v>241</v>
      </c>
      <c r="BM648" s="241" t="s">
        <v>1004</v>
      </c>
    </row>
    <row r="649" s="2" customFormat="1">
      <c r="A649" s="39"/>
      <c r="B649" s="40"/>
      <c r="C649" s="41"/>
      <c r="D649" s="245" t="s">
        <v>330</v>
      </c>
      <c r="E649" s="41"/>
      <c r="F649" s="298" t="s">
        <v>1000</v>
      </c>
      <c r="G649" s="41"/>
      <c r="H649" s="41"/>
      <c r="I649" s="299"/>
      <c r="J649" s="41"/>
      <c r="K649" s="41"/>
      <c r="L649" s="45"/>
      <c r="M649" s="300"/>
      <c r="N649" s="301"/>
      <c r="O649" s="92"/>
      <c r="P649" s="92"/>
      <c r="Q649" s="92"/>
      <c r="R649" s="92"/>
      <c r="S649" s="92"/>
      <c r="T649" s="93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T649" s="18" t="s">
        <v>330</v>
      </c>
      <c r="AU649" s="18" t="s">
        <v>85</v>
      </c>
    </row>
    <row r="650" s="2" customFormat="1" ht="33" customHeight="1">
      <c r="A650" s="39"/>
      <c r="B650" s="40"/>
      <c r="C650" s="229" t="s">
        <v>1005</v>
      </c>
      <c r="D650" s="229" t="s">
        <v>161</v>
      </c>
      <c r="E650" s="230" t="s">
        <v>1006</v>
      </c>
      <c r="F650" s="231" t="s">
        <v>1007</v>
      </c>
      <c r="G650" s="232" t="s">
        <v>735</v>
      </c>
      <c r="H650" s="233">
        <v>3</v>
      </c>
      <c r="I650" s="234"/>
      <c r="J650" s="235">
        <f>ROUND(I650*H650,2)</f>
        <v>0</v>
      </c>
      <c r="K650" s="236"/>
      <c r="L650" s="45"/>
      <c r="M650" s="237" t="s">
        <v>1</v>
      </c>
      <c r="N650" s="238" t="s">
        <v>41</v>
      </c>
      <c r="O650" s="92"/>
      <c r="P650" s="239">
        <f>O650*H650</f>
        <v>0</v>
      </c>
      <c r="Q650" s="239">
        <v>0</v>
      </c>
      <c r="R650" s="239">
        <f>Q650*H650</f>
        <v>0</v>
      </c>
      <c r="S650" s="239">
        <v>0</v>
      </c>
      <c r="T650" s="240">
        <f>S650*H650</f>
        <v>0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41" t="s">
        <v>241</v>
      </c>
      <c r="AT650" s="241" t="s">
        <v>161</v>
      </c>
      <c r="AU650" s="241" t="s">
        <v>85</v>
      </c>
      <c r="AY650" s="18" t="s">
        <v>158</v>
      </c>
      <c r="BE650" s="242">
        <f>IF(N650="základní",J650,0)</f>
        <v>0</v>
      </c>
      <c r="BF650" s="242">
        <f>IF(N650="snížená",J650,0)</f>
        <v>0</v>
      </c>
      <c r="BG650" s="242">
        <f>IF(N650="zákl. přenesená",J650,0)</f>
        <v>0</v>
      </c>
      <c r="BH650" s="242">
        <f>IF(N650="sníž. přenesená",J650,0)</f>
        <v>0</v>
      </c>
      <c r="BI650" s="242">
        <f>IF(N650="nulová",J650,0)</f>
        <v>0</v>
      </c>
      <c r="BJ650" s="18" t="s">
        <v>83</v>
      </c>
      <c r="BK650" s="242">
        <f>ROUND(I650*H650,2)</f>
        <v>0</v>
      </c>
      <c r="BL650" s="18" t="s">
        <v>241</v>
      </c>
      <c r="BM650" s="241" t="s">
        <v>1008</v>
      </c>
    </row>
    <row r="651" s="2" customFormat="1">
      <c r="A651" s="39"/>
      <c r="B651" s="40"/>
      <c r="C651" s="41"/>
      <c r="D651" s="245" t="s">
        <v>330</v>
      </c>
      <c r="E651" s="41"/>
      <c r="F651" s="298" t="s">
        <v>1000</v>
      </c>
      <c r="G651" s="41"/>
      <c r="H651" s="41"/>
      <c r="I651" s="299"/>
      <c r="J651" s="41"/>
      <c r="K651" s="41"/>
      <c r="L651" s="45"/>
      <c r="M651" s="300"/>
      <c r="N651" s="301"/>
      <c r="O651" s="92"/>
      <c r="P651" s="92"/>
      <c r="Q651" s="92"/>
      <c r="R651" s="92"/>
      <c r="S651" s="92"/>
      <c r="T651" s="93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T651" s="18" t="s">
        <v>330</v>
      </c>
      <c r="AU651" s="18" t="s">
        <v>85</v>
      </c>
    </row>
    <row r="652" s="2" customFormat="1" ht="24.15" customHeight="1">
      <c r="A652" s="39"/>
      <c r="B652" s="40"/>
      <c r="C652" s="229" t="s">
        <v>1009</v>
      </c>
      <c r="D652" s="229" t="s">
        <v>161</v>
      </c>
      <c r="E652" s="230" t="s">
        <v>1010</v>
      </c>
      <c r="F652" s="231" t="s">
        <v>1011</v>
      </c>
      <c r="G652" s="232" t="s">
        <v>735</v>
      </c>
      <c r="H652" s="233">
        <v>6</v>
      </c>
      <c r="I652" s="234"/>
      <c r="J652" s="235">
        <f>ROUND(I652*H652,2)</f>
        <v>0</v>
      </c>
      <c r="K652" s="236"/>
      <c r="L652" s="45"/>
      <c r="M652" s="237" t="s">
        <v>1</v>
      </c>
      <c r="N652" s="238" t="s">
        <v>41</v>
      </c>
      <c r="O652" s="92"/>
      <c r="P652" s="239">
        <f>O652*H652</f>
        <v>0</v>
      </c>
      <c r="Q652" s="239">
        <v>0</v>
      </c>
      <c r="R652" s="239">
        <f>Q652*H652</f>
        <v>0</v>
      </c>
      <c r="S652" s="239">
        <v>0</v>
      </c>
      <c r="T652" s="240">
        <f>S652*H652</f>
        <v>0</v>
      </c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R652" s="241" t="s">
        <v>241</v>
      </c>
      <c r="AT652" s="241" t="s">
        <v>161</v>
      </c>
      <c r="AU652" s="241" t="s">
        <v>85</v>
      </c>
      <c r="AY652" s="18" t="s">
        <v>158</v>
      </c>
      <c r="BE652" s="242">
        <f>IF(N652="základní",J652,0)</f>
        <v>0</v>
      </c>
      <c r="BF652" s="242">
        <f>IF(N652="snížená",J652,0)</f>
        <v>0</v>
      </c>
      <c r="BG652" s="242">
        <f>IF(N652="zákl. přenesená",J652,0)</f>
        <v>0</v>
      </c>
      <c r="BH652" s="242">
        <f>IF(N652="sníž. přenesená",J652,0)</f>
        <v>0</v>
      </c>
      <c r="BI652" s="242">
        <f>IF(N652="nulová",J652,0)</f>
        <v>0</v>
      </c>
      <c r="BJ652" s="18" t="s">
        <v>83</v>
      </c>
      <c r="BK652" s="242">
        <f>ROUND(I652*H652,2)</f>
        <v>0</v>
      </c>
      <c r="BL652" s="18" t="s">
        <v>241</v>
      </c>
      <c r="BM652" s="241" t="s">
        <v>1012</v>
      </c>
    </row>
    <row r="653" s="2" customFormat="1">
      <c r="A653" s="39"/>
      <c r="B653" s="40"/>
      <c r="C653" s="41"/>
      <c r="D653" s="245" t="s">
        <v>330</v>
      </c>
      <c r="E653" s="41"/>
      <c r="F653" s="298" t="s">
        <v>1000</v>
      </c>
      <c r="G653" s="41"/>
      <c r="H653" s="41"/>
      <c r="I653" s="299"/>
      <c r="J653" s="41"/>
      <c r="K653" s="41"/>
      <c r="L653" s="45"/>
      <c r="M653" s="300"/>
      <c r="N653" s="301"/>
      <c r="O653" s="92"/>
      <c r="P653" s="92"/>
      <c r="Q653" s="92"/>
      <c r="R653" s="92"/>
      <c r="S653" s="92"/>
      <c r="T653" s="93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T653" s="18" t="s">
        <v>330</v>
      </c>
      <c r="AU653" s="18" t="s">
        <v>85</v>
      </c>
    </row>
    <row r="654" s="2" customFormat="1" ht="33" customHeight="1">
      <c r="A654" s="39"/>
      <c r="B654" s="40"/>
      <c r="C654" s="229" t="s">
        <v>1013</v>
      </c>
      <c r="D654" s="229" t="s">
        <v>161</v>
      </c>
      <c r="E654" s="230" t="s">
        <v>1014</v>
      </c>
      <c r="F654" s="231" t="s">
        <v>1015</v>
      </c>
      <c r="G654" s="232" t="s">
        <v>735</v>
      </c>
      <c r="H654" s="233">
        <v>1</v>
      </c>
      <c r="I654" s="234"/>
      <c r="J654" s="235">
        <f>ROUND(I654*H654,2)</f>
        <v>0</v>
      </c>
      <c r="K654" s="236"/>
      <c r="L654" s="45"/>
      <c r="M654" s="237" t="s">
        <v>1</v>
      </c>
      <c r="N654" s="238" t="s">
        <v>41</v>
      </c>
      <c r="O654" s="92"/>
      <c r="P654" s="239">
        <f>O654*H654</f>
        <v>0</v>
      </c>
      <c r="Q654" s="239">
        <v>0</v>
      </c>
      <c r="R654" s="239">
        <f>Q654*H654</f>
        <v>0</v>
      </c>
      <c r="S654" s="239">
        <v>0</v>
      </c>
      <c r="T654" s="240">
        <f>S654*H654</f>
        <v>0</v>
      </c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R654" s="241" t="s">
        <v>241</v>
      </c>
      <c r="AT654" s="241" t="s">
        <v>161</v>
      </c>
      <c r="AU654" s="241" t="s">
        <v>85</v>
      </c>
      <c r="AY654" s="18" t="s">
        <v>158</v>
      </c>
      <c r="BE654" s="242">
        <f>IF(N654="základní",J654,0)</f>
        <v>0</v>
      </c>
      <c r="BF654" s="242">
        <f>IF(N654="snížená",J654,0)</f>
        <v>0</v>
      </c>
      <c r="BG654" s="242">
        <f>IF(N654="zákl. přenesená",J654,0)</f>
        <v>0</v>
      </c>
      <c r="BH654" s="242">
        <f>IF(N654="sníž. přenesená",J654,0)</f>
        <v>0</v>
      </c>
      <c r="BI654" s="242">
        <f>IF(N654="nulová",J654,0)</f>
        <v>0</v>
      </c>
      <c r="BJ654" s="18" t="s">
        <v>83</v>
      </c>
      <c r="BK654" s="242">
        <f>ROUND(I654*H654,2)</f>
        <v>0</v>
      </c>
      <c r="BL654" s="18" t="s">
        <v>241</v>
      </c>
      <c r="BM654" s="241" t="s">
        <v>1016</v>
      </c>
    </row>
    <row r="655" s="2" customFormat="1">
      <c r="A655" s="39"/>
      <c r="B655" s="40"/>
      <c r="C655" s="41"/>
      <c r="D655" s="245" t="s">
        <v>330</v>
      </c>
      <c r="E655" s="41"/>
      <c r="F655" s="298" t="s">
        <v>1000</v>
      </c>
      <c r="G655" s="41"/>
      <c r="H655" s="41"/>
      <c r="I655" s="299"/>
      <c r="J655" s="41"/>
      <c r="K655" s="41"/>
      <c r="L655" s="45"/>
      <c r="M655" s="300"/>
      <c r="N655" s="301"/>
      <c r="O655" s="92"/>
      <c r="P655" s="92"/>
      <c r="Q655" s="92"/>
      <c r="R655" s="92"/>
      <c r="S655" s="92"/>
      <c r="T655" s="93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T655" s="18" t="s">
        <v>330</v>
      </c>
      <c r="AU655" s="18" t="s">
        <v>85</v>
      </c>
    </row>
    <row r="656" s="2" customFormat="1" ht="33" customHeight="1">
      <c r="A656" s="39"/>
      <c r="B656" s="40"/>
      <c r="C656" s="229" t="s">
        <v>1017</v>
      </c>
      <c r="D656" s="229" t="s">
        <v>161</v>
      </c>
      <c r="E656" s="230" t="s">
        <v>1018</v>
      </c>
      <c r="F656" s="231" t="s">
        <v>1019</v>
      </c>
      <c r="G656" s="232" t="s">
        <v>735</v>
      </c>
      <c r="H656" s="233">
        <v>5</v>
      </c>
      <c r="I656" s="234"/>
      <c r="J656" s="235">
        <f>ROUND(I656*H656,2)</f>
        <v>0</v>
      </c>
      <c r="K656" s="236"/>
      <c r="L656" s="45"/>
      <c r="M656" s="237" t="s">
        <v>1</v>
      </c>
      <c r="N656" s="238" t="s">
        <v>41</v>
      </c>
      <c r="O656" s="92"/>
      <c r="P656" s="239">
        <f>O656*H656</f>
        <v>0</v>
      </c>
      <c r="Q656" s="239">
        <v>0</v>
      </c>
      <c r="R656" s="239">
        <f>Q656*H656</f>
        <v>0</v>
      </c>
      <c r="S656" s="239">
        <v>0</v>
      </c>
      <c r="T656" s="240">
        <f>S656*H656</f>
        <v>0</v>
      </c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R656" s="241" t="s">
        <v>241</v>
      </c>
      <c r="AT656" s="241" t="s">
        <v>161</v>
      </c>
      <c r="AU656" s="241" t="s">
        <v>85</v>
      </c>
      <c r="AY656" s="18" t="s">
        <v>158</v>
      </c>
      <c r="BE656" s="242">
        <f>IF(N656="základní",J656,0)</f>
        <v>0</v>
      </c>
      <c r="BF656" s="242">
        <f>IF(N656="snížená",J656,0)</f>
        <v>0</v>
      </c>
      <c r="BG656" s="242">
        <f>IF(N656="zákl. přenesená",J656,0)</f>
        <v>0</v>
      </c>
      <c r="BH656" s="242">
        <f>IF(N656="sníž. přenesená",J656,0)</f>
        <v>0</v>
      </c>
      <c r="BI656" s="242">
        <f>IF(N656="nulová",J656,0)</f>
        <v>0</v>
      </c>
      <c r="BJ656" s="18" t="s">
        <v>83</v>
      </c>
      <c r="BK656" s="242">
        <f>ROUND(I656*H656,2)</f>
        <v>0</v>
      </c>
      <c r="BL656" s="18" t="s">
        <v>241</v>
      </c>
      <c r="BM656" s="241" t="s">
        <v>1020</v>
      </c>
    </row>
    <row r="657" s="2" customFormat="1">
      <c r="A657" s="39"/>
      <c r="B657" s="40"/>
      <c r="C657" s="41"/>
      <c r="D657" s="245" t="s">
        <v>330</v>
      </c>
      <c r="E657" s="41"/>
      <c r="F657" s="298" t="s">
        <v>1000</v>
      </c>
      <c r="G657" s="41"/>
      <c r="H657" s="41"/>
      <c r="I657" s="299"/>
      <c r="J657" s="41"/>
      <c r="K657" s="41"/>
      <c r="L657" s="45"/>
      <c r="M657" s="300"/>
      <c r="N657" s="301"/>
      <c r="O657" s="92"/>
      <c r="P657" s="92"/>
      <c r="Q657" s="92"/>
      <c r="R657" s="92"/>
      <c r="S657" s="92"/>
      <c r="T657" s="93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T657" s="18" t="s">
        <v>330</v>
      </c>
      <c r="AU657" s="18" t="s">
        <v>85</v>
      </c>
    </row>
    <row r="658" s="2" customFormat="1" ht="33" customHeight="1">
      <c r="A658" s="39"/>
      <c r="B658" s="40"/>
      <c r="C658" s="229" t="s">
        <v>1021</v>
      </c>
      <c r="D658" s="229" t="s">
        <v>161</v>
      </c>
      <c r="E658" s="230" t="s">
        <v>1022</v>
      </c>
      <c r="F658" s="231" t="s">
        <v>1023</v>
      </c>
      <c r="G658" s="232" t="s">
        <v>735</v>
      </c>
      <c r="H658" s="233">
        <v>1</v>
      </c>
      <c r="I658" s="234"/>
      <c r="J658" s="235">
        <f>ROUND(I658*H658,2)</f>
        <v>0</v>
      </c>
      <c r="K658" s="236"/>
      <c r="L658" s="45"/>
      <c r="M658" s="237" t="s">
        <v>1</v>
      </c>
      <c r="N658" s="238" t="s">
        <v>41</v>
      </c>
      <c r="O658" s="92"/>
      <c r="P658" s="239">
        <f>O658*H658</f>
        <v>0</v>
      </c>
      <c r="Q658" s="239">
        <v>0</v>
      </c>
      <c r="R658" s="239">
        <f>Q658*H658</f>
        <v>0</v>
      </c>
      <c r="S658" s="239">
        <v>0</v>
      </c>
      <c r="T658" s="240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41" t="s">
        <v>241</v>
      </c>
      <c r="AT658" s="241" t="s">
        <v>161</v>
      </c>
      <c r="AU658" s="241" t="s">
        <v>85</v>
      </c>
      <c r="AY658" s="18" t="s">
        <v>158</v>
      </c>
      <c r="BE658" s="242">
        <f>IF(N658="základní",J658,0)</f>
        <v>0</v>
      </c>
      <c r="BF658" s="242">
        <f>IF(N658="snížená",J658,0)</f>
        <v>0</v>
      </c>
      <c r="BG658" s="242">
        <f>IF(N658="zákl. přenesená",J658,0)</f>
        <v>0</v>
      </c>
      <c r="BH658" s="242">
        <f>IF(N658="sníž. přenesená",J658,0)</f>
        <v>0</v>
      </c>
      <c r="BI658" s="242">
        <f>IF(N658="nulová",J658,0)</f>
        <v>0</v>
      </c>
      <c r="BJ658" s="18" t="s">
        <v>83</v>
      </c>
      <c r="BK658" s="242">
        <f>ROUND(I658*H658,2)</f>
        <v>0</v>
      </c>
      <c r="BL658" s="18" t="s">
        <v>241</v>
      </c>
      <c r="BM658" s="241" t="s">
        <v>1024</v>
      </c>
    </row>
    <row r="659" s="2" customFormat="1">
      <c r="A659" s="39"/>
      <c r="B659" s="40"/>
      <c r="C659" s="41"/>
      <c r="D659" s="245" t="s">
        <v>330</v>
      </c>
      <c r="E659" s="41"/>
      <c r="F659" s="298" t="s">
        <v>1000</v>
      </c>
      <c r="G659" s="41"/>
      <c r="H659" s="41"/>
      <c r="I659" s="299"/>
      <c r="J659" s="41"/>
      <c r="K659" s="41"/>
      <c r="L659" s="45"/>
      <c r="M659" s="300"/>
      <c r="N659" s="301"/>
      <c r="O659" s="92"/>
      <c r="P659" s="92"/>
      <c r="Q659" s="92"/>
      <c r="R659" s="92"/>
      <c r="S659" s="92"/>
      <c r="T659" s="93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T659" s="18" t="s">
        <v>330</v>
      </c>
      <c r="AU659" s="18" t="s">
        <v>85</v>
      </c>
    </row>
    <row r="660" s="2" customFormat="1" ht="24.15" customHeight="1">
      <c r="A660" s="39"/>
      <c r="B660" s="40"/>
      <c r="C660" s="229" t="s">
        <v>1025</v>
      </c>
      <c r="D660" s="229" t="s">
        <v>161</v>
      </c>
      <c r="E660" s="230" t="s">
        <v>1026</v>
      </c>
      <c r="F660" s="231" t="s">
        <v>1027</v>
      </c>
      <c r="G660" s="232" t="s">
        <v>735</v>
      </c>
      <c r="H660" s="233">
        <v>1</v>
      </c>
      <c r="I660" s="234"/>
      <c r="J660" s="235">
        <f>ROUND(I660*H660,2)</f>
        <v>0</v>
      </c>
      <c r="K660" s="236"/>
      <c r="L660" s="45"/>
      <c r="M660" s="237" t="s">
        <v>1</v>
      </c>
      <c r="N660" s="238" t="s">
        <v>41</v>
      </c>
      <c r="O660" s="92"/>
      <c r="P660" s="239">
        <f>O660*H660</f>
        <v>0</v>
      </c>
      <c r="Q660" s="239">
        <v>0</v>
      </c>
      <c r="R660" s="239">
        <f>Q660*H660</f>
        <v>0</v>
      </c>
      <c r="S660" s="239">
        <v>0</v>
      </c>
      <c r="T660" s="240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41" t="s">
        <v>241</v>
      </c>
      <c r="AT660" s="241" t="s">
        <v>161</v>
      </c>
      <c r="AU660" s="241" t="s">
        <v>85</v>
      </c>
      <c r="AY660" s="18" t="s">
        <v>158</v>
      </c>
      <c r="BE660" s="242">
        <f>IF(N660="základní",J660,0)</f>
        <v>0</v>
      </c>
      <c r="BF660" s="242">
        <f>IF(N660="snížená",J660,0)</f>
        <v>0</v>
      </c>
      <c r="BG660" s="242">
        <f>IF(N660="zákl. přenesená",J660,0)</f>
        <v>0</v>
      </c>
      <c r="BH660" s="242">
        <f>IF(N660="sníž. přenesená",J660,0)</f>
        <v>0</v>
      </c>
      <c r="BI660" s="242">
        <f>IF(N660="nulová",J660,0)</f>
        <v>0</v>
      </c>
      <c r="BJ660" s="18" t="s">
        <v>83</v>
      </c>
      <c r="BK660" s="242">
        <f>ROUND(I660*H660,2)</f>
        <v>0</v>
      </c>
      <c r="BL660" s="18" t="s">
        <v>241</v>
      </c>
      <c r="BM660" s="241" t="s">
        <v>1028</v>
      </c>
    </row>
    <row r="661" s="2" customFormat="1">
      <c r="A661" s="39"/>
      <c r="B661" s="40"/>
      <c r="C661" s="41"/>
      <c r="D661" s="245" t="s">
        <v>330</v>
      </c>
      <c r="E661" s="41"/>
      <c r="F661" s="298" t="s">
        <v>1000</v>
      </c>
      <c r="G661" s="41"/>
      <c r="H661" s="41"/>
      <c r="I661" s="299"/>
      <c r="J661" s="41"/>
      <c r="K661" s="41"/>
      <c r="L661" s="45"/>
      <c r="M661" s="300"/>
      <c r="N661" s="301"/>
      <c r="O661" s="92"/>
      <c r="P661" s="92"/>
      <c r="Q661" s="92"/>
      <c r="R661" s="92"/>
      <c r="S661" s="92"/>
      <c r="T661" s="93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T661" s="18" t="s">
        <v>330</v>
      </c>
      <c r="AU661" s="18" t="s">
        <v>85</v>
      </c>
    </row>
    <row r="662" s="2" customFormat="1" ht="33" customHeight="1">
      <c r="A662" s="39"/>
      <c r="B662" s="40"/>
      <c r="C662" s="229" t="s">
        <v>1029</v>
      </c>
      <c r="D662" s="229" t="s">
        <v>161</v>
      </c>
      <c r="E662" s="230" t="s">
        <v>1030</v>
      </c>
      <c r="F662" s="231" t="s">
        <v>1031</v>
      </c>
      <c r="G662" s="232" t="s">
        <v>735</v>
      </c>
      <c r="H662" s="233">
        <v>2</v>
      </c>
      <c r="I662" s="234"/>
      <c r="J662" s="235">
        <f>ROUND(I662*H662,2)</f>
        <v>0</v>
      </c>
      <c r="K662" s="236"/>
      <c r="L662" s="45"/>
      <c r="M662" s="237" t="s">
        <v>1</v>
      </c>
      <c r="N662" s="238" t="s">
        <v>41</v>
      </c>
      <c r="O662" s="92"/>
      <c r="P662" s="239">
        <f>O662*H662</f>
        <v>0</v>
      </c>
      <c r="Q662" s="239">
        <v>0</v>
      </c>
      <c r="R662" s="239">
        <f>Q662*H662</f>
        <v>0</v>
      </c>
      <c r="S662" s="239">
        <v>0</v>
      </c>
      <c r="T662" s="240">
        <f>S662*H662</f>
        <v>0</v>
      </c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R662" s="241" t="s">
        <v>241</v>
      </c>
      <c r="AT662" s="241" t="s">
        <v>161</v>
      </c>
      <c r="AU662" s="241" t="s">
        <v>85</v>
      </c>
      <c r="AY662" s="18" t="s">
        <v>158</v>
      </c>
      <c r="BE662" s="242">
        <f>IF(N662="základní",J662,0)</f>
        <v>0</v>
      </c>
      <c r="BF662" s="242">
        <f>IF(N662="snížená",J662,0)</f>
        <v>0</v>
      </c>
      <c r="BG662" s="242">
        <f>IF(N662="zákl. přenesená",J662,0)</f>
        <v>0</v>
      </c>
      <c r="BH662" s="242">
        <f>IF(N662="sníž. přenesená",J662,0)</f>
        <v>0</v>
      </c>
      <c r="BI662" s="242">
        <f>IF(N662="nulová",J662,0)</f>
        <v>0</v>
      </c>
      <c r="BJ662" s="18" t="s">
        <v>83</v>
      </c>
      <c r="BK662" s="242">
        <f>ROUND(I662*H662,2)</f>
        <v>0</v>
      </c>
      <c r="BL662" s="18" t="s">
        <v>241</v>
      </c>
      <c r="BM662" s="241" t="s">
        <v>1032</v>
      </c>
    </row>
    <row r="663" s="2" customFormat="1">
      <c r="A663" s="39"/>
      <c r="B663" s="40"/>
      <c r="C663" s="41"/>
      <c r="D663" s="245" t="s">
        <v>330</v>
      </c>
      <c r="E663" s="41"/>
      <c r="F663" s="298" t="s">
        <v>1000</v>
      </c>
      <c r="G663" s="41"/>
      <c r="H663" s="41"/>
      <c r="I663" s="299"/>
      <c r="J663" s="41"/>
      <c r="K663" s="41"/>
      <c r="L663" s="45"/>
      <c r="M663" s="300"/>
      <c r="N663" s="301"/>
      <c r="O663" s="92"/>
      <c r="P663" s="92"/>
      <c r="Q663" s="92"/>
      <c r="R663" s="92"/>
      <c r="S663" s="92"/>
      <c r="T663" s="93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T663" s="18" t="s">
        <v>330</v>
      </c>
      <c r="AU663" s="18" t="s">
        <v>85</v>
      </c>
    </row>
    <row r="664" s="2" customFormat="1" ht="33" customHeight="1">
      <c r="A664" s="39"/>
      <c r="B664" s="40"/>
      <c r="C664" s="229" t="s">
        <v>1033</v>
      </c>
      <c r="D664" s="229" t="s">
        <v>161</v>
      </c>
      <c r="E664" s="230" t="s">
        <v>1034</v>
      </c>
      <c r="F664" s="231" t="s">
        <v>1035</v>
      </c>
      <c r="G664" s="232" t="s">
        <v>735</v>
      </c>
      <c r="H664" s="233">
        <v>1</v>
      </c>
      <c r="I664" s="234"/>
      <c r="J664" s="235">
        <f>ROUND(I664*H664,2)</f>
        <v>0</v>
      </c>
      <c r="K664" s="236"/>
      <c r="L664" s="45"/>
      <c r="M664" s="237" t="s">
        <v>1</v>
      </c>
      <c r="N664" s="238" t="s">
        <v>41</v>
      </c>
      <c r="O664" s="92"/>
      <c r="P664" s="239">
        <f>O664*H664</f>
        <v>0</v>
      </c>
      <c r="Q664" s="239">
        <v>0</v>
      </c>
      <c r="R664" s="239">
        <f>Q664*H664</f>
        <v>0</v>
      </c>
      <c r="S664" s="239">
        <v>0</v>
      </c>
      <c r="T664" s="240">
        <f>S664*H664</f>
        <v>0</v>
      </c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R664" s="241" t="s">
        <v>241</v>
      </c>
      <c r="AT664" s="241" t="s">
        <v>161</v>
      </c>
      <c r="AU664" s="241" t="s">
        <v>85</v>
      </c>
      <c r="AY664" s="18" t="s">
        <v>158</v>
      </c>
      <c r="BE664" s="242">
        <f>IF(N664="základní",J664,0)</f>
        <v>0</v>
      </c>
      <c r="BF664" s="242">
        <f>IF(N664="snížená",J664,0)</f>
        <v>0</v>
      </c>
      <c r="BG664" s="242">
        <f>IF(N664="zákl. přenesená",J664,0)</f>
        <v>0</v>
      </c>
      <c r="BH664" s="242">
        <f>IF(N664="sníž. přenesená",J664,0)</f>
        <v>0</v>
      </c>
      <c r="BI664" s="242">
        <f>IF(N664="nulová",J664,0)</f>
        <v>0</v>
      </c>
      <c r="BJ664" s="18" t="s">
        <v>83</v>
      </c>
      <c r="BK664" s="242">
        <f>ROUND(I664*H664,2)</f>
        <v>0</v>
      </c>
      <c r="BL664" s="18" t="s">
        <v>241</v>
      </c>
      <c r="BM664" s="241" t="s">
        <v>1036</v>
      </c>
    </row>
    <row r="665" s="2" customFormat="1">
      <c r="A665" s="39"/>
      <c r="B665" s="40"/>
      <c r="C665" s="41"/>
      <c r="D665" s="245" t="s">
        <v>330</v>
      </c>
      <c r="E665" s="41"/>
      <c r="F665" s="298" t="s">
        <v>1000</v>
      </c>
      <c r="G665" s="41"/>
      <c r="H665" s="41"/>
      <c r="I665" s="299"/>
      <c r="J665" s="41"/>
      <c r="K665" s="41"/>
      <c r="L665" s="45"/>
      <c r="M665" s="300"/>
      <c r="N665" s="301"/>
      <c r="O665" s="92"/>
      <c r="P665" s="92"/>
      <c r="Q665" s="92"/>
      <c r="R665" s="92"/>
      <c r="S665" s="92"/>
      <c r="T665" s="93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T665" s="18" t="s">
        <v>330</v>
      </c>
      <c r="AU665" s="18" t="s">
        <v>85</v>
      </c>
    </row>
    <row r="666" s="2" customFormat="1" ht="37.8" customHeight="1">
      <c r="A666" s="39"/>
      <c r="B666" s="40"/>
      <c r="C666" s="229" t="s">
        <v>1037</v>
      </c>
      <c r="D666" s="229" t="s">
        <v>161</v>
      </c>
      <c r="E666" s="230" t="s">
        <v>1038</v>
      </c>
      <c r="F666" s="231" t="s">
        <v>1039</v>
      </c>
      <c r="G666" s="232" t="s">
        <v>735</v>
      </c>
      <c r="H666" s="233">
        <v>6</v>
      </c>
      <c r="I666" s="234"/>
      <c r="J666" s="235">
        <f>ROUND(I666*H666,2)</f>
        <v>0</v>
      </c>
      <c r="K666" s="236"/>
      <c r="L666" s="45"/>
      <c r="M666" s="237" t="s">
        <v>1</v>
      </c>
      <c r="N666" s="238" t="s">
        <v>41</v>
      </c>
      <c r="O666" s="92"/>
      <c r="P666" s="239">
        <f>O666*H666</f>
        <v>0</v>
      </c>
      <c r="Q666" s="239">
        <v>0</v>
      </c>
      <c r="R666" s="239">
        <f>Q666*H666</f>
        <v>0</v>
      </c>
      <c r="S666" s="239">
        <v>0</v>
      </c>
      <c r="T666" s="240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41" t="s">
        <v>241</v>
      </c>
      <c r="AT666" s="241" t="s">
        <v>161</v>
      </c>
      <c r="AU666" s="241" t="s">
        <v>85</v>
      </c>
      <c r="AY666" s="18" t="s">
        <v>158</v>
      </c>
      <c r="BE666" s="242">
        <f>IF(N666="základní",J666,0)</f>
        <v>0</v>
      </c>
      <c r="BF666" s="242">
        <f>IF(N666="snížená",J666,0)</f>
        <v>0</v>
      </c>
      <c r="BG666" s="242">
        <f>IF(N666="zákl. přenesená",J666,0)</f>
        <v>0</v>
      </c>
      <c r="BH666" s="242">
        <f>IF(N666="sníž. přenesená",J666,0)</f>
        <v>0</v>
      </c>
      <c r="BI666" s="242">
        <f>IF(N666="nulová",J666,0)</f>
        <v>0</v>
      </c>
      <c r="BJ666" s="18" t="s">
        <v>83</v>
      </c>
      <c r="BK666" s="242">
        <f>ROUND(I666*H666,2)</f>
        <v>0</v>
      </c>
      <c r="BL666" s="18" t="s">
        <v>241</v>
      </c>
      <c r="BM666" s="241" t="s">
        <v>1040</v>
      </c>
    </row>
    <row r="667" s="2" customFormat="1">
      <c r="A667" s="39"/>
      <c r="B667" s="40"/>
      <c r="C667" s="41"/>
      <c r="D667" s="245" t="s">
        <v>330</v>
      </c>
      <c r="E667" s="41"/>
      <c r="F667" s="298" t="s">
        <v>1000</v>
      </c>
      <c r="G667" s="41"/>
      <c r="H667" s="41"/>
      <c r="I667" s="299"/>
      <c r="J667" s="41"/>
      <c r="K667" s="41"/>
      <c r="L667" s="45"/>
      <c r="M667" s="300"/>
      <c r="N667" s="301"/>
      <c r="O667" s="92"/>
      <c r="P667" s="92"/>
      <c r="Q667" s="92"/>
      <c r="R667" s="92"/>
      <c r="S667" s="92"/>
      <c r="T667" s="93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T667" s="18" t="s">
        <v>330</v>
      </c>
      <c r="AU667" s="18" t="s">
        <v>85</v>
      </c>
    </row>
    <row r="668" s="2" customFormat="1" ht="37.8" customHeight="1">
      <c r="A668" s="39"/>
      <c r="B668" s="40"/>
      <c r="C668" s="229" t="s">
        <v>1041</v>
      </c>
      <c r="D668" s="229" t="s">
        <v>161</v>
      </c>
      <c r="E668" s="230" t="s">
        <v>1042</v>
      </c>
      <c r="F668" s="231" t="s">
        <v>1043</v>
      </c>
      <c r="G668" s="232" t="s">
        <v>735</v>
      </c>
      <c r="H668" s="233">
        <v>2</v>
      </c>
      <c r="I668" s="234"/>
      <c r="J668" s="235">
        <f>ROUND(I668*H668,2)</f>
        <v>0</v>
      </c>
      <c r="K668" s="236"/>
      <c r="L668" s="45"/>
      <c r="M668" s="237" t="s">
        <v>1</v>
      </c>
      <c r="N668" s="238" t="s">
        <v>41</v>
      </c>
      <c r="O668" s="92"/>
      <c r="P668" s="239">
        <f>O668*H668</f>
        <v>0</v>
      </c>
      <c r="Q668" s="239">
        <v>0</v>
      </c>
      <c r="R668" s="239">
        <f>Q668*H668</f>
        <v>0</v>
      </c>
      <c r="S668" s="239">
        <v>0</v>
      </c>
      <c r="T668" s="240">
        <f>S668*H668</f>
        <v>0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241" t="s">
        <v>241</v>
      </c>
      <c r="AT668" s="241" t="s">
        <v>161</v>
      </c>
      <c r="AU668" s="241" t="s">
        <v>85</v>
      </c>
      <c r="AY668" s="18" t="s">
        <v>158</v>
      </c>
      <c r="BE668" s="242">
        <f>IF(N668="základní",J668,0)</f>
        <v>0</v>
      </c>
      <c r="BF668" s="242">
        <f>IF(N668="snížená",J668,0)</f>
        <v>0</v>
      </c>
      <c r="BG668" s="242">
        <f>IF(N668="zákl. přenesená",J668,0)</f>
        <v>0</v>
      </c>
      <c r="BH668" s="242">
        <f>IF(N668="sníž. přenesená",J668,0)</f>
        <v>0</v>
      </c>
      <c r="BI668" s="242">
        <f>IF(N668="nulová",J668,0)</f>
        <v>0</v>
      </c>
      <c r="BJ668" s="18" t="s">
        <v>83</v>
      </c>
      <c r="BK668" s="242">
        <f>ROUND(I668*H668,2)</f>
        <v>0</v>
      </c>
      <c r="BL668" s="18" t="s">
        <v>241</v>
      </c>
      <c r="BM668" s="241" t="s">
        <v>1044</v>
      </c>
    </row>
    <row r="669" s="2" customFormat="1">
      <c r="A669" s="39"/>
      <c r="B669" s="40"/>
      <c r="C669" s="41"/>
      <c r="D669" s="245" t="s">
        <v>330</v>
      </c>
      <c r="E669" s="41"/>
      <c r="F669" s="298" t="s">
        <v>1000</v>
      </c>
      <c r="G669" s="41"/>
      <c r="H669" s="41"/>
      <c r="I669" s="299"/>
      <c r="J669" s="41"/>
      <c r="K669" s="41"/>
      <c r="L669" s="45"/>
      <c r="M669" s="300"/>
      <c r="N669" s="301"/>
      <c r="O669" s="92"/>
      <c r="P669" s="92"/>
      <c r="Q669" s="92"/>
      <c r="R669" s="92"/>
      <c r="S669" s="92"/>
      <c r="T669" s="93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T669" s="18" t="s">
        <v>330</v>
      </c>
      <c r="AU669" s="18" t="s">
        <v>85</v>
      </c>
    </row>
    <row r="670" s="2" customFormat="1" ht="37.8" customHeight="1">
      <c r="A670" s="39"/>
      <c r="B670" s="40"/>
      <c r="C670" s="229" t="s">
        <v>1045</v>
      </c>
      <c r="D670" s="229" t="s">
        <v>161</v>
      </c>
      <c r="E670" s="230" t="s">
        <v>1046</v>
      </c>
      <c r="F670" s="231" t="s">
        <v>1047</v>
      </c>
      <c r="G670" s="232" t="s">
        <v>735</v>
      </c>
      <c r="H670" s="233">
        <v>1</v>
      </c>
      <c r="I670" s="234"/>
      <c r="J670" s="235">
        <f>ROUND(I670*H670,2)</f>
        <v>0</v>
      </c>
      <c r="K670" s="236"/>
      <c r="L670" s="45"/>
      <c r="M670" s="237" t="s">
        <v>1</v>
      </c>
      <c r="N670" s="238" t="s">
        <v>41</v>
      </c>
      <c r="O670" s="92"/>
      <c r="P670" s="239">
        <f>O670*H670</f>
        <v>0</v>
      </c>
      <c r="Q670" s="239">
        <v>0</v>
      </c>
      <c r="R670" s="239">
        <f>Q670*H670</f>
        <v>0</v>
      </c>
      <c r="S670" s="239">
        <v>0</v>
      </c>
      <c r="T670" s="240">
        <f>S670*H670</f>
        <v>0</v>
      </c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R670" s="241" t="s">
        <v>241</v>
      </c>
      <c r="AT670" s="241" t="s">
        <v>161</v>
      </c>
      <c r="AU670" s="241" t="s">
        <v>85</v>
      </c>
      <c r="AY670" s="18" t="s">
        <v>158</v>
      </c>
      <c r="BE670" s="242">
        <f>IF(N670="základní",J670,0)</f>
        <v>0</v>
      </c>
      <c r="BF670" s="242">
        <f>IF(N670="snížená",J670,0)</f>
        <v>0</v>
      </c>
      <c r="BG670" s="242">
        <f>IF(N670="zákl. přenesená",J670,0)</f>
        <v>0</v>
      </c>
      <c r="BH670" s="242">
        <f>IF(N670="sníž. přenesená",J670,0)</f>
        <v>0</v>
      </c>
      <c r="BI670" s="242">
        <f>IF(N670="nulová",J670,0)</f>
        <v>0</v>
      </c>
      <c r="BJ670" s="18" t="s">
        <v>83</v>
      </c>
      <c r="BK670" s="242">
        <f>ROUND(I670*H670,2)</f>
        <v>0</v>
      </c>
      <c r="BL670" s="18" t="s">
        <v>241</v>
      </c>
      <c r="BM670" s="241" t="s">
        <v>1048</v>
      </c>
    </row>
    <row r="671" s="2" customFormat="1">
      <c r="A671" s="39"/>
      <c r="B671" s="40"/>
      <c r="C671" s="41"/>
      <c r="D671" s="245" t="s">
        <v>330</v>
      </c>
      <c r="E671" s="41"/>
      <c r="F671" s="298" t="s">
        <v>1000</v>
      </c>
      <c r="G671" s="41"/>
      <c r="H671" s="41"/>
      <c r="I671" s="299"/>
      <c r="J671" s="41"/>
      <c r="K671" s="41"/>
      <c r="L671" s="45"/>
      <c r="M671" s="300"/>
      <c r="N671" s="301"/>
      <c r="O671" s="92"/>
      <c r="P671" s="92"/>
      <c r="Q671" s="92"/>
      <c r="R671" s="92"/>
      <c r="S671" s="92"/>
      <c r="T671" s="93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T671" s="18" t="s">
        <v>330</v>
      </c>
      <c r="AU671" s="18" t="s">
        <v>85</v>
      </c>
    </row>
    <row r="672" s="2" customFormat="1" ht="37.8" customHeight="1">
      <c r="A672" s="39"/>
      <c r="B672" s="40"/>
      <c r="C672" s="229" t="s">
        <v>1049</v>
      </c>
      <c r="D672" s="229" t="s">
        <v>161</v>
      </c>
      <c r="E672" s="230" t="s">
        <v>1050</v>
      </c>
      <c r="F672" s="231" t="s">
        <v>1051</v>
      </c>
      <c r="G672" s="232" t="s">
        <v>735</v>
      </c>
      <c r="H672" s="233">
        <v>1</v>
      </c>
      <c r="I672" s="234"/>
      <c r="J672" s="235">
        <f>ROUND(I672*H672,2)</f>
        <v>0</v>
      </c>
      <c r="K672" s="236"/>
      <c r="L672" s="45"/>
      <c r="M672" s="237" t="s">
        <v>1</v>
      </c>
      <c r="N672" s="238" t="s">
        <v>41</v>
      </c>
      <c r="O672" s="92"/>
      <c r="P672" s="239">
        <f>O672*H672</f>
        <v>0</v>
      </c>
      <c r="Q672" s="239">
        <v>0</v>
      </c>
      <c r="R672" s="239">
        <f>Q672*H672</f>
        <v>0</v>
      </c>
      <c r="S672" s="239">
        <v>0</v>
      </c>
      <c r="T672" s="240">
        <f>S672*H672</f>
        <v>0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241" t="s">
        <v>241</v>
      </c>
      <c r="AT672" s="241" t="s">
        <v>161</v>
      </c>
      <c r="AU672" s="241" t="s">
        <v>85</v>
      </c>
      <c r="AY672" s="18" t="s">
        <v>158</v>
      </c>
      <c r="BE672" s="242">
        <f>IF(N672="základní",J672,0)</f>
        <v>0</v>
      </c>
      <c r="BF672" s="242">
        <f>IF(N672="snížená",J672,0)</f>
        <v>0</v>
      </c>
      <c r="BG672" s="242">
        <f>IF(N672="zákl. přenesená",J672,0)</f>
        <v>0</v>
      </c>
      <c r="BH672" s="242">
        <f>IF(N672="sníž. přenesená",J672,0)</f>
        <v>0</v>
      </c>
      <c r="BI672" s="242">
        <f>IF(N672="nulová",J672,0)</f>
        <v>0</v>
      </c>
      <c r="BJ672" s="18" t="s">
        <v>83</v>
      </c>
      <c r="BK672" s="242">
        <f>ROUND(I672*H672,2)</f>
        <v>0</v>
      </c>
      <c r="BL672" s="18" t="s">
        <v>241</v>
      </c>
      <c r="BM672" s="241" t="s">
        <v>1052</v>
      </c>
    </row>
    <row r="673" s="2" customFormat="1">
      <c r="A673" s="39"/>
      <c r="B673" s="40"/>
      <c r="C673" s="41"/>
      <c r="D673" s="245" t="s">
        <v>330</v>
      </c>
      <c r="E673" s="41"/>
      <c r="F673" s="298" t="s">
        <v>1000</v>
      </c>
      <c r="G673" s="41"/>
      <c r="H673" s="41"/>
      <c r="I673" s="299"/>
      <c r="J673" s="41"/>
      <c r="K673" s="41"/>
      <c r="L673" s="45"/>
      <c r="M673" s="300"/>
      <c r="N673" s="301"/>
      <c r="O673" s="92"/>
      <c r="P673" s="92"/>
      <c r="Q673" s="92"/>
      <c r="R673" s="92"/>
      <c r="S673" s="92"/>
      <c r="T673" s="93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T673" s="18" t="s">
        <v>330</v>
      </c>
      <c r="AU673" s="18" t="s">
        <v>85</v>
      </c>
    </row>
    <row r="674" s="2" customFormat="1" ht="33" customHeight="1">
      <c r="A674" s="39"/>
      <c r="B674" s="40"/>
      <c r="C674" s="229" t="s">
        <v>1053</v>
      </c>
      <c r="D674" s="229" t="s">
        <v>161</v>
      </c>
      <c r="E674" s="230" t="s">
        <v>1054</v>
      </c>
      <c r="F674" s="231" t="s">
        <v>1055</v>
      </c>
      <c r="G674" s="232" t="s">
        <v>735</v>
      </c>
      <c r="H674" s="233">
        <v>8</v>
      </c>
      <c r="I674" s="234"/>
      <c r="J674" s="235">
        <f>ROUND(I674*H674,2)</f>
        <v>0</v>
      </c>
      <c r="K674" s="236"/>
      <c r="L674" s="45"/>
      <c r="M674" s="237" t="s">
        <v>1</v>
      </c>
      <c r="N674" s="238" t="s">
        <v>41</v>
      </c>
      <c r="O674" s="92"/>
      <c r="P674" s="239">
        <f>O674*H674</f>
        <v>0</v>
      </c>
      <c r="Q674" s="239">
        <v>0</v>
      </c>
      <c r="R674" s="239">
        <f>Q674*H674</f>
        <v>0</v>
      </c>
      <c r="S674" s="239">
        <v>0</v>
      </c>
      <c r="T674" s="240">
        <f>S674*H674</f>
        <v>0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241" t="s">
        <v>241</v>
      </c>
      <c r="AT674" s="241" t="s">
        <v>161</v>
      </c>
      <c r="AU674" s="241" t="s">
        <v>85</v>
      </c>
      <c r="AY674" s="18" t="s">
        <v>158</v>
      </c>
      <c r="BE674" s="242">
        <f>IF(N674="základní",J674,0)</f>
        <v>0</v>
      </c>
      <c r="BF674" s="242">
        <f>IF(N674="snížená",J674,0)</f>
        <v>0</v>
      </c>
      <c r="BG674" s="242">
        <f>IF(N674="zákl. přenesená",J674,0)</f>
        <v>0</v>
      </c>
      <c r="BH674" s="242">
        <f>IF(N674="sníž. přenesená",J674,0)</f>
        <v>0</v>
      </c>
      <c r="BI674" s="242">
        <f>IF(N674="nulová",J674,0)</f>
        <v>0</v>
      </c>
      <c r="BJ674" s="18" t="s">
        <v>83</v>
      </c>
      <c r="BK674" s="242">
        <f>ROUND(I674*H674,2)</f>
        <v>0</v>
      </c>
      <c r="BL674" s="18" t="s">
        <v>241</v>
      </c>
      <c r="BM674" s="241" t="s">
        <v>1056</v>
      </c>
    </row>
    <row r="675" s="2" customFormat="1">
      <c r="A675" s="39"/>
      <c r="B675" s="40"/>
      <c r="C675" s="41"/>
      <c r="D675" s="245" t="s">
        <v>330</v>
      </c>
      <c r="E675" s="41"/>
      <c r="F675" s="298" t="s">
        <v>1000</v>
      </c>
      <c r="G675" s="41"/>
      <c r="H675" s="41"/>
      <c r="I675" s="299"/>
      <c r="J675" s="41"/>
      <c r="K675" s="41"/>
      <c r="L675" s="45"/>
      <c r="M675" s="300"/>
      <c r="N675" s="301"/>
      <c r="O675" s="92"/>
      <c r="P675" s="92"/>
      <c r="Q675" s="92"/>
      <c r="R675" s="92"/>
      <c r="S675" s="92"/>
      <c r="T675" s="93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T675" s="18" t="s">
        <v>330</v>
      </c>
      <c r="AU675" s="18" t="s">
        <v>85</v>
      </c>
    </row>
    <row r="676" s="2" customFormat="1" ht="33" customHeight="1">
      <c r="A676" s="39"/>
      <c r="B676" s="40"/>
      <c r="C676" s="229" t="s">
        <v>1057</v>
      </c>
      <c r="D676" s="229" t="s">
        <v>161</v>
      </c>
      <c r="E676" s="230" t="s">
        <v>1058</v>
      </c>
      <c r="F676" s="231" t="s">
        <v>1059</v>
      </c>
      <c r="G676" s="232" t="s">
        <v>735</v>
      </c>
      <c r="H676" s="233">
        <v>1</v>
      </c>
      <c r="I676" s="234"/>
      <c r="J676" s="235">
        <f>ROUND(I676*H676,2)</f>
        <v>0</v>
      </c>
      <c r="K676" s="236"/>
      <c r="L676" s="45"/>
      <c r="M676" s="237" t="s">
        <v>1</v>
      </c>
      <c r="N676" s="238" t="s">
        <v>41</v>
      </c>
      <c r="O676" s="92"/>
      <c r="P676" s="239">
        <f>O676*H676</f>
        <v>0</v>
      </c>
      <c r="Q676" s="239">
        <v>0</v>
      </c>
      <c r="R676" s="239">
        <f>Q676*H676</f>
        <v>0</v>
      </c>
      <c r="S676" s="239">
        <v>0</v>
      </c>
      <c r="T676" s="240">
        <f>S676*H676</f>
        <v>0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41" t="s">
        <v>241</v>
      </c>
      <c r="AT676" s="241" t="s">
        <v>161</v>
      </c>
      <c r="AU676" s="241" t="s">
        <v>85</v>
      </c>
      <c r="AY676" s="18" t="s">
        <v>158</v>
      </c>
      <c r="BE676" s="242">
        <f>IF(N676="základní",J676,0)</f>
        <v>0</v>
      </c>
      <c r="BF676" s="242">
        <f>IF(N676="snížená",J676,0)</f>
        <v>0</v>
      </c>
      <c r="BG676" s="242">
        <f>IF(N676="zákl. přenesená",J676,0)</f>
        <v>0</v>
      </c>
      <c r="BH676" s="242">
        <f>IF(N676="sníž. přenesená",J676,0)</f>
        <v>0</v>
      </c>
      <c r="BI676" s="242">
        <f>IF(N676="nulová",J676,0)</f>
        <v>0</v>
      </c>
      <c r="BJ676" s="18" t="s">
        <v>83</v>
      </c>
      <c r="BK676" s="242">
        <f>ROUND(I676*H676,2)</f>
        <v>0</v>
      </c>
      <c r="BL676" s="18" t="s">
        <v>241</v>
      </c>
      <c r="BM676" s="241" t="s">
        <v>1060</v>
      </c>
    </row>
    <row r="677" s="2" customFormat="1">
      <c r="A677" s="39"/>
      <c r="B677" s="40"/>
      <c r="C677" s="41"/>
      <c r="D677" s="245" t="s">
        <v>330</v>
      </c>
      <c r="E677" s="41"/>
      <c r="F677" s="298" t="s">
        <v>1000</v>
      </c>
      <c r="G677" s="41"/>
      <c r="H677" s="41"/>
      <c r="I677" s="299"/>
      <c r="J677" s="41"/>
      <c r="K677" s="41"/>
      <c r="L677" s="45"/>
      <c r="M677" s="300"/>
      <c r="N677" s="301"/>
      <c r="O677" s="92"/>
      <c r="P677" s="92"/>
      <c r="Q677" s="92"/>
      <c r="R677" s="92"/>
      <c r="S677" s="92"/>
      <c r="T677" s="93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T677" s="18" t="s">
        <v>330</v>
      </c>
      <c r="AU677" s="18" t="s">
        <v>85</v>
      </c>
    </row>
    <row r="678" s="2" customFormat="1" ht="24.15" customHeight="1">
      <c r="A678" s="39"/>
      <c r="B678" s="40"/>
      <c r="C678" s="229" t="s">
        <v>1061</v>
      </c>
      <c r="D678" s="229" t="s">
        <v>161</v>
      </c>
      <c r="E678" s="230" t="s">
        <v>1062</v>
      </c>
      <c r="F678" s="231" t="s">
        <v>1063</v>
      </c>
      <c r="G678" s="232" t="s">
        <v>735</v>
      </c>
      <c r="H678" s="233">
        <v>2</v>
      </c>
      <c r="I678" s="234"/>
      <c r="J678" s="235">
        <f>ROUND(I678*H678,2)</f>
        <v>0</v>
      </c>
      <c r="K678" s="236"/>
      <c r="L678" s="45"/>
      <c r="M678" s="237" t="s">
        <v>1</v>
      </c>
      <c r="N678" s="238" t="s">
        <v>41</v>
      </c>
      <c r="O678" s="92"/>
      <c r="P678" s="239">
        <f>O678*H678</f>
        <v>0</v>
      </c>
      <c r="Q678" s="239">
        <v>0</v>
      </c>
      <c r="R678" s="239">
        <f>Q678*H678</f>
        <v>0</v>
      </c>
      <c r="S678" s="239">
        <v>0</v>
      </c>
      <c r="T678" s="240">
        <f>S678*H678</f>
        <v>0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241" t="s">
        <v>241</v>
      </c>
      <c r="AT678" s="241" t="s">
        <v>161</v>
      </c>
      <c r="AU678" s="241" t="s">
        <v>85</v>
      </c>
      <c r="AY678" s="18" t="s">
        <v>158</v>
      </c>
      <c r="BE678" s="242">
        <f>IF(N678="základní",J678,0)</f>
        <v>0</v>
      </c>
      <c r="BF678" s="242">
        <f>IF(N678="snížená",J678,0)</f>
        <v>0</v>
      </c>
      <c r="BG678" s="242">
        <f>IF(N678="zákl. přenesená",J678,0)</f>
        <v>0</v>
      </c>
      <c r="BH678" s="242">
        <f>IF(N678="sníž. přenesená",J678,0)</f>
        <v>0</v>
      </c>
      <c r="BI678" s="242">
        <f>IF(N678="nulová",J678,0)</f>
        <v>0</v>
      </c>
      <c r="BJ678" s="18" t="s">
        <v>83</v>
      </c>
      <c r="BK678" s="242">
        <f>ROUND(I678*H678,2)</f>
        <v>0</v>
      </c>
      <c r="BL678" s="18" t="s">
        <v>241</v>
      </c>
      <c r="BM678" s="241" t="s">
        <v>1064</v>
      </c>
    </row>
    <row r="679" s="2" customFormat="1">
      <c r="A679" s="39"/>
      <c r="B679" s="40"/>
      <c r="C679" s="41"/>
      <c r="D679" s="245" t="s">
        <v>330</v>
      </c>
      <c r="E679" s="41"/>
      <c r="F679" s="298" t="s">
        <v>1000</v>
      </c>
      <c r="G679" s="41"/>
      <c r="H679" s="41"/>
      <c r="I679" s="299"/>
      <c r="J679" s="41"/>
      <c r="K679" s="41"/>
      <c r="L679" s="45"/>
      <c r="M679" s="300"/>
      <c r="N679" s="301"/>
      <c r="O679" s="92"/>
      <c r="P679" s="92"/>
      <c r="Q679" s="92"/>
      <c r="R679" s="92"/>
      <c r="S679" s="92"/>
      <c r="T679" s="93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T679" s="18" t="s">
        <v>330</v>
      </c>
      <c r="AU679" s="18" t="s">
        <v>85</v>
      </c>
    </row>
    <row r="680" s="2" customFormat="1" ht="37.8" customHeight="1">
      <c r="A680" s="39"/>
      <c r="B680" s="40"/>
      <c r="C680" s="229" t="s">
        <v>1065</v>
      </c>
      <c r="D680" s="229" t="s">
        <v>161</v>
      </c>
      <c r="E680" s="230" t="s">
        <v>1066</v>
      </c>
      <c r="F680" s="231" t="s">
        <v>1067</v>
      </c>
      <c r="G680" s="232" t="s">
        <v>735</v>
      </c>
      <c r="H680" s="233">
        <v>6</v>
      </c>
      <c r="I680" s="234"/>
      <c r="J680" s="235">
        <f>ROUND(I680*H680,2)</f>
        <v>0</v>
      </c>
      <c r="K680" s="236"/>
      <c r="L680" s="45"/>
      <c r="M680" s="237" t="s">
        <v>1</v>
      </c>
      <c r="N680" s="238" t="s">
        <v>41</v>
      </c>
      <c r="O680" s="92"/>
      <c r="P680" s="239">
        <f>O680*H680</f>
        <v>0</v>
      </c>
      <c r="Q680" s="239">
        <v>0</v>
      </c>
      <c r="R680" s="239">
        <f>Q680*H680</f>
        <v>0</v>
      </c>
      <c r="S680" s="239">
        <v>0</v>
      </c>
      <c r="T680" s="240">
        <f>S680*H680</f>
        <v>0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241" t="s">
        <v>241</v>
      </c>
      <c r="AT680" s="241" t="s">
        <v>161</v>
      </c>
      <c r="AU680" s="241" t="s">
        <v>85</v>
      </c>
      <c r="AY680" s="18" t="s">
        <v>158</v>
      </c>
      <c r="BE680" s="242">
        <f>IF(N680="základní",J680,0)</f>
        <v>0</v>
      </c>
      <c r="BF680" s="242">
        <f>IF(N680="snížená",J680,0)</f>
        <v>0</v>
      </c>
      <c r="BG680" s="242">
        <f>IF(N680="zákl. přenesená",J680,0)</f>
        <v>0</v>
      </c>
      <c r="BH680" s="242">
        <f>IF(N680="sníž. přenesená",J680,0)</f>
        <v>0</v>
      </c>
      <c r="BI680" s="242">
        <f>IF(N680="nulová",J680,0)</f>
        <v>0</v>
      </c>
      <c r="BJ680" s="18" t="s">
        <v>83</v>
      </c>
      <c r="BK680" s="242">
        <f>ROUND(I680*H680,2)</f>
        <v>0</v>
      </c>
      <c r="BL680" s="18" t="s">
        <v>241</v>
      </c>
      <c r="BM680" s="241" t="s">
        <v>1068</v>
      </c>
    </row>
    <row r="681" s="2" customFormat="1">
      <c r="A681" s="39"/>
      <c r="B681" s="40"/>
      <c r="C681" s="41"/>
      <c r="D681" s="245" t="s">
        <v>330</v>
      </c>
      <c r="E681" s="41"/>
      <c r="F681" s="298" t="s">
        <v>1000</v>
      </c>
      <c r="G681" s="41"/>
      <c r="H681" s="41"/>
      <c r="I681" s="299"/>
      <c r="J681" s="41"/>
      <c r="K681" s="41"/>
      <c r="L681" s="45"/>
      <c r="M681" s="300"/>
      <c r="N681" s="301"/>
      <c r="O681" s="92"/>
      <c r="P681" s="92"/>
      <c r="Q681" s="92"/>
      <c r="R681" s="92"/>
      <c r="S681" s="92"/>
      <c r="T681" s="93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T681" s="18" t="s">
        <v>330</v>
      </c>
      <c r="AU681" s="18" t="s">
        <v>85</v>
      </c>
    </row>
    <row r="682" s="2" customFormat="1" ht="37.8" customHeight="1">
      <c r="A682" s="39"/>
      <c r="B682" s="40"/>
      <c r="C682" s="229" t="s">
        <v>1069</v>
      </c>
      <c r="D682" s="229" t="s">
        <v>161</v>
      </c>
      <c r="E682" s="230" t="s">
        <v>1070</v>
      </c>
      <c r="F682" s="231" t="s">
        <v>1071</v>
      </c>
      <c r="G682" s="232" t="s">
        <v>735</v>
      </c>
      <c r="H682" s="233">
        <v>1</v>
      </c>
      <c r="I682" s="234"/>
      <c r="J682" s="235">
        <f>ROUND(I682*H682,2)</f>
        <v>0</v>
      </c>
      <c r="K682" s="236"/>
      <c r="L682" s="45"/>
      <c r="M682" s="237" t="s">
        <v>1</v>
      </c>
      <c r="N682" s="238" t="s">
        <v>41</v>
      </c>
      <c r="O682" s="92"/>
      <c r="P682" s="239">
        <f>O682*H682</f>
        <v>0</v>
      </c>
      <c r="Q682" s="239">
        <v>0</v>
      </c>
      <c r="R682" s="239">
        <f>Q682*H682</f>
        <v>0</v>
      </c>
      <c r="S682" s="239">
        <v>0</v>
      </c>
      <c r="T682" s="240">
        <f>S682*H682</f>
        <v>0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241" t="s">
        <v>241</v>
      </c>
      <c r="AT682" s="241" t="s">
        <v>161</v>
      </c>
      <c r="AU682" s="241" t="s">
        <v>85</v>
      </c>
      <c r="AY682" s="18" t="s">
        <v>158</v>
      </c>
      <c r="BE682" s="242">
        <f>IF(N682="základní",J682,0)</f>
        <v>0</v>
      </c>
      <c r="BF682" s="242">
        <f>IF(N682="snížená",J682,0)</f>
        <v>0</v>
      </c>
      <c r="BG682" s="242">
        <f>IF(N682="zákl. přenesená",J682,0)</f>
        <v>0</v>
      </c>
      <c r="BH682" s="242">
        <f>IF(N682="sníž. přenesená",J682,0)</f>
        <v>0</v>
      </c>
      <c r="BI682" s="242">
        <f>IF(N682="nulová",J682,0)</f>
        <v>0</v>
      </c>
      <c r="BJ682" s="18" t="s">
        <v>83</v>
      </c>
      <c r="BK682" s="242">
        <f>ROUND(I682*H682,2)</f>
        <v>0</v>
      </c>
      <c r="BL682" s="18" t="s">
        <v>241</v>
      </c>
      <c r="BM682" s="241" t="s">
        <v>1072</v>
      </c>
    </row>
    <row r="683" s="2" customFormat="1">
      <c r="A683" s="39"/>
      <c r="B683" s="40"/>
      <c r="C683" s="41"/>
      <c r="D683" s="245" t="s">
        <v>330</v>
      </c>
      <c r="E683" s="41"/>
      <c r="F683" s="298" t="s">
        <v>1000</v>
      </c>
      <c r="G683" s="41"/>
      <c r="H683" s="41"/>
      <c r="I683" s="299"/>
      <c r="J683" s="41"/>
      <c r="K683" s="41"/>
      <c r="L683" s="45"/>
      <c r="M683" s="300"/>
      <c r="N683" s="301"/>
      <c r="O683" s="92"/>
      <c r="P683" s="92"/>
      <c r="Q683" s="92"/>
      <c r="R683" s="92"/>
      <c r="S683" s="92"/>
      <c r="T683" s="93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T683" s="18" t="s">
        <v>330</v>
      </c>
      <c r="AU683" s="18" t="s">
        <v>85</v>
      </c>
    </row>
    <row r="684" s="2" customFormat="1" ht="37.8" customHeight="1">
      <c r="A684" s="39"/>
      <c r="B684" s="40"/>
      <c r="C684" s="229" t="s">
        <v>1073</v>
      </c>
      <c r="D684" s="229" t="s">
        <v>161</v>
      </c>
      <c r="E684" s="230" t="s">
        <v>1074</v>
      </c>
      <c r="F684" s="231" t="s">
        <v>1075</v>
      </c>
      <c r="G684" s="232" t="s">
        <v>735</v>
      </c>
      <c r="H684" s="233">
        <v>4</v>
      </c>
      <c r="I684" s="234"/>
      <c r="J684" s="235">
        <f>ROUND(I684*H684,2)</f>
        <v>0</v>
      </c>
      <c r="K684" s="236"/>
      <c r="L684" s="45"/>
      <c r="M684" s="237" t="s">
        <v>1</v>
      </c>
      <c r="N684" s="238" t="s">
        <v>41</v>
      </c>
      <c r="O684" s="92"/>
      <c r="P684" s="239">
        <f>O684*H684</f>
        <v>0</v>
      </c>
      <c r="Q684" s="239">
        <v>0</v>
      </c>
      <c r="R684" s="239">
        <f>Q684*H684</f>
        <v>0</v>
      </c>
      <c r="S684" s="239">
        <v>0</v>
      </c>
      <c r="T684" s="240">
        <f>S684*H684</f>
        <v>0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241" t="s">
        <v>241</v>
      </c>
      <c r="AT684" s="241" t="s">
        <v>161</v>
      </c>
      <c r="AU684" s="241" t="s">
        <v>85</v>
      </c>
      <c r="AY684" s="18" t="s">
        <v>158</v>
      </c>
      <c r="BE684" s="242">
        <f>IF(N684="základní",J684,0)</f>
        <v>0</v>
      </c>
      <c r="BF684" s="242">
        <f>IF(N684="snížená",J684,0)</f>
        <v>0</v>
      </c>
      <c r="BG684" s="242">
        <f>IF(N684="zákl. přenesená",J684,0)</f>
        <v>0</v>
      </c>
      <c r="BH684" s="242">
        <f>IF(N684="sníž. přenesená",J684,0)</f>
        <v>0</v>
      </c>
      <c r="BI684" s="242">
        <f>IF(N684="nulová",J684,0)</f>
        <v>0</v>
      </c>
      <c r="BJ684" s="18" t="s">
        <v>83</v>
      </c>
      <c r="BK684" s="242">
        <f>ROUND(I684*H684,2)</f>
        <v>0</v>
      </c>
      <c r="BL684" s="18" t="s">
        <v>241</v>
      </c>
      <c r="BM684" s="241" t="s">
        <v>1076</v>
      </c>
    </row>
    <row r="685" s="2" customFormat="1">
      <c r="A685" s="39"/>
      <c r="B685" s="40"/>
      <c r="C685" s="41"/>
      <c r="D685" s="245" t="s">
        <v>330</v>
      </c>
      <c r="E685" s="41"/>
      <c r="F685" s="298" t="s">
        <v>1000</v>
      </c>
      <c r="G685" s="41"/>
      <c r="H685" s="41"/>
      <c r="I685" s="299"/>
      <c r="J685" s="41"/>
      <c r="K685" s="41"/>
      <c r="L685" s="45"/>
      <c r="M685" s="300"/>
      <c r="N685" s="301"/>
      <c r="O685" s="92"/>
      <c r="P685" s="92"/>
      <c r="Q685" s="92"/>
      <c r="R685" s="92"/>
      <c r="S685" s="92"/>
      <c r="T685" s="93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T685" s="18" t="s">
        <v>330</v>
      </c>
      <c r="AU685" s="18" t="s">
        <v>85</v>
      </c>
    </row>
    <row r="686" s="2" customFormat="1" ht="37.8" customHeight="1">
      <c r="A686" s="39"/>
      <c r="B686" s="40"/>
      <c r="C686" s="229" t="s">
        <v>1077</v>
      </c>
      <c r="D686" s="229" t="s">
        <v>161</v>
      </c>
      <c r="E686" s="230" t="s">
        <v>1078</v>
      </c>
      <c r="F686" s="231" t="s">
        <v>1079</v>
      </c>
      <c r="G686" s="232" t="s">
        <v>735</v>
      </c>
      <c r="H686" s="233">
        <v>2</v>
      </c>
      <c r="I686" s="234"/>
      <c r="J686" s="235">
        <f>ROUND(I686*H686,2)</f>
        <v>0</v>
      </c>
      <c r="K686" s="236"/>
      <c r="L686" s="45"/>
      <c r="M686" s="237" t="s">
        <v>1</v>
      </c>
      <c r="N686" s="238" t="s">
        <v>41</v>
      </c>
      <c r="O686" s="92"/>
      <c r="P686" s="239">
        <f>O686*H686</f>
        <v>0</v>
      </c>
      <c r="Q686" s="239">
        <v>0</v>
      </c>
      <c r="R686" s="239">
        <f>Q686*H686</f>
        <v>0</v>
      </c>
      <c r="S686" s="239">
        <v>0</v>
      </c>
      <c r="T686" s="240">
        <f>S686*H686</f>
        <v>0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41" t="s">
        <v>241</v>
      </c>
      <c r="AT686" s="241" t="s">
        <v>161</v>
      </c>
      <c r="AU686" s="241" t="s">
        <v>85</v>
      </c>
      <c r="AY686" s="18" t="s">
        <v>158</v>
      </c>
      <c r="BE686" s="242">
        <f>IF(N686="základní",J686,0)</f>
        <v>0</v>
      </c>
      <c r="BF686" s="242">
        <f>IF(N686="snížená",J686,0)</f>
        <v>0</v>
      </c>
      <c r="BG686" s="242">
        <f>IF(N686="zákl. přenesená",J686,0)</f>
        <v>0</v>
      </c>
      <c r="BH686" s="242">
        <f>IF(N686="sníž. přenesená",J686,0)</f>
        <v>0</v>
      </c>
      <c r="BI686" s="242">
        <f>IF(N686="nulová",J686,0)</f>
        <v>0</v>
      </c>
      <c r="BJ686" s="18" t="s">
        <v>83</v>
      </c>
      <c r="BK686" s="242">
        <f>ROUND(I686*H686,2)</f>
        <v>0</v>
      </c>
      <c r="BL686" s="18" t="s">
        <v>241</v>
      </c>
      <c r="BM686" s="241" t="s">
        <v>1080</v>
      </c>
    </row>
    <row r="687" s="2" customFormat="1">
      <c r="A687" s="39"/>
      <c r="B687" s="40"/>
      <c r="C687" s="41"/>
      <c r="D687" s="245" t="s">
        <v>330</v>
      </c>
      <c r="E687" s="41"/>
      <c r="F687" s="298" t="s">
        <v>1000</v>
      </c>
      <c r="G687" s="41"/>
      <c r="H687" s="41"/>
      <c r="I687" s="299"/>
      <c r="J687" s="41"/>
      <c r="K687" s="41"/>
      <c r="L687" s="45"/>
      <c r="M687" s="300"/>
      <c r="N687" s="301"/>
      <c r="O687" s="92"/>
      <c r="P687" s="92"/>
      <c r="Q687" s="92"/>
      <c r="R687" s="92"/>
      <c r="S687" s="92"/>
      <c r="T687" s="93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T687" s="18" t="s">
        <v>330</v>
      </c>
      <c r="AU687" s="18" t="s">
        <v>85</v>
      </c>
    </row>
    <row r="688" s="2" customFormat="1" ht="33" customHeight="1">
      <c r="A688" s="39"/>
      <c r="B688" s="40"/>
      <c r="C688" s="229" t="s">
        <v>1081</v>
      </c>
      <c r="D688" s="229" t="s">
        <v>161</v>
      </c>
      <c r="E688" s="230" t="s">
        <v>1082</v>
      </c>
      <c r="F688" s="231" t="s">
        <v>1083</v>
      </c>
      <c r="G688" s="232" t="s">
        <v>735</v>
      </c>
      <c r="H688" s="233">
        <v>1</v>
      </c>
      <c r="I688" s="234"/>
      <c r="J688" s="235">
        <f>ROUND(I688*H688,2)</f>
        <v>0</v>
      </c>
      <c r="K688" s="236"/>
      <c r="L688" s="45"/>
      <c r="M688" s="237" t="s">
        <v>1</v>
      </c>
      <c r="N688" s="238" t="s">
        <v>41</v>
      </c>
      <c r="O688" s="92"/>
      <c r="P688" s="239">
        <f>O688*H688</f>
        <v>0</v>
      </c>
      <c r="Q688" s="239">
        <v>0</v>
      </c>
      <c r="R688" s="239">
        <f>Q688*H688</f>
        <v>0</v>
      </c>
      <c r="S688" s="239">
        <v>0</v>
      </c>
      <c r="T688" s="240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241" t="s">
        <v>241</v>
      </c>
      <c r="AT688" s="241" t="s">
        <v>161</v>
      </c>
      <c r="AU688" s="241" t="s">
        <v>85</v>
      </c>
      <c r="AY688" s="18" t="s">
        <v>158</v>
      </c>
      <c r="BE688" s="242">
        <f>IF(N688="základní",J688,0)</f>
        <v>0</v>
      </c>
      <c r="BF688" s="242">
        <f>IF(N688="snížená",J688,0)</f>
        <v>0</v>
      </c>
      <c r="BG688" s="242">
        <f>IF(N688="zákl. přenesená",J688,0)</f>
        <v>0</v>
      </c>
      <c r="BH688" s="242">
        <f>IF(N688="sníž. přenesená",J688,0)</f>
        <v>0</v>
      </c>
      <c r="BI688" s="242">
        <f>IF(N688="nulová",J688,0)</f>
        <v>0</v>
      </c>
      <c r="BJ688" s="18" t="s">
        <v>83</v>
      </c>
      <c r="BK688" s="242">
        <f>ROUND(I688*H688,2)</f>
        <v>0</v>
      </c>
      <c r="BL688" s="18" t="s">
        <v>241</v>
      </c>
      <c r="BM688" s="241" t="s">
        <v>1084</v>
      </c>
    </row>
    <row r="689" s="2" customFormat="1">
      <c r="A689" s="39"/>
      <c r="B689" s="40"/>
      <c r="C689" s="41"/>
      <c r="D689" s="245" t="s">
        <v>330</v>
      </c>
      <c r="E689" s="41"/>
      <c r="F689" s="298" t="s">
        <v>1000</v>
      </c>
      <c r="G689" s="41"/>
      <c r="H689" s="41"/>
      <c r="I689" s="299"/>
      <c r="J689" s="41"/>
      <c r="K689" s="41"/>
      <c r="L689" s="45"/>
      <c r="M689" s="300"/>
      <c r="N689" s="301"/>
      <c r="O689" s="92"/>
      <c r="P689" s="92"/>
      <c r="Q689" s="92"/>
      <c r="R689" s="92"/>
      <c r="S689" s="92"/>
      <c r="T689" s="93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T689" s="18" t="s">
        <v>330</v>
      </c>
      <c r="AU689" s="18" t="s">
        <v>85</v>
      </c>
    </row>
    <row r="690" s="2" customFormat="1" ht="33" customHeight="1">
      <c r="A690" s="39"/>
      <c r="B690" s="40"/>
      <c r="C690" s="229" t="s">
        <v>1085</v>
      </c>
      <c r="D690" s="229" t="s">
        <v>161</v>
      </c>
      <c r="E690" s="230" t="s">
        <v>1086</v>
      </c>
      <c r="F690" s="231" t="s">
        <v>1087</v>
      </c>
      <c r="G690" s="232" t="s">
        <v>735</v>
      </c>
      <c r="H690" s="233">
        <v>5</v>
      </c>
      <c r="I690" s="234"/>
      <c r="J690" s="235">
        <f>ROUND(I690*H690,2)</f>
        <v>0</v>
      </c>
      <c r="K690" s="236"/>
      <c r="L690" s="45"/>
      <c r="M690" s="237" t="s">
        <v>1</v>
      </c>
      <c r="N690" s="238" t="s">
        <v>41</v>
      </c>
      <c r="O690" s="92"/>
      <c r="P690" s="239">
        <f>O690*H690</f>
        <v>0</v>
      </c>
      <c r="Q690" s="239">
        <v>0</v>
      </c>
      <c r="R690" s="239">
        <f>Q690*H690</f>
        <v>0</v>
      </c>
      <c r="S690" s="239">
        <v>0</v>
      </c>
      <c r="T690" s="240">
        <f>S690*H690</f>
        <v>0</v>
      </c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R690" s="241" t="s">
        <v>241</v>
      </c>
      <c r="AT690" s="241" t="s">
        <v>161</v>
      </c>
      <c r="AU690" s="241" t="s">
        <v>85</v>
      </c>
      <c r="AY690" s="18" t="s">
        <v>158</v>
      </c>
      <c r="BE690" s="242">
        <f>IF(N690="základní",J690,0)</f>
        <v>0</v>
      </c>
      <c r="BF690" s="242">
        <f>IF(N690="snížená",J690,0)</f>
        <v>0</v>
      </c>
      <c r="BG690" s="242">
        <f>IF(N690="zákl. přenesená",J690,0)</f>
        <v>0</v>
      </c>
      <c r="BH690" s="242">
        <f>IF(N690="sníž. přenesená",J690,0)</f>
        <v>0</v>
      </c>
      <c r="BI690" s="242">
        <f>IF(N690="nulová",J690,0)</f>
        <v>0</v>
      </c>
      <c r="BJ690" s="18" t="s">
        <v>83</v>
      </c>
      <c r="BK690" s="242">
        <f>ROUND(I690*H690,2)</f>
        <v>0</v>
      </c>
      <c r="BL690" s="18" t="s">
        <v>241</v>
      </c>
      <c r="BM690" s="241" t="s">
        <v>1088</v>
      </c>
    </row>
    <row r="691" s="2" customFormat="1">
      <c r="A691" s="39"/>
      <c r="B691" s="40"/>
      <c r="C691" s="41"/>
      <c r="D691" s="245" t="s">
        <v>330</v>
      </c>
      <c r="E691" s="41"/>
      <c r="F691" s="298" t="s">
        <v>1000</v>
      </c>
      <c r="G691" s="41"/>
      <c r="H691" s="41"/>
      <c r="I691" s="299"/>
      <c r="J691" s="41"/>
      <c r="K691" s="41"/>
      <c r="L691" s="45"/>
      <c r="M691" s="300"/>
      <c r="N691" s="301"/>
      <c r="O691" s="92"/>
      <c r="P691" s="92"/>
      <c r="Q691" s="92"/>
      <c r="R691" s="92"/>
      <c r="S691" s="92"/>
      <c r="T691" s="93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T691" s="18" t="s">
        <v>330</v>
      </c>
      <c r="AU691" s="18" t="s">
        <v>85</v>
      </c>
    </row>
    <row r="692" s="2" customFormat="1" ht="33" customHeight="1">
      <c r="A692" s="39"/>
      <c r="B692" s="40"/>
      <c r="C692" s="229" t="s">
        <v>1089</v>
      </c>
      <c r="D692" s="229" t="s">
        <v>161</v>
      </c>
      <c r="E692" s="230" t="s">
        <v>1090</v>
      </c>
      <c r="F692" s="231" t="s">
        <v>1091</v>
      </c>
      <c r="G692" s="232" t="s">
        <v>735</v>
      </c>
      <c r="H692" s="233">
        <v>2</v>
      </c>
      <c r="I692" s="234"/>
      <c r="J692" s="235">
        <f>ROUND(I692*H692,2)</f>
        <v>0</v>
      </c>
      <c r="K692" s="236"/>
      <c r="L692" s="45"/>
      <c r="M692" s="237" t="s">
        <v>1</v>
      </c>
      <c r="N692" s="238" t="s">
        <v>41</v>
      </c>
      <c r="O692" s="92"/>
      <c r="P692" s="239">
        <f>O692*H692</f>
        <v>0</v>
      </c>
      <c r="Q692" s="239">
        <v>0</v>
      </c>
      <c r="R692" s="239">
        <f>Q692*H692</f>
        <v>0</v>
      </c>
      <c r="S692" s="239">
        <v>0</v>
      </c>
      <c r="T692" s="240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41" t="s">
        <v>241</v>
      </c>
      <c r="AT692" s="241" t="s">
        <v>161</v>
      </c>
      <c r="AU692" s="241" t="s">
        <v>85</v>
      </c>
      <c r="AY692" s="18" t="s">
        <v>158</v>
      </c>
      <c r="BE692" s="242">
        <f>IF(N692="základní",J692,0)</f>
        <v>0</v>
      </c>
      <c r="BF692" s="242">
        <f>IF(N692="snížená",J692,0)</f>
        <v>0</v>
      </c>
      <c r="BG692" s="242">
        <f>IF(N692="zákl. přenesená",J692,0)</f>
        <v>0</v>
      </c>
      <c r="BH692" s="242">
        <f>IF(N692="sníž. přenesená",J692,0)</f>
        <v>0</v>
      </c>
      <c r="BI692" s="242">
        <f>IF(N692="nulová",J692,0)</f>
        <v>0</v>
      </c>
      <c r="BJ692" s="18" t="s">
        <v>83</v>
      </c>
      <c r="BK692" s="242">
        <f>ROUND(I692*H692,2)</f>
        <v>0</v>
      </c>
      <c r="BL692" s="18" t="s">
        <v>241</v>
      </c>
      <c r="BM692" s="241" t="s">
        <v>1092</v>
      </c>
    </row>
    <row r="693" s="2" customFormat="1">
      <c r="A693" s="39"/>
      <c r="B693" s="40"/>
      <c r="C693" s="41"/>
      <c r="D693" s="245" t="s">
        <v>330</v>
      </c>
      <c r="E693" s="41"/>
      <c r="F693" s="298" t="s">
        <v>1000</v>
      </c>
      <c r="G693" s="41"/>
      <c r="H693" s="41"/>
      <c r="I693" s="299"/>
      <c r="J693" s="41"/>
      <c r="K693" s="41"/>
      <c r="L693" s="45"/>
      <c r="M693" s="300"/>
      <c r="N693" s="301"/>
      <c r="O693" s="92"/>
      <c r="P693" s="92"/>
      <c r="Q693" s="92"/>
      <c r="R693" s="92"/>
      <c r="S693" s="92"/>
      <c r="T693" s="93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T693" s="18" t="s">
        <v>330</v>
      </c>
      <c r="AU693" s="18" t="s">
        <v>85</v>
      </c>
    </row>
    <row r="694" s="2" customFormat="1" ht="37.8" customHeight="1">
      <c r="A694" s="39"/>
      <c r="B694" s="40"/>
      <c r="C694" s="229" t="s">
        <v>1093</v>
      </c>
      <c r="D694" s="229" t="s">
        <v>161</v>
      </c>
      <c r="E694" s="230" t="s">
        <v>1094</v>
      </c>
      <c r="F694" s="231" t="s">
        <v>1095</v>
      </c>
      <c r="G694" s="232" t="s">
        <v>735</v>
      </c>
      <c r="H694" s="233">
        <v>1</v>
      </c>
      <c r="I694" s="234"/>
      <c r="J694" s="235">
        <f>ROUND(I694*H694,2)</f>
        <v>0</v>
      </c>
      <c r="K694" s="236"/>
      <c r="L694" s="45"/>
      <c r="M694" s="237" t="s">
        <v>1</v>
      </c>
      <c r="N694" s="238" t="s">
        <v>41</v>
      </c>
      <c r="O694" s="92"/>
      <c r="P694" s="239">
        <f>O694*H694</f>
        <v>0</v>
      </c>
      <c r="Q694" s="239">
        <v>0</v>
      </c>
      <c r="R694" s="239">
        <f>Q694*H694</f>
        <v>0</v>
      </c>
      <c r="S694" s="239">
        <v>0</v>
      </c>
      <c r="T694" s="240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41" t="s">
        <v>241</v>
      </c>
      <c r="AT694" s="241" t="s">
        <v>161</v>
      </c>
      <c r="AU694" s="241" t="s">
        <v>85</v>
      </c>
      <c r="AY694" s="18" t="s">
        <v>158</v>
      </c>
      <c r="BE694" s="242">
        <f>IF(N694="základní",J694,0)</f>
        <v>0</v>
      </c>
      <c r="BF694" s="242">
        <f>IF(N694="snížená",J694,0)</f>
        <v>0</v>
      </c>
      <c r="BG694" s="242">
        <f>IF(N694="zákl. přenesená",J694,0)</f>
        <v>0</v>
      </c>
      <c r="BH694" s="242">
        <f>IF(N694="sníž. přenesená",J694,0)</f>
        <v>0</v>
      </c>
      <c r="BI694" s="242">
        <f>IF(N694="nulová",J694,0)</f>
        <v>0</v>
      </c>
      <c r="BJ694" s="18" t="s">
        <v>83</v>
      </c>
      <c r="BK694" s="242">
        <f>ROUND(I694*H694,2)</f>
        <v>0</v>
      </c>
      <c r="BL694" s="18" t="s">
        <v>241</v>
      </c>
      <c r="BM694" s="241" t="s">
        <v>1096</v>
      </c>
    </row>
    <row r="695" s="2" customFormat="1">
      <c r="A695" s="39"/>
      <c r="B695" s="40"/>
      <c r="C695" s="41"/>
      <c r="D695" s="245" t="s">
        <v>330</v>
      </c>
      <c r="E695" s="41"/>
      <c r="F695" s="298" t="s">
        <v>1000</v>
      </c>
      <c r="G695" s="41"/>
      <c r="H695" s="41"/>
      <c r="I695" s="299"/>
      <c r="J695" s="41"/>
      <c r="K695" s="41"/>
      <c r="L695" s="45"/>
      <c r="M695" s="300"/>
      <c r="N695" s="301"/>
      <c r="O695" s="92"/>
      <c r="P695" s="92"/>
      <c r="Q695" s="92"/>
      <c r="R695" s="92"/>
      <c r="S695" s="92"/>
      <c r="T695" s="93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T695" s="18" t="s">
        <v>330</v>
      </c>
      <c r="AU695" s="18" t="s">
        <v>85</v>
      </c>
    </row>
    <row r="696" s="2" customFormat="1" ht="37.8" customHeight="1">
      <c r="A696" s="39"/>
      <c r="B696" s="40"/>
      <c r="C696" s="229" t="s">
        <v>1097</v>
      </c>
      <c r="D696" s="229" t="s">
        <v>161</v>
      </c>
      <c r="E696" s="230" t="s">
        <v>1098</v>
      </c>
      <c r="F696" s="231" t="s">
        <v>1099</v>
      </c>
      <c r="G696" s="232" t="s">
        <v>735</v>
      </c>
      <c r="H696" s="233">
        <v>1</v>
      </c>
      <c r="I696" s="234"/>
      <c r="J696" s="235">
        <f>ROUND(I696*H696,2)</f>
        <v>0</v>
      </c>
      <c r="K696" s="236"/>
      <c r="L696" s="45"/>
      <c r="M696" s="237" t="s">
        <v>1</v>
      </c>
      <c r="N696" s="238" t="s">
        <v>41</v>
      </c>
      <c r="O696" s="92"/>
      <c r="P696" s="239">
        <f>O696*H696</f>
        <v>0</v>
      </c>
      <c r="Q696" s="239">
        <v>0</v>
      </c>
      <c r="R696" s="239">
        <f>Q696*H696</f>
        <v>0</v>
      </c>
      <c r="S696" s="239">
        <v>0</v>
      </c>
      <c r="T696" s="240">
        <f>S696*H696</f>
        <v>0</v>
      </c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R696" s="241" t="s">
        <v>241</v>
      </c>
      <c r="AT696" s="241" t="s">
        <v>161</v>
      </c>
      <c r="AU696" s="241" t="s">
        <v>85</v>
      </c>
      <c r="AY696" s="18" t="s">
        <v>158</v>
      </c>
      <c r="BE696" s="242">
        <f>IF(N696="základní",J696,0)</f>
        <v>0</v>
      </c>
      <c r="BF696" s="242">
        <f>IF(N696="snížená",J696,0)</f>
        <v>0</v>
      </c>
      <c r="BG696" s="242">
        <f>IF(N696="zákl. přenesená",J696,0)</f>
        <v>0</v>
      </c>
      <c r="BH696" s="242">
        <f>IF(N696="sníž. přenesená",J696,0)</f>
        <v>0</v>
      </c>
      <c r="BI696" s="242">
        <f>IF(N696="nulová",J696,0)</f>
        <v>0</v>
      </c>
      <c r="BJ696" s="18" t="s">
        <v>83</v>
      </c>
      <c r="BK696" s="242">
        <f>ROUND(I696*H696,2)</f>
        <v>0</v>
      </c>
      <c r="BL696" s="18" t="s">
        <v>241</v>
      </c>
      <c r="BM696" s="241" t="s">
        <v>1100</v>
      </c>
    </row>
    <row r="697" s="2" customFormat="1">
      <c r="A697" s="39"/>
      <c r="B697" s="40"/>
      <c r="C697" s="41"/>
      <c r="D697" s="245" t="s">
        <v>330</v>
      </c>
      <c r="E697" s="41"/>
      <c r="F697" s="298" t="s">
        <v>1000</v>
      </c>
      <c r="G697" s="41"/>
      <c r="H697" s="41"/>
      <c r="I697" s="299"/>
      <c r="J697" s="41"/>
      <c r="K697" s="41"/>
      <c r="L697" s="45"/>
      <c r="M697" s="300"/>
      <c r="N697" s="301"/>
      <c r="O697" s="92"/>
      <c r="P697" s="92"/>
      <c r="Q697" s="92"/>
      <c r="R697" s="92"/>
      <c r="S697" s="92"/>
      <c r="T697" s="93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T697" s="18" t="s">
        <v>330</v>
      </c>
      <c r="AU697" s="18" t="s">
        <v>85</v>
      </c>
    </row>
    <row r="698" s="2" customFormat="1" ht="33" customHeight="1">
      <c r="A698" s="39"/>
      <c r="B698" s="40"/>
      <c r="C698" s="229" t="s">
        <v>1101</v>
      </c>
      <c r="D698" s="229" t="s">
        <v>161</v>
      </c>
      <c r="E698" s="230" t="s">
        <v>1102</v>
      </c>
      <c r="F698" s="231" t="s">
        <v>1103</v>
      </c>
      <c r="G698" s="232" t="s">
        <v>735</v>
      </c>
      <c r="H698" s="233">
        <v>1</v>
      </c>
      <c r="I698" s="234"/>
      <c r="J698" s="235">
        <f>ROUND(I698*H698,2)</f>
        <v>0</v>
      </c>
      <c r="K698" s="236"/>
      <c r="L698" s="45"/>
      <c r="M698" s="237" t="s">
        <v>1</v>
      </c>
      <c r="N698" s="238" t="s">
        <v>41</v>
      </c>
      <c r="O698" s="92"/>
      <c r="P698" s="239">
        <f>O698*H698</f>
        <v>0</v>
      </c>
      <c r="Q698" s="239">
        <v>0</v>
      </c>
      <c r="R698" s="239">
        <f>Q698*H698</f>
        <v>0</v>
      </c>
      <c r="S698" s="239">
        <v>0</v>
      </c>
      <c r="T698" s="240">
        <f>S698*H698</f>
        <v>0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241" t="s">
        <v>241</v>
      </c>
      <c r="AT698" s="241" t="s">
        <v>161</v>
      </c>
      <c r="AU698" s="241" t="s">
        <v>85</v>
      </c>
      <c r="AY698" s="18" t="s">
        <v>158</v>
      </c>
      <c r="BE698" s="242">
        <f>IF(N698="základní",J698,0)</f>
        <v>0</v>
      </c>
      <c r="BF698" s="242">
        <f>IF(N698="snížená",J698,0)</f>
        <v>0</v>
      </c>
      <c r="BG698" s="242">
        <f>IF(N698="zákl. přenesená",J698,0)</f>
        <v>0</v>
      </c>
      <c r="BH698" s="242">
        <f>IF(N698="sníž. přenesená",J698,0)</f>
        <v>0</v>
      </c>
      <c r="BI698" s="242">
        <f>IF(N698="nulová",J698,0)</f>
        <v>0</v>
      </c>
      <c r="BJ698" s="18" t="s">
        <v>83</v>
      </c>
      <c r="BK698" s="242">
        <f>ROUND(I698*H698,2)</f>
        <v>0</v>
      </c>
      <c r="BL698" s="18" t="s">
        <v>241</v>
      </c>
      <c r="BM698" s="241" t="s">
        <v>1104</v>
      </c>
    </row>
    <row r="699" s="2" customFormat="1">
      <c r="A699" s="39"/>
      <c r="B699" s="40"/>
      <c r="C699" s="41"/>
      <c r="D699" s="245" t="s">
        <v>330</v>
      </c>
      <c r="E699" s="41"/>
      <c r="F699" s="298" t="s">
        <v>1000</v>
      </c>
      <c r="G699" s="41"/>
      <c r="H699" s="41"/>
      <c r="I699" s="299"/>
      <c r="J699" s="41"/>
      <c r="K699" s="41"/>
      <c r="L699" s="45"/>
      <c r="M699" s="300"/>
      <c r="N699" s="301"/>
      <c r="O699" s="92"/>
      <c r="P699" s="92"/>
      <c r="Q699" s="92"/>
      <c r="R699" s="92"/>
      <c r="S699" s="92"/>
      <c r="T699" s="93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T699" s="18" t="s">
        <v>330</v>
      </c>
      <c r="AU699" s="18" t="s">
        <v>85</v>
      </c>
    </row>
    <row r="700" s="2" customFormat="1" ht="33" customHeight="1">
      <c r="A700" s="39"/>
      <c r="B700" s="40"/>
      <c r="C700" s="229" t="s">
        <v>1105</v>
      </c>
      <c r="D700" s="229" t="s">
        <v>161</v>
      </c>
      <c r="E700" s="230" t="s">
        <v>1106</v>
      </c>
      <c r="F700" s="231" t="s">
        <v>1107</v>
      </c>
      <c r="G700" s="232" t="s">
        <v>735</v>
      </c>
      <c r="H700" s="233">
        <v>3</v>
      </c>
      <c r="I700" s="234"/>
      <c r="J700" s="235">
        <f>ROUND(I700*H700,2)</f>
        <v>0</v>
      </c>
      <c r="K700" s="236"/>
      <c r="L700" s="45"/>
      <c r="M700" s="237" t="s">
        <v>1</v>
      </c>
      <c r="N700" s="238" t="s">
        <v>41</v>
      </c>
      <c r="O700" s="92"/>
      <c r="P700" s="239">
        <f>O700*H700</f>
        <v>0</v>
      </c>
      <c r="Q700" s="239">
        <v>0</v>
      </c>
      <c r="R700" s="239">
        <f>Q700*H700</f>
        <v>0</v>
      </c>
      <c r="S700" s="239">
        <v>0</v>
      </c>
      <c r="T700" s="240">
        <f>S700*H700</f>
        <v>0</v>
      </c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R700" s="241" t="s">
        <v>241</v>
      </c>
      <c r="AT700" s="241" t="s">
        <v>161</v>
      </c>
      <c r="AU700" s="241" t="s">
        <v>85</v>
      </c>
      <c r="AY700" s="18" t="s">
        <v>158</v>
      </c>
      <c r="BE700" s="242">
        <f>IF(N700="základní",J700,0)</f>
        <v>0</v>
      </c>
      <c r="BF700" s="242">
        <f>IF(N700="snížená",J700,0)</f>
        <v>0</v>
      </c>
      <c r="BG700" s="242">
        <f>IF(N700="zákl. přenesená",J700,0)</f>
        <v>0</v>
      </c>
      <c r="BH700" s="242">
        <f>IF(N700="sníž. přenesená",J700,0)</f>
        <v>0</v>
      </c>
      <c r="BI700" s="242">
        <f>IF(N700="nulová",J700,0)</f>
        <v>0</v>
      </c>
      <c r="BJ700" s="18" t="s">
        <v>83</v>
      </c>
      <c r="BK700" s="242">
        <f>ROUND(I700*H700,2)</f>
        <v>0</v>
      </c>
      <c r="BL700" s="18" t="s">
        <v>241</v>
      </c>
      <c r="BM700" s="241" t="s">
        <v>1108</v>
      </c>
    </row>
    <row r="701" s="2" customFormat="1">
      <c r="A701" s="39"/>
      <c r="B701" s="40"/>
      <c r="C701" s="41"/>
      <c r="D701" s="245" t="s">
        <v>330</v>
      </c>
      <c r="E701" s="41"/>
      <c r="F701" s="298" t="s">
        <v>1000</v>
      </c>
      <c r="G701" s="41"/>
      <c r="H701" s="41"/>
      <c r="I701" s="299"/>
      <c r="J701" s="41"/>
      <c r="K701" s="41"/>
      <c r="L701" s="45"/>
      <c r="M701" s="300"/>
      <c r="N701" s="301"/>
      <c r="O701" s="92"/>
      <c r="P701" s="92"/>
      <c r="Q701" s="92"/>
      <c r="R701" s="92"/>
      <c r="S701" s="92"/>
      <c r="T701" s="93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T701" s="18" t="s">
        <v>330</v>
      </c>
      <c r="AU701" s="18" t="s">
        <v>85</v>
      </c>
    </row>
    <row r="702" s="2" customFormat="1" ht="33" customHeight="1">
      <c r="A702" s="39"/>
      <c r="B702" s="40"/>
      <c r="C702" s="229" t="s">
        <v>1109</v>
      </c>
      <c r="D702" s="229" t="s">
        <v>161</v>
      </c>
      <c r="E702" s="230" t="s">
        <v>1110</v>
      </c>
      <c r="F702" s="231" t="s">
        <v>1111</v>
      </c>
      <c r="G702" s="232" t="s">
        <v>735</v>
      </c>
      <c r="H702" s="233">
        <v>1</v>
      </c>
      <c r="I702" s="234"/>
      <c r="J702" s="235">
        <f>ROUND(I702*H702,2)</f>
        <v>0</v>
      </c>
      <c r="K702" s="236"/>
      <c r="L702" s="45"/>
      <c r="M702" s="237" t="s">
        <v>1</v>
      </c>
      <c r="N702" s="238" t="s">
        <v>41</v>
      </c>
      <c r="O702" s="92"/>
      <c r="P702" s="239">
        <f>O702*H702</f>
        <v>0</v>
      </c>
      <c r="Q702" s="239">
        <v>0</v>
      </c>
      <c r="R702" s="239">
        <f>Q702*H702</f>
        <v>0</v>
      </c>
      <c r="S702" s="239">
        <v>0</v>
      </c>
      <c r="T702" s="240">
        <f>S702*H702</f>
        <v>0</v>
      </c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R702" s="241" t="s">
        <v>241</v>
      </c>
      <c r="AT702" s="241" t="s">
        <v>161</v>
      </c>
      <c r="AU702" s="241" t="s">
        <v>85</v>
      </c>
      <c r="AY702" s="18" t="s">
        <v>158</v>
      </c>
      <c r="BE702" s="242">
        <f>IF(N702="základní",J702,0)</f>
        <v>0</v>
      </c>
      <c r="BF702" s="242">
        <f>IF(N702="snížená",J702,0)</f>
        <v>0</v>
      </c>
      <c r="BG702" s="242">
        <f>IF(N702="zákl. přenesená",J702,0)</f>
        <v>0</v>
      </c>
      <c r="BH702" s="242">
        <f>IF(N702="sníž. přenesená",J702,0)</f>
        <v>0</v>
      </c>
      <c r="BI702" s="242">
        <f>IF(N702="nulová",J702,0)</f>
        <v>0</v>
      </c>
      <c r="BJ702" s="18" t="s">
        <v>83</v>
      </c>
      <c r="BK702" s="242">
        <f>ROUND(I702*H702,2)</f>
        <v>0</v>
      </c>
      <c r="BL702" s="18" t="s">
        <v>241</v>
      </c>
      <c r="BM702" s="241" t="s">
        <v>1112</v>
      </c>
    </row>
    <row r="703" s="2" customFormat="1">
      <c r="A703" s="39"/>
      <c r="B703" s="40"/>
      <c r="C703" s="41"/>
      <c r="D703" s="245" t="s">
        <v>330</v>
      </c>
      <c r="E703" s="41"/>
      <c r="F703" s="298" t="s">
        <v>1000</v>
      </c>
      <c r="G703" s="41"/>
      <c r="H703" s="41"/>
      <c r="I703" s="299"/>
      <c r="J703" s="41"/>
      <c r="K703" s="41"/>
      <c r="L703" s="45"/>
      <c r="M703" s="300"/>
      <c r="N703" s="301"/>
      <c r="O703" s="92"/>
      <c r="P703" s="92"/>
      <c r="Q703" s="92"/>
      <c r="R703" s="92"/>
      <c r="S703" s="92"/>
      <c r="T703" s="93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T703" s="18" t="s">
        <v>330</v>
      </c>
      <c r="AU703" s="18" t="s">
        <v>85</v>
      </c>
    </row>
    <row r="704" s="2" customFormat="1" ht="37.8" customHeight="1">
      <c r="A704" s="39"/>
      <c r="B704" s="40"/>
      <c r="C704" s="229" t="s">
        <v>287</v>
      </c>
      <c r="D704" s="229" t="s">
        <v>161</v>
      </c>
      <c r="E704" s="230" t="s">
        <v>1113</v>
      </c>
      <c r="F704" s="231" t="s">
        <v>1114</v>
      </c>
      <c r="G704" s="232" t="s">
        <v>735</v>
      </c>
      <c r="H704" s="233">
        <v>1</v>
      </c>
      <c r="I704" s="234"/>
      <c r="J704" s="235">
        <f>ROUND(I704*H704,2)</f>
        <v>0</v>
      </c>
      <c r="K704" s="236"/>
      <c r="L704" s="45"/>
      <c r="M704" s="237" t="s">
        <v>1</v>
      </c>
      <c r="N704" s="238" t="s">
        <v>41</v>
      </c>
      <c r="O704" s="92"/>
      <c r="P704" s="239">
        <f>O704*H704</f>
        <v>0</v>
      </c>
      <c r="Q704" s="239">
        <v>0</v>
      </c>
      <c r="R704" s="239">
        <f>Q704*H704</f>
        <v>0</v>
      </c>
      <c r="S704" s="239">
        <v>0</v>
      </c>
      <c r="T704" s="240">
        <f>S704*H704</f>
        <v>0</v>
      </c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R704" s="241" t="s">
        <v>241</v>
      </c>
      <c r="AT704" s="241" t="s">
        <v>161</v>
      </c>
      <c r="AU704" s="241" t="s">
        <v>85</v>
      </c>
      <c r="AY704" s="18" t="s">
        <v>158</v>
      </c>
      <c r="BE704" s="242">
        <f>IF(N704="základní",J704,0)</f>
        <v>0</v>
      </c>
      <c r="BF704" s="242">
        <f>IF(N704="snížená",J704,0)</f>
        <v>0</v>
      </c>
      <c r="BG704" s="242">
        <f>IF(N704="zákl. přenesená",J704,0)</f>
        <v>0</v>
      </c>
      <c r="BH704" s="242">
        <f>IF(N704="sníž. přenesená",J704,0)</f>
        <v>0</v>
      </c>
      <c r="BI704" s="242">
        <f>IF(N704="nulová",J704,0)</f>
        <v>0</v>
      </c>
      <c r="BJ704" s="18" t="s">
        <v>83</v>
      </c>
      <c r="BK704" s="242">
        <f>ROUND(I704*H704,2)</f>
        <v>0</v>
      </c>
      <c r="BL704" s="18" t="s">
        <v>241</v>
      </c>
      <c r="BM704" s="241" t="s">
        <v>1115</v>
      </c>
    </row>
    <row r="705" s="2" customFormat="1">
      <c r="A705" s="39"/>
      <c r="B705" s="40"/>
      <c r="C705" s="41"/>
      <c r="D705" s="245" t="s">
        <v>330</v>
      </c>
      <c r="E705" s="41"/>
      <c r="F705" s="298" t="s">
        <v>1000</v>
      </c>
      <c r="G705" s="41"/>
      <c r="H705" s="41"/>
      <c r="I705" s="299"/>
      <c r="J705" s="41"/>
      <c r="K705" s="41"/>
      <c r="L705" s="45"/>
      <c r="M705" s="300"/>
      <c r="N705" s="301"/>
      <c r="O705" s="92"/>
      <c r="P705" s="92"/>
      <c r="Q705" s="92"/>
      <c r="R705" s="92"/>
      <c r="S705" s="92"/>
      <c r="T705" s="93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T705" s="18" t="s">
        <v>330</v>
      </c>
      <c r="AU705" s="18" t="s">
        <v>85</v>
      </c>
    </row>
    <row r="706" s="2" customFormat="1" ht="37.8" customHeight="1">
      <c r="A706" s="39"/>
      <c r="B706" s="40"/>
      <c r="C706" s="229" t="s">
        <v>1116</v>
      </c>
      <c r="D706" s="229" t="s">
        <v>161</v>
      </c>
      <c r="E706" s="230" t="s">
        <v>1117</v>
      </c>
      <c r="F706" s="231" t="s">
        <v>1118</v>
      </c>
      <c r="G706" s="232" t="s">
        <v>735</v>
      </c>
      <c r="H706" s="233">
        <v>2</v>
      </c>
      <c r="I706" s="234"/>
      <c r="J706" s="235">
        <f>ROUND(I706*H706,2)</f>
        <v>0</v>
      </c>
      <c r="K706" s="236"/>
      <c r="L706" s="45"/>
      <c r="M706" s="237" t="s">
        <v>1</v>
      </c>
      <c r="N706" s="238" t="s">
        <v>41</v>
      </c>
      <c r="O706" s="92"/>
      <c r="P706" s="239">
        <f>O706*H706</f>
        <v>0</v>
      </c>
      <c r="Q706" s="239">
        <v>0</v>
      </c>
      <c r="R706" s="239">
        <f>Q706*H706</f>
        <v>0</v>
      </c>
      <c r="S706" s="239">
        <v>0</v>
      </c>
      <c r="T706" s="240">
        <f>S706*H706</f>
        <v>0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241" t="s">
        <v>241</v>
      </c>
      <c r="AT706" s="241" t="s">
        <v>161</v>
      </c>
      <c r="AU706" s="241" t="s">
        <v>85</v>
      </c>
      <c r="AY706" s="18" t="s">
        <v>158</v>
      </c>
      <c r="BE706" s="242">
        <f>IF(N706="základní",J706,0)</f>
        <v>0</v>
      </c>
      <c r="BF706" s="242">
        <f>IF(N706="snížená",J706,0)</f>
        <v>0</v>
      </c>
      <c r="BG706" s="242">
        <f>IF(N706="zákl. přenesená",J706,0)</f>
        <v>0</v>
      </c>
      <c r="BH706" s="242">
        <f>IF(N706="sníž. přenesená",J706,0)</f>
        <v>0</v>
      </c>
      <c r="BI706" s="242">
        <f>IF(N706="nulová",J706,0)</f>
        <v>0</v>
      </c>
      <c r="BJ706" s="18" t="s">
        <v>83</v>
      </c>
      <c r="BK706" s="242">
        <f>ROUND(I706*H706,2)</f>
        <v>0</v>
      </c>
      <c r="BL706" s="18" t="s">
        <v>241</v>
      </c>
      <c r="BM706" s="241" t="s">
        <v>1119</v>
      </c>
    </row>
    <row r="707" s="2" customFormat="1">
      <c r="A707" s="39"/>
      <c r="B707" s="40"/>
      <c r="C707" s="41"/>
      <c r="D707" s="245" t="s">
        <v>330</v>
      </c>
      <c r="E707" s="41"/>
      <c r="F707" s="298" t="s">
        <v>1000</v>
      </c>
      <c r="G707" s="41"/>
      <c r="H707" s="41"/>
      <c r="I707" s="299"/>
      <c r="J707" s="41"/>
      <c r="K707" s="41"/>
      <c r="L707" s="45"/>
      <c r="M707" s="300"/>
      <c r="N707" s="301"/>
      <c r="O707" s="92"/>
      <c r="P707" s="92"/>
      <c r="Q707" s="92"/>
      <c r="R707" s="92"/>
      <c r="S707" s="92"/>
      <c r="T707" s="93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T707" s="18" t="s">
        <v>330</v>
      </c>
      <c r="AU707" s="18" t="s">
        <v>85</v>
      </c>
    </row>
    <row r="708" s="2" customFormat="1" ht="37.8" customHeight="1">
      <c r="A708" s="39"/>
      <c r="B708" s="40"/>
      <c r="C708" s="229" t="s">
        <v>294</v>
      </c>
      <c r="D708" s="229" t="s">
        <v>161</v>
      </c>
      <c r="E708" s="230" t="s">
        <v>1120</v>
      </c>
      <c r="F708" s="231" t="s">
        <v>1121</v>
      </c>
      <c r="G708" s="232" t="s">
        <v>735</v>
      </c>
      <c r="H708" s="233">
        <v>5</v>
      </c>
      <c r="I708" s="234"/>
      <c r="J708" s="235">
        <f>ROUND(I708*H708,2)</f>
        <v>0</v>
      </c>
      <c r="K708" s="236"/>
      <c r="L708" s="45"/>
      <c r="M708" s="237" t="s">
        <v>1</v>
      </c>
      <c r="N708" s="238" t="s">
        <v>41</v>
      </c>
      <c r="O708" s="92"/>
      <c r="P708" s="239">
        <f>O708*H708</f>
        <v>0</v>
      </c>
      <c r="Q708" s="239">
        <v>0</v>
      </c>
      <c r="R708" s="239">
        <f>Q708*H708</f>
        <v>0</v>
      </c>
      <c r="S708" s="239">
        <v>0</v>
      </c>
      <c r="T708" s="240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241" t="s">
        <v>241</v>
      </c>
      <c r="AT708" s="241" t="s">
        <v>161</v>
      </c>
      <c r="AU708" s="241" t="s">
        <v>85</v>
      </c>
      <c r="AY708" s="18" t="s">
        <v>158</v>
      </c>
      <c r="BE708" s="242">
        <f>IF(N708="základní",J708,0)</f>
        <v>0</v>
      </c>
      <c r="BF708" s="242">
        <f>IF(N708="snížená",J708,0)</f>
        <v>0</v>
      </c>
      <c r="BG708" s="242">
        <f>IF(N708="zákl. přenesená",J708,0)</f>
        <v>0</v>
      </c>
      <c r="BH708" s="242">
        <f>IF(N708="sníž. přenesená",J708,0)</f>
        <v>0</v>
      </c>
      <c r="BI708" s="242">
        <f>IF(N708="nulová",J708,0)</f>
        <v>0</v>
      </c>
      <c r="BJ708" s="18" t="s">
        <v>83</v>
      </c>
      <c r="BK708" s="242">
        <f>ROUND(I708*H708,2)</f>
        <v>0</v>
      </c>
      <c r="BL708" s="18" t="s">
        <v>241</v>
      </c>
      <c r="BM708" s="241" t="s">
        <v>1122</v>
      </c>
    </row>
    <row r="709" s="2" customFormat="1">
      <c r="A709" s="39"/>
      <c r="B709" s="40"/>
      <c r="C709" s="41"/>
      <c r="D709" s="245" t="s">
        <v>330</v>
      </c>
      <c r="E709" s="41"/>
      <c r="F709" s="298" t="s">
        <v>1000</v>
      </c>
      <c r="G709" s="41"/>
      <c r="H709" s="41"/>
      <c r="I709" s="299"/>
      <c r="J709" s="41"/>
      <c r="K709" s="41"/>
      <c r="L709" s="45"/>
      <c r="M709" s="300"/>
      <c r="N709" s="301"/>
      <c r="O709" s="92"/>
      <c r="P709" s="92"/>
      <c r="Q709" s="92"/>
      <c r="R709" s="92"/>
      <c r="S709" s="92"/>
      <c r="T709" s="93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T709" s="18" t="s">
        <v>330</v>
      </c>
      <c r="AU709" s="18" t="s">
        <v>85</v>
      </c>
    </row>
    <row r="710" s="2" customFormat="1" ht="37.8" customHeight="1">
      <c r="A710" s="39"/>
      <c r="B710" s="40"/>
      <c r="C710" s="229" t="s">
        <v>1123</v>
      </c>
      <c r="D710" s="229" t="s">
        <v>161</v>
      </c>
      <c r="E710" s="230" t="s">
        <v>1124</v>
      </c>
      <c r="F710" s="231" t="s">
        <v>1125</v>
      </c>
      <c r="G710" s="232" t="s">
        <v>735</v>
      </c>
      <c r="H710" s="233">
        <v>1</v>
      </c>
      <c r="I710" s="234"/>
      <c r="J710" s="235">
        <f>ROUND(I710*H710,2)</f>
        <v>0</v>
      </c>
      <c r="K710" s="236"/>
      <c r="L710" s="45"/>
      <c r="M710" s="237" t="s">
        <v>1</v>
      </c>
      <c r="N710" s="238" t="s">
        <v>41</v>
      </c>
      <c r="O710" s="92"/>
      <c r="P710" s="239">
        <f>O710*H710</f>
        <v>0</v>
      </c>
      <c r="Q710" s="239">
        <v>0</v>
      </c>
      <c r="R710" s="239">
        <f>Q710*H710</f>
        <v>0</v>
      </c>
      <c r="S710" s="239">
        <v>0</v>
      </c>
      <c r="T710" s="240">
        <f>S710*H710</f>
        <v>0</v>
      </c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R710" s="241" t="s">
        <v>241</v>
      </c>
      <c r="AT710" s="241" t="s">
        <v>161</v>
      </c>
      <c r="AU710" s="241" t="s">
        <v>85</v>
      </c>
      <c r="AY710" s="18" t="s">
        <v>158</v>
      </c>
      <c r="BE710" s="242">
        <f>IF(N710="základní",J710,0)</f>
        <v>0</v>
      </c>
      <c r="BF710" s="242">
        <f>IF(N710="snížená",J710,0)</f>
        <v>0</v>
      </c>
      <c r="BG710" s="242">
        <f>IF(N710="zákl. přenesená",J710,0)</f>
        <v>0</v>
      </c>
      <c r="BH710" s="242">
        <f>IF(N710="sníž. přenesená",J710,0)</f>
        <v>0</v>
      </c>
      <c r="BI710" s="242">
        <f>IF(N710="nulová",J710,0)</f>
        <v>0</v>
      </c>
      <c r="BJ710" s="18" t="s">
        <v>83</v>
      </c>
      <c r="BK710" s="242">
        <f>ROUND(I710*H710,2)</f>
        <v>0</v>
      </c>
      <c r="BL710" s="18" t="s">
        <v>241</v>
      </c>
      <c r="BM710" s="241" t="s">
        <v>1126</v>
      </c>
    </row>
    <row r="711" s="2" customFormat="1">
      <c r="A711" s="39"/>
      <c r="B711" s="40"/>
      <c r="C711" s="41"/>
      <c r="D711" s="245" t="s">
        <v>330</v>
      </c>
      <c r="E711" s="41"/>
      <c r="F711" s="298" t="s">
        <v>1000</v>
      </c>
      <c r="G711" s="41"/>
      <c r="H711" s="41"/>
      <c r="I711" s="299"/>
      <c r="J711" s="41"/>
      <c r="K711" s="41"/>
      <c r="L711" s="45"/>
      <c r="M711" s="300"/>
      <c r="N711" s="301"/>
      <c r="O711" s="92"/>
      <c r="P711" s="92"/>
      <c r="Q711" s="92"/>
      <c r="R711" s="92"/>
      <c r="S711" s="92"/>
      <c r="T711" s="93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T711" s="18" t="s">
        <v>330</v>
      </c>
      <c r="AU711" s="18" t="s">
        <v>85</v>
      </c>
    </row>
    <row r="712" s="2" customFormat="1" ht="33" customHeight="1">
      <c r="A712" s="39"/>
      <c r="B712" s="40"/>
      <c r="C712" s="229" t="s">
        <v>299</v>
      </c>
      <c r="D712" s="229" t="s">
        <v>161</v>
      </c>
      <c r="E712" s="230" t="s">
        <v>1127</v>
      </c>
      <c r="F712" s="231" t="s">
        <v>1128</v>
      </c>
      <c r="G712" s="232" t="s">
        <v>735</v>
      </c>
      <c r="H712" s="233">
        <v>1</v>
      </c>
      <c r="I712" s="234"/>
      <c r="J712" s="235">
        <f>ROUND(I712*H712,2)</f>
        <v>0</v>
      </c>
      <c r="K712" s="236"/>
      <c r="L712" s="45"/>
      <c r="M712" s="237" t="s">
        <v>1</v>
      </c>
      <c r="N712" s="238" t="s">
        <v>41</v>
      </c>
      <c r="O712" s="92"/>
      <c r="P712" s="239">
        <f>O712*H712</f>
        <v>0</v>
      </c>
      <c r="Q712" s="239">
        <v>0</v>
      </c>
      <c r="R712" s="239">
        <f>Q712*H712</f>
        <v>0</v>
      </c>
      <c r="S712" s="239">
        <v>0</v>
      </c>
      <c r="T712" s="240">
        <f>S712*H712</f>
        <v>0</v>
      </c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R712" s="241" t="s">
        <v>241</v>
      </c>
      <c r="AT712" s="241" t="s">
        <v>161</v>
      </c>
      <c r="AU712" s="241" t="s">
        <v>85</v>
      </c>
      <c r="AY712" s="18" t="s">
        <v>158</v>
      </c>
      <c r="BE712" s="242">
        <f>IF(N712="základní",J712,0)</f>
        <v>0</v>
      </c>
      <c r="BF712" s="242">
        <f>IF(N712="snížená",J712,0)</f>
        <v>0</v>
      </c>
      <c r="BG712" s="242">
        <f>IF(N712="zákl. přenesená",J712,0)</f>
        <v>0</v>
      </c>
      <c r="BH712" s="242">
        <f>IF(N712="sníž. přenesená",J712,0)</f>
        <v>0</v>
      </c>
      <c r="BI712" s="242">
        <f>IF(N712="nulová",J712,0)</f>
        <v>0</v>
      </c>
      <c r="BJ712" s="18" t="s">
        <v>83</v>
      </c>
      <c r="BK712" s="242">
        <f>ROUND(I712*H712,2)</f>
        <v>0</v>
      </c>
      <c r="BL712" s="18" t="s">
        <v>241</v>
      </c>
      <c r="BM712" s="241" t="s">
        <v>1129</v>
      </c>
    </row>
    <row r="713" s="2" customFormat="1">
      <c r="A713" s="39"/>
      <c r="B713" s="40"/>
      <c r="C713" s="41"/>
      <c r="D713" s="245" t="s">
        <v>330</v>
      </c>
      <c r="E713" s="41"/>
      <c r="F713" s="298" t="s">
        <v>1000</v>
      </c>
      <c r="G713" s="41"/>
      <c r="H713" s="41"/>
      <c r="I713" s="299"/>
      <c r="J713" s="41"/>
      <c r="K713" s="41"/>
      <c r="L713" s="45"/>
      <c r="M713" s="300"/>
      <c r="N713" s="301"/>
      <c r="O713" s="92"/>
      <c r="P713" s="92"/>
      <c r="Q713" s="92"/>
      <c r="R713" s="92"/>
      <c r="S713" s="92"/>
      <c r="T713" s="93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T713" s="18" t="s">
        <v>330</v>
      </c>
      <c r="AU713" s="18" t="s">
        <v>85</v>
      </c>
    </row>
    <row r="714" s="2" customFormat="1" ht="37.8" customHeight="1">
      <c r="A714" s="39"/>
      <c r="B714" s="40"/>
      <c r="C714" s="229" t="s">
        <v>1130</v>
      </c>
      <c r="D714" s="229" t="s">
        <v>161</v>
      </c>
      <c r="E714" s="230" t="s">
        <v>1131</v>
      </c>
      <c r="F714" s="231" t="s">
        <v>1132</v>
      </c>
      <c r="G714" s="232" t="s">
        <v>735</v>
      </c>
      <c r="H714" s="233">
        <v>2</v>
      </c>
      <c r="I714" s="234"/>
      <c r="J714" s="235">
        <f>ROUND(I714*H714,2)</f>
        <v>0</v>
      </c>
      <c r="K714" s="236"/>
      <c r="L714" s="45"/>
      <c r="M714" s="237" t="s">
        <v>1</v>
      </c>
      <c r="N714" s="238" t="s">
        <v>41</v>
      </c>
      <c r="O714" s="92"/>
      <c r="P714" s="239">
        <f>O714*H714</f>
        <v>0</v>
      </c>
      <c r="Q714" s="239">
        <v>0</v>
      </c>
      <c r="R714" s="239">
        <f>Q714*H714</f>
        <v>0</v>
      </c>
      <c r="S714" s="239">
        <v>0</v>
      </c>
      <c r="T714" s="240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241" t="s">
        <v>241</v>
      </c>
      <c r="AT714" s="241" t="s">
        <v>161</v>
      </c>
      <c r="AU714" s="241" t="s">
        <v>85</v>
      </c>
      <c r="AY714" s="18" t="s">
        <v>158</v>
      </c>
      <c r="BE714" s="242">
        <f>IF(N714="základní",J714,0)</f>
        <v>0</v>
      </c>
      <c r="BF714" s="242">
        <f>IF(N714="snížená",J714,0)</f>
        <v>0</v>
      </c>
      <c r="BG714" s="242">
        <f>IF(N714="zákl. přenesená",J714,0)</f>
        <v>0</v>
      </c>
      <c r="BH714" s="242">
        <f>IF(N714="sníž. přenesená",J714,0)</f>
        <v>0</v>
      </c>
      <c r="BI714" s="242">
        <f>IF(N714="nulová",J714,0)</f>
        <v>0</v>
      </c>
      <c r="BJ714" s="18" t="s">
        <v>83</v>
      </c>
      <c r="BK714" s="242">
        <f>ROUND(I714*H714,2)</f>
        <v>0</v>
      </c>
      <c r="BL714" s="18" t="s">
        <v>241</v>
      </c>
      <c r="BM714" s="241" t="s">
        <v>1133</v>
      </c>
    </row>
    <row r="715" s="2" customFormat="1">
      <c r="A715" s="39"/>
      <c r="B715" s="40"/>
      <c r="C715" s="41"/>
      <c r="D715" s="245" t="s">
        <v>330</v>
      </c>
      <c r="E715" s="41"/>
      <c r="F715" s="298" t="s">
        <v>1000</v>
      </c>
      <c r="G715" s="41"/>
      <c r="H715" s="41"/>
      <c r="I715" s="299"/>
      <c r="J715" s="41"/>
      <c r="K715" s="41"/>
      <c r="L715" s="45"/>
      <c r="M715" s="300"/>
      <c r="N715" s="301"/>
      <c r="O715" s="92"/>
      <c r="P715" s="92"/>
      <c r="Q715" s="92"/>
      <c r="R715" s="92"/>
      <c r="S715" s="92"/>
      <c r="T715" s="93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T715" s="18" t="s">
        <v>330</v>
      </c>
      <c r="AU715" s="18" t="s">
        <v>85</v>
      </c>
    </row>
    <row r="716" s="2" customFormat="1" ht="37.8" customHeight="1">
      <c r="A716" s="39"/>
      <c r="B716" s="40"/>
      <c r="C716" s="229" t="s">
        <v>303</v>
      </c>
      <c r="D716" s="229" t="s">
        <v>161</v>
      </c>
      <c r="E716" s="230" t="s">
        <v>1134</v>
      </c>
      <c r="F716" s="231" t="s">
        <v>1135</v>
      </c>
      <c r="G716" s="232" t="s">
        <v>735</v>
      </c>
      <c r="H716" s="233">
        <v>1</v>
      </c>
      <c r="I716" s="234"/>
      <c r="J716" s="235">
        <f>ROUND(I716*H716,2)</f>
        <v>0</v>
      </c>
      <c r="K716" s="236"/>
      <c r="L716" s="45"/>
      <c r="M716" s="237" t="s">
        <v>1</v>
      </c>
      <c r="N716" s="238" t="s">
        <v>41</v>
      </c>
      <c r="O716" s="92"/>
      <c r="P716" s="239">
        <f>O716*H716</f>
        <v>0</v>
      </c>
      <c r="Q716" s="239">
        <v>0</v>
      </c>
      <c r="R716" s="239">
        <f>Q716*H716</f>
        <v>0</v>
      </c>
      <c r="S716" s="239">
        <v>0</v>
      </c>
      <c r="T716" s="240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41" t="s">
        <v>241</v>
      </c>
      <c r="AT716" s="241" t="s">
        <v>161</v>
      </c>
      <c r="AU716" s="241" t="s">
        <v>85</v>
      </c>
      <c r="AY716" s="18" t="s">
        <v>158</v>
      </c>
      <c r="BE716" s="242">
        <f>IF(N716="základní",J716,0)</f>
        <v>0</v>
      </c>
      <c r="BF716" s="242">
        <f>IF(N716="snížená",J716,0)</f>
        <v>0</v>
      </c>
      <c r="BG716" s="242">
        <f>IF(N716="zákl. přenesená",J716,0)</f>
        <v>0</v>
      </c>
      <c r="BH716" s="242">
        <f>IF(N716="sníž. přenesená",J716,0)</f>
        <v>0</v>
      </c>
      <c r="BI716" s="242">
        <f>IF(N716="nulová",J716,0)</f>
        <v>0</v>
      </c>
      <c r="BJ716" s="18" t="s">
        <v>83</v>
      </c>
      <c r="BK716" s="242">
        <f>ROUND(I716*H716,2)</f>
        <v>0</v>
      </c>
      <c r="BL716" s="18" t="s">
        <v>241</v>
      </c>
      <c r="BM716" s="241" t="s">
        <v>1136</v>
      </c>
    </row>
    <row r="717" s="2" customFormat="1">
      <c r="A717" s="39"/>
      <c r="B717" s="40"/>
      <c r="C717" s="41"/>
      <c r="D717" s="245" t="s">
        <v>330</v>
      </c>
      <c r="E717" s="41"/>
      <c r="F717" s="298" t="s">
        <v>1000</v>
      </c>
      <c r="G717" s="41"/>
      <c r="H717" s="41"/>
      <c r="I717" s="299"/>
      <c r="J717" s="41"/>
      <c r="K717" s="41"/>
      <c r="L717" s="45"/>
      <c r="M717" s="300"/>
      <c r="N717" s="301"/>
      <c r="O717" s="92"/>
      <c r="P717" s="92"/>
      <c r="Q717" s="92"/>
      <c r="R717" s="92"/>
      <c r="S717" s="92"/>
      <c r="T717" s="93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T717" s="18" t="s">
        <v>330</v>
      </c>
      <c r="AU717" s="18" t="s">
        <v>85</v>
      </c>
    </row>
    <row r="718" s="2" customFormat="1" ht="37.8" customHeight="1">
      <c r="A718" s="39"/>
      <c r="B718" s="40"/>
      <c r="C718" s="229" t="s">
        <v>1137</v>
      </c>
      <c r="D718" s="229" t="s">
        <v>161</v>
      </c>
      <c r="E718" s="230" t="s">
        <v>1138</v>
      </c>
      <c r="F718" s="231" t="s">
        <v>1139</v>
      </c>
      <c r="G718" s="232" t="s">
        <v>735</v>
      </c>
      <c r="H718" s="233">
        <v>1</v>
      </c>
      <c r="I718" s="234"/>
      <c r="J718" s="235">
        <f>ROUND(I718*H718,2)</f>
        <v>0</v>
      </c>
      <c r="K718" s="236"/>
      <c r="L718" s="45"/>
      <c r="M718" s="237" t="s">
        <v>1</v>
      </c>
      <c r="N718" s="238" t="s">
        <v>41</v>
      </c>
      <c r="O718" s="92"/>
      <c r="P718" s="239">
        <f>O718*H718</f>
        <v>0</v>
      </c>
      <c r="Q718" s="239">
        <v>0</v>
      </c>
      <c r="R718" s="239">
        <f>Q718*H718</f>
        <v>0</v>
      </c>
      <c r="S718" s="239">
        <v>0</v>
      </c>
      <c r="T718" s="240">
        <f>S718*H718</f>
        <v>0</v>
      </c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R718" s="241" t="s">
        <v>241</v>
      </c>
      <c r="AT718" s="241" t="s">
        <v>161</v>
      </c>
      <c r="AU718" s="241" t="s">
        <v>85</v>
      </c>
      <c r="AY718" s="18" t="s">
        <v>158</v>
      </c>
      <c r="BE718" s="242">
        <f>IF(N718="základní",J718,0)</f>
        <v>0</v>
      </c>
      <c r="BF718" s="242">
        <f>IF(N718="snížená",J718,0)</f>
        <v>0</v>
      </c>
      <c r="BG718" s="242">
        <f>IF(N718="zákl. přenesená",J718,0)</f>
        <v>0</v>
      </c>
      <c r="BH718" s="242">
        <f>IF(N718="sníž. přenesená",J718,0)</f>
        <v>0</v>
      </c>
      <c r="BI718" s="242">
        <f>IF(N718="nulová",J718,0)</f>
        <v>0</v>
      </c>
      <c r="BJ718" s="18" t="s">
        <v>83</v>
      </c>
      <c r="BK718" s="242">
        <f>ROUND(I718*H718,2)</f>
        <v>0</v>
      </c>
      <c r="BL718" s="18" t="s">
        <v>241</v>
      </c>
      <c r="BM718" s="241" t="s">
        <v>1140</v>
      </c>
    </row>
    <row r="719" s="2" customFormat="1">
      <c r="A719" s="39"/>
      <c r="B719" s="40"/>
      <c r="C719" s="41"/>
      <c r="D719" s="245" t="s">
        <v>330</v>
      </c>
      <c r="E719" s="41"/>
      <c r="F719" s="298" t="s">
        <v>1000</v>
      </c>
      <c r="G719" s="41"/>
      <c r="H719" s="41"/>
      <c r="I719" s="299"/>
      <c r="J719" s="41"/>
      <c r="K719" s="41"/>
      <c r="L719" s="45"/>
      <c r="M719" s="300"/>
      <c r="N719" s="301"/>
      <c r="O719" s="92"/>
      <c r="P719" s="92"/>
      <c r="Q719" s="92"/>
      <c r="R719" s="92"/>
      <c r="S719" s="92"/>
      <c r="T719" s="93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T719" s="18" t="s">
        <v>330</v>
      </c>
      <c r="AU719" s="18" t="s">
        <v>85</v>
      </c>
    </row>
    <row r="720" s="2" customFormat="1" ht="37.8" customHeight="1">
      <c r="A720" s="39"/>
      <c r="B720" s="40"/>
      <c r="C720" s="229" t="s">
        <v>308</v>
      </c>
      <c r="D720" s="229" t="s">
        <v>161</v>
      </c>
      <c r="E720" s="230" t="s">
        <v>1141</v>
      </c>
      <c r="F720" s="231" t="s">
        <v>1142</v>
      </c>
      <c r="G720" s="232" t="s">
        <v>735</v>
      </c>
      <c r="H720" s="233">
        <v>1</v>
      </c>
      <c r="I720" s="234"/>
      <c r="J720" s="235">
        <f>ROUND(I720*H720,2)</f>
        <v>0</v>
      </c>
      <c r="K720" s="236"/>
      <c r="L720" s="45"/>
      <c r="M720" s="237" t="s">
        <v>1</v>
      </c>
      <c r="N720" s="238" t="s">
        <v>41</v>
      </c>
      <c r="O720" s="92"/>
      <c r="P720" s="239">
        <f>O720*H720</f>
        <v>0</v>
      </c>
      <c r="Q720" s="239">
        <v>0</v>
      </c>
      <c r="R720" s="239">
        <f>Q720*H720</f>
        <v>0</v>
      </c>
      <c r="S720" s="239">
        <v>0</v>
      </c>
      <c r="T720" s="240">
        <f>S720*H720</f>
        <v>0</v>
      </c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R720" s="241" t="s">
        <v>241</v>
      </c>
      <c r="AT720" s="241" t="s">
        <v>161</v>
      </c>
      <c r="AU720" s="241" t="s">
        <v>85</v>
      </c>
      <c r="AY720" s="18" t="s">
        <v>158</v>
      </c>
      <c r="BE720" s="242">
        <f>IF(N720="základní",J720,0)</f>
        <v>0</v>
      </c>
      <c r="BF720" s="242">
        <f>IF(N720="snížená",J720,0)</f>
        <v>0</v>
      </c>
      <c r="BG720" s="242">
        <f>IF(N720="zákl. přenesená",J720,0)</f>
        <v>0</v>
      </c>
      <c r="BH720" s="242">
        <f>IF(N720="sníž. přenesená",J720,0)</f>
        <v>0</v>
      </c>
      <c r="BI720" s="242">
        <f>IF(N720="nulová",J720,0)</f>
        <v>0</v>
      </c>
      <c r="BJ720" s="18" t="s">
        <v>83</v>
      </c>
      <c r="BK720" s="242">
        <f>ROUND(I720*H720,2)</f>
        <v>0</v>
      </c>
      <c r="BL720" s="18" t="s">
        <v>241</v>
      </c>
      <c r="BM720" s="241" t="s">
        <v>1143</v>
      </c>
    </row>
    <row r="721" s="2" customFormat="1">
      <c r="A721" s="39"/>
      <c r="B721" s="40"/>
      <c r="C721" s="41"/>
      <c r="D721" s="245" t="s">
        <v>330</v>
      </c>
      <c r="E721" s="41"/>
      <c r="F721" s="298" t="s">
        <v>1000</v>
      </c>
      <c r="G721" s="41"/>
      <c r="H721" s="41"/>
      <c r="I721" s="299"/>
      <c r="J721" s="41"/>
      <c r="K721" s="41"/>
      <c r="L721" s="45"/>
      <c r="M721" s="300"/>
      <c r="N721" s="301"/>
      <c r="O721" s="92"/>
      <c r="P721" s="92"/>
      <c r="Q721" s="92"/>
      <c r="R721" s="92"/>
      <c r="S721" s="92"/>
      <c r="T721" s="93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T721" s="18" t="s">
        <v>330</v>
      </c>
      <c r="AU721" s="18" t="s">
        <v>85</v>
      </c>
    </row>
    <row r="722" s="2" customFormat="1" ht="37.8" customHeight="1">
      <c r="A722" s="39"/>
      <c r="B722" s="40"/>
      <c r="C722" s="229" t="s">
        <v>1144</v>
      </c>
      <c r="D722" s="229" t="s">
        <v>161</v>
      </c>
      <c r="E722" s="230" t="s">
        <v>1145</v>
      </c>
      <c r="F722" s="231" t="s">
        <v>1146</v>
      </c>
      <c r="G722" s="232" t="s">
        <v>735</v>
      </c>
      <c r="H722" s="233">
        <v>1</v>
      </c>
      <c r="I722" s="234"/>
      <c r="J722" s="235">
        <f>ROUND(I722*H722,2)</f>
        <v>0</v>
      </c>
      <c r="K722" s="236"/>
      <c r="L722" s="45"/>
      <c r="M722" s="237" t="s">
        <v>1</v>
      </c>
      <c r="N722" s="238" t="s">
        <v>41</v>
      </c>
      <c r="O722" s="92"/>
      <c r="P722" s="239">
        <f>O722*H722</f>
        <v>0</v>
      </c>
      <c r="Q722" s="239">
        <v>0</v>
      </c>
      <c r="R722" s="239">
        <f>Q722*H722</f>
        <v>0</v>
      </c>
      <c r="S722" s="239">
        <v>0</v>
      </c>
      <c r="T722" s="240">
        <f>S722*H722</f>
        <v>0</v>
      </c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R722" s="241" t="s">
        <v>241</v>
      </c>
      <c r="AT722" s="241" t="s">
        <v>161</v>
      </c>
      <c r="AU722" s="241" t="s">
        <v>85</v>
      </c>
      <c r="AY722" s="18" t="s">
        <v>158</v>
      </c>
      <c r="BE722" s="242">
        <f>IF(N722="základní",J722,0)</f>
        <v>0</v>
      </c>
      <c r="BF722" s="242">
        <f>IF(N722="snížená",J722,0)</f>
        <v>0</v>
      </c>
      <c r="BG722" s="242">
        <f>IF(N722="zákl. přenesená",J722,0)</f>
        <v>0</v>
      </c>
      <c r="BH722" s="242">
        <f>IF(N722="sníž. přenesená",J722,0)</f>
        <v>0</v>
      </c>
      <c r="BI722" s="242">
        <f>IF(N722="nulová",J722,0)</f>
        <v>0</v>
      </c>
      <c r="BJ722" s="18" t="s">
        <v>83</v>
      </c>
      <c r="BK722" s="242">
        <f>ROUND(I722*H722,2)</f>
        <v>0</v>
      </c>
      <c r="BL722" s="18" t="s">
        <v>241</v>
      </c>
      <c r="BM722" s="241" t="s">
        <v>1147</v>
      </c>
    </row>
    <row r="723" s="2" customFormat="1">
      <c r="A723" s="39"/>
      <c r="B723" s="40"/>
      <c r="C723" s="41"/>
      <c r="D723" s="245" t="s">
        <v>330</v>
      </c>
      <c r="E723" s="41"/>
      <c r="F723" s="298" t="s">
        <v>1148</v>
      </c>
      <c r="G723" s="41"/>
      <c r="H723" s="41"/>
      <c r="I723" s="299"/>
      <c r="J723" s="41"/>
      <c r="K723" s="41"/>
      <c r="L723" s="45"/>
      <c r="M723" s="300"/>
      <c r="N723" s="301"/>
      <c r="O723" s="92"/>
      <c r="P723" s="92"/>
      <c r="Q723" s="92"/>
      <c r="R723" s="92"/>
      <c r="S723" s="92"/>
      <c r="T723" s="93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T723" s="18" t="s">
        <v>330</v>
      </c>
      <c r="AU723" s="18" t="s">
        <v>85</v>
      </c>
    </row>
    <row r="724" s="2" customFormat="1" ht="37.8" customHeight="1">
      <c r="A724" s="39"/>
      <c r="B724" s="40"/>
      <c r="C724" s="229" t="s">
        <v>313</v>
      </c>
      <c r="D724" s="229" t="s">
        <v>161</v>
      </c>
      <c r="E724" s="230" t="s">
        <v>1149</v>
      </c>
      <c r="F724" s="231" t="s">
        <v>1150</v>
      </c>
      <c r="G724" s="232" t="s">
        <v>735</v>
      </c>
      <c r="H724" s="233">
        <v>1</v>
      </c>
      <c r="I724" s="234"/>
      <c r="J724" s="235">
        <f>ROUND(I724*H724,2)</f>
        <v>0</v>
      </c>
      <c r="K724" s="236"/>
      <c r="L724" s="45"/>
      <c r="M724" s="237" t="s">
        <v>1</v>
      </c>
      <c r="N724" s="238" t="s">
        <v>41</v>
      </c>
      <c r="O724" s="92"/>
      <c r="P724" s="239">
        <f>O724*H724</f>
        <v>0</v>
      </c>
      <c r="Q724" s="239">
        <v>0</v>
      </c>
      <c r="R724" s="239">
        <f>Q724*H724</f>
        <v>0</v>
      </c>
      <c r="S724" s="239">
        <v>0</v>
      </c>
      <c r="T724" s="240">
        <f>S724*H724</f>
        <v>0</v>
      </c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R724" s="241" t="s">
        <v>241</v>
      </c>
      <c r="AT724" s="241" t="s">
        <v>161</v>
      </c>
      <c r="AU724" s="241" t="s">
        <v>85</v>
      </c>
      <c r="AY724" s="18" t="s">
        <v>158</v>
      </c>
      <c r="BE724" s="242">
        <f>IF(N724="základní",J724,0)</f>
        <v>0</v>
      </c>
      <c r="BF724" s="242">
        <f>IF(N724="snížená",J724,0)</f>
        <v>0</v>
      </c>
      <c r="BG724" s="242">
        <f>IF(N724="zákl. přenesená",J724,0)</f>
        <v>0</v>
      </c>
      <c r="BH724" s="242">
        <f>IF(N724="sníž. přenesená",J724,0)</f>
        <v>0</v>
      </c>
      <c r="BI724" s="242">
        <f>IF(N724="nulová",J724,0)</f>
        <v>0</v>
      </c>
      <c r="BJ724" s="18" t="s">
        <v>83</v>
      </c>
      <c r="BK724" s="242">
        <f>ROUND(I724*H724,2)</f>
        <v>0</v>
      </c>
      <c r="BL724" s="18" t="s">
        <v>241</v>
      </c>
      <c r="BM724" s="241" t="s">
        <v>1151</v>
      </c>
    </row>
    <row r="725" s="2" customFormat="1">
      <c r="A725" s="39"/>
      <c r="B725" s="40"/>
      <c r="C725" s="41"/>
      <c r="D725" s="245" t="s">
        <v>330</v>
      </c>
      <c r="E725" s="41"/>
      <c r="F725" s="298" t="s">
        <v>1148</v>
      </c>
      <c r="G725" s="41"/>
      <c r="H725" s="41"/>
      <c r="I725" s="299"/>
      <c r="J725" s="41"/>
      <c r="K725" s="41"/>
      <c r="L725" s="45"/>
      <c r="M725" s="300"/>
      <c r="N725" s="301"/>
      <c r="O725" s="92"/>
      <c r="P725" s="92"/>
      <c r="Q725" s="92"/>
      <c r="R725" s="92"/>
      <c r="S725" s="92"/>
      <c r="T725" s="93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T725" s="18" t="s">
        <v>330</v>
      </c>
      <c r="AU725" s="18" t="s">
        <v>85</v>
      </c>
    </row>
    <row r="726" s="2" customFormat="1" ht="37.8" customHeight="1">
      <c r="A726" s="39"/>
      <c r="B726" s="40"/>
      <c r="C726" s="229" t="s">
        <v>1152</v>
      </c>
      <c r="D726" s="229" t="s">
        <v>161</v>
      </c>
      <c r="E726" s="230" t="s">
        <v>1153</v>
      </c>
      <c r="F726" s="231" t="s">
        <v>1154</v>
      </c>
      <c r="G726" s="232" t="s">
        <v>735</v>
      </c>
      <c r="H726" s="233">
        <v>1</v>
      </c>
      <c r="I726" s="234"/>
      <c r="J726" s="235">
        <f>ROUND(I726*H726,2)</f>
        <v>0</v>
      </c>
      <c r="K726" s="236"/>
      <c r="L726" s="45"/>
      <c r="M726" s="237" t="s">
        <v>1</v>
      </c>
      <c r="N726" s="238" t="s">
        <v>41</v>
      </c>
      <c r="O726" s="92"/>
      <c r="P726" s="239">
        <f>O726*H726</f>
        <v>0</v>
      </c>
      <c r="Q726" s="239">
        <v>0</v>
      </c>
      <c r="R726" s="239">
        <f>Q726*H726</f>
        <v>0</v>
      </c>
      <c r="S726" s="239">
        <v>0</v>
      </c>
      <c r="T726" s="240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41" t="s">
        <v>241</v>
      </c>
      <c r="AT726" s="241" t="s">
        <v>161</v>
      </c>
      <c r="AU726" s="241" t="s">
        <v>85</v>
      </c>
      <c r="AY726" s="18" t="s">
        <v>158</v>
      </c>
      <c r="BE726" s="242">
        <f>IF(N726="základní",J726,0)</f>
        <v>0</v>
      </c>
      <c r="BF726" s="242">
        <f>IF(N726="snížená",J726,0)</f>
        <v>0</v>
      </c>
      <c r="BG726" s="242">
        <f>IF(N726="zákl. přenesená",J726,0)</f>
        <v>0</v>
      </c>
      <c r="BH726" s="242">
        <f>IF(N726="sníž. přenesená",J726,0)</f>
        <v>0</v>
      </c>
      <c r="BI726" s="242">
        <f>IF(N726="nulová",J726,0)</f>
        <v>0</v>
      </c>
      <c r="BJ726" s="18" t="s">
        <v>83</v>
      </c>
      <c r="BK726" s="242">
        <f>ROUND(I726*H726,2)</f>
        <v>0</v>
      </c>
      <c r="BL726" s="18" t="s">
        <v>241</v>
      </c>
      <c r="BM726" s="241" t="s">
        <v>1155</v>
      </c>
    </row>
    <row r="727" s="2" customFormat="1">
      <c r="A727" s="39"/>
      <c r="B727" s="40"/>
      <c r="C727" s="41"/>
      <c r="D727" s="245" t="s">
        <v>330</v>
      </c>
      <c r="E727" s="41"/>
      <c r="F727" s="298" t="s">
        <v>1148</v>
      </c>
      <c r="G727" s="41"/>
      <c r="H727" s="41"/>
      <c r="I727" s="299"/>
      <c r="J727" s="41"/>
      <c r="K727" s="41"/>
      <c r="L727" s="45"/>
      <c r="M727" s="300"/>
      <c r="N727" s="301"/>
      <c r="O727" s="92"/>
      <c r="P727" s="92"/>
      <c r="Q727" s="92"/>
      <c r="R727" s="92"/>
      <c r="S727" s="92"/>
      <c r="T727" s="93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T727" s="18" t="s">
        <v>330</v>
      </c>
      <c r="AU727" s="18" t="s">
        <v>85</v>
      </c>
    </row>
    <row r="728" s="2" customFormat="1" ht="37.8" customHeight="1">
      <c r="A728" s="39"/>
      <c r="B728" s="40"/>
      <c r="C728" s="229" t="s">
        <v>317</v>
      </c>
      <c r="D728" s="229" t="s">
        <v>161</v>
      </c>
      <c r="E728" s="230" t="s">
        <v>1156</v>
      </c>
      <c r="F728" s="231" t="s">
        <v>1157</v>
      </c>
      <c r="G728" s="232" t="s">
        <v>735</v>
      </c>
      <c r="H728" s="233">
        <v>2</v>
      </c>
      <c r="I728" s="234"/>
      <c r="J728" s="235">
        <f>ROUND(I728*H728,2)</f>
        <v>0</v>
      </c>
      <c r="K728" s="236"/>
      <c r="L728" s="45"/>
      <c r="M728" s="237" t="s">
        <v>1</v>
      </c>
      <c r="N728" s="238" t="s">
        <v>41</v>
      </c>
      <c r="O728" s="92"/>
      <c r="P728" s="239">
        <f>O728*H728</f>
        <v>0</v>
      </c>
      <c r="Q728" s="239">
        <v>0</v>
      </c>
      <c r="R728" s="239">
        <f>Q728*H728</f>
        <v>0</v>
      </c>
      <c r="S728" s="239">
        <v>0</v>
      </c>
      <c r="T728" s="240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41" t="s">
        <v>241</v>
      </c>
      <c r="AT728" s="241" t="s">
        <v>161</v>
      </c>
      <c r="AU728" s="241" t="s">
        <v>85</v>
      </c>
      <c r="AY728" s="18" t="s">
        <v>158</v>
      </c>
      <c r="BE728" s="242">
        <f>IF(N728="základní",J728,0)</f>
        <v>0</v>
      </c>
      <c r="BF728" s="242">
        <f>IF(N728="snížená",J728,0)</f>
        <v>0</v>
      </c>
      <c r="BG728" s="242">
        <f>IF(N728="zákl. přenesená",J728,0)</f>
        <v>0</v>
      </c>
      <c r="BH728" s="242">
        <f>IF(N728="sníž. přenesená",J728,0)</f>
        <v>0</v>
      </c>
      <c r="BI728" s="242">
        <f>IF(N728="nulová",J728,0)</f>
        <v>0</v>
      </c>
      <c r="BJ728" s="18" t="s">
        <v>83</v>
      </c>
      <c r="BK728" s="242">
        <f>ROUND(I728*H728,2)</f>
        <v>0</v>
      </c>
      <c r="BL728" s="18" t="s">
        <v>241</v>
      </c>
      <c r="BM728" s="241" t="s">
        <v>1158</v>
      </c>
    </row>
    <row r="729" s="2" customFormat="1">
      <c r="A729" s="39"/>
      <c r="B729" s="40"/>
      <c r="C729" s="41"/>
      <c r="D729" s="245" t="s">
        <v>330</v>
      </c>
      <c r="E729" s="41"/>
      <c r="F729" s="298" t="s">
        <v>1148</v>
      </c>
      <c r="G729" s="41"/>
      <c r="H729" s="41"/>
      <c r="I729" s="299"/>
      <c r="J729" s="41"/>
      <c r="K729" s="41"/>
      <c r="L729" s="45"/>
      <c r="M729" s="300"/>
      <c r="N729" s="301"/>
      <c r="O729" s="92"/>
      <c r="P729" s="92"/>
      <c r="Q729" s="92"/>
      <c r="R729" s="92"/>
      <c r="S729" s="92"/>
      <c r="T729" s="93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T729" s="18" t="s">
        <v>330</v>
      </c>
      <c r="AU729" s="18" t="s">
        <v>85</v>
      </c>
    </row>
    <row r="730" s="2" customFormat="1" ht="37.8" customHeight="1">
      <c r="A730" s="39"/>
      <c r="B730" s="40"/>
      <c r="C730" s="229" t="s">
        <v>1159</v>
      </c>
      <c r="D730" s="229" t="s">
        <v>161</v>
      </c>
      <c r="E730" s="230" t="s">
        <v>1160</v>
      </c>
      <c r="F730" s="231" t="s">
        <v>1161</v>
      </c>
      <c r="G730" s="232" t="s">
        <v>735</v>
      </c>
      <c r="H730" s="233">
        <v>1</v>
      </c>
      <c r="I730" s="234"/>
      <c r="J730" s="235">
        <f>ROUND(I730*H730,2)</f>
        <v>0</v>
      </c>
      <c r="K730" s="236"/>
      <c r="L730" s="45"/>
      <c r="M730" s="237" t="s">
        <v>1</v>
      </c>
      <c r="N730" s="238" t="s">
        <v>41</v>
      </c>
      <c r="O730" s="92"/>
      <c r="P730" s="239">
        <f>O730*H730</f>
        <v>0</v>
      </c>
      <c r="Q730" s="239">
        <v>0</v>
      </c>
      <c r="R730" s="239">
        <f>Q730*H730</f>
        <v>0</v>
      </c>
      <c r="S730" s="239">
        <v>0</v>
      </c>
      <c r="T730" s="240">
        <f>S730*H730</f>
        <v>0</v>
      </c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R730" s="241" t="s">
        <v>241</v>
      </c>
      <c r="AT730" s="241" t="s">
        <v>161</v>
      </c>
      <c r="AU730" s="241" t="s">
        <v>85</v>
      </c>
      <c r="AY730" s="18" t="s">
        <v>158</v>
      </c>
      <c r="BE730" s="242">
        <f>IF(N730="základní",J730,0)</f>
        <v>0</v>
      </c>
      <c r="BF730" s="242">
        <f>IF(N730="snížená",J730,0)</f>
        <v>0</v>
      </c>
      <c r="BG730" s="242">
        <f>IF(N730="zákl. přenesená",J730,0)</f>
        <v>0</v>
      </c>
      <c r="BH730" s="242">
        <f>IF(N730="sníž. přenesená",J730,0)</f>
        <v>0</v>
      </c>
      <c r="BI730" s="242">
        <f>IF(N730="nulová",J730,0)</f>
        <v>0</v>
      </c>
      <c r="BJ730" s="18" t="s">
        <v>83</v>
      </c>
      <c r="BK730" s="242">
        <f>ROUND(I730*H730,2)</f>
        <v>0</v>
      </c>
      <c r="BL730" s="18" t="s">
        <v>241</v>
      </c>
      <c r="BM730" s="241" t="s">
        <v>1162</v>
      </c>
    </row>
    <row r="731" s="2" customFormat="1">
      <c r="A731" s="39"/>
      <c r="B731" s="40"/>
      <c r="C731" s="41"/>
      <c r="D731" s="245" t="s">
        <v>330</v>
      </c>
      <c r="E731" s="41"/>
      <c r="F731" s="298" t="s">
        <v>1148</v>
      </c>
      <c r="G731" s="41"/>
      <c r="H731" s="41"/>
      <c r="I731" s="299"/>
      <c r="J731" s="41"/>
      <c r="K731" s="41"/>
      <c r="L731" s="45"/>
      <c r="M731" s="300"/>
      <c r="N731" s="301"/>
      <c r="O731" s="92"/>
      <c r="P731" s="92"/>
      <c r="Q731" s="92"/>
      <c r="R731" s="92"/>
      <c r="S731" s="92"/>
      <c r="T731" s="93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T731" s="18" t="s">
        <v>330</v>
      </c>
      <c r="AU731" s="18" t="s">
        <v>85</v>
      </c>
    </row>
    <row r="732" s="2" customFormat="1" ht="37.8" customHeight="1">
      <c r="A732" s="39"/>
      <c r="B732" s="40"/>
      <c r="C732" s="229" t="s">
        <v>321</v>
      </c>
      <c r="D732" s="229" t="s">
        <v>161</v>
      </c>
      <c r="E732" s="230" t="s">
        <v>1163</v>
      </c>
      <c r="F732" s="231" t="s">
        <v>1164</v>
      </c>
      <c r="G732" s="232" t="s">
        <v>735</v>
      </c>
      <c r="H732" s="233">
        <v>7</v>
      </c>
      <c r="I732" s="234"/>
      <c r="J732" s="235">
        <f>ROUND(I732*H732,2)</f>
        <v>0</v>
      </c>
      <c r="K732" s="236"/>
      <c r="L732" s="45"/>
      <c r="M732" s="237" t="s">
        <v>1</v>
      </c>
      <c r="N732" s="238" t="s">
        <v>41</v>
      </c>
      <c r="O732" s="92"/>
      <c r="P732" s="239">
        <f>O732*H732</f>
        <v>0</v>
      </c>
      <c r="Q732" s="239">
        <v>0</v>
      </c>
      <c r="R732" s="239">
        <f>Q732*H732</f>
        <v>0</v>
      </c>
      <c r="S732" s="239">
        <v>0</v>
      </c>
      <c r="T732" s="240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241" t="s">
        <v>241</v>
      </c>
      <c r="AT732" s="241" t="s">
        <v>161</v>
      </c>
      <c r="AU732" s="241" t="s">
        <v>85</v>
      </c>
      <c r="AY732" s="18" t="s">
        <v>158</v>
      </c>
      <c r="BE732" s="242">
        <f>IF(N732="základní",J732,0)</f>
        <v>0</v>
      </c>
      <c r="BF732" s="242">
        <f>IF(N732="snížená",J732,0)</f>
        <v>0</v>
      </c>
      <c r="BG732" s="242">
        <f>IF(N732="zákl. přenesená",J732,0)</f>
        <v>0</v>
      </c>
      <c r="BH732" s="242">
        <f>IF(N732="sníž. přenesená",J732,0)</f>
        <v>0</v>
      </c>
      <c r="BI732" s="242">
        <f>IF(N732="nulová",J732,0)</f>
        <v>0</v>
      </c>
      <c r="BJ732" s="18" t="s">
        <v>83</v>
      </c>
      <c r="BK732" s="242">
        <f>ROUND(I732*H732,2)</f>
        <v>0</v>
      </c>
      <c r="BL732" s="18" t="s">
        <v>241</v>
      </c>
      <c r="BM732" s="241" t="s">
        <v>1165</v>
      </c>
    </row>
    <row r="733" s="2" customFormat="1">
      <c r="A733" s="39"/>
      <c r="B733" s="40"/>
      <c r="C733" s="41"/>
      <c r="D733" s="245" t="s">
        <v>330</v>
      </c>
      <c r="E733" s="41"/>
      <c r="F733" s="298" t="s">
        <v>1148</v>
      </c>
      <c r="G733" s="41"/>
      <c r="H733" s="41"/>
      <c r="I733" s="299"/>
      <c r="J733" s="41"/>
      <c r="K733" s="41"/>
      <c r="L733" s="45"/>
      <c r="M733" s="300"/>
      <c r="N733" s="301"/>
      <c r="O733" s="92"/>
      <c r="P733" s="92"/>
      <c r="Q733" s="92"/>
      <c r="R733" s="92"/>
      <c r="S733" s="92"/>
      <c r="T733" s="93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T733" s="18" t="s">
        <v>330</v>
      </c>
      <c r="AU733" s="18" t="s">
        <v>85</v>
      </c>
    </row>
    <row r="734" s="2" customFormat="1" ht="37.8" customHeight="1">
      <c r="A734" s="39"/>
      <c r="B734" s="40"/>
      <c r="C734" s="229" t="s">
        <v>1166</v>
      </c>
      <c r="D734" s="229" t="s">
        <v>161</v>
      </c>
      <c r="E734" s="230" t="s">
        <v>1167</v>
      </c>
      <c r="F734" s="231" t="s">
        <v>1168</v>
      </c>
      <c r="G734" s="232" t="s">
        <v>735</v>
      </c>
      <c r="H734" s="233">
        <v>1</v>
      </c>
      <c r="I734" s="234"/>
      <c r="J734" s="235">
        <f>ROUND(I734*H734,2)</f>
        <v>0</v>
      </c>
      <c r="K734" s="236"/>
      <c r="L734" s="45"/>
      <c r="M734" s="237" t="s">
        <v>1</v>
      </c>
      <c r="N734" s="238" t="s">
        <v>41</v>
      </c>
      <c r="O734" s="92"/>
      <c r="P734" s="239">
        <f>O734*H734</f>
        <v>0</v>
      </c>
      <c r="Q734" s="239">
        <v>0</v>
      </c>
      <c r="R734" s="239">
        <f>Q734*H734</f>
        <v>0</v>
      </c>
      <c r="S734" s="239">
        <v>0</v>
      </c>
      <c r="T734" s="240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41" t="s">
        <v>241</v>
      </c>
      <c r="AT734" s="241" t="s">
        <v>161</v>
      </c>
      <c r="AU734" s="241" t="s">
        <v>85</v>
      </c>
      <c r="AY734" s="18" t="s">
        <v>158</v>
      </c>
      <c r="BE734" s="242">
        <f>IF(N734="základní",J734,0)</f>
        <v>0</v>
      </c>
      <c r="BF734" s="242">
        <f>IF(N734="snížená",J734,0)</f>
        <v>0</v>
      </c>
      <c r="BG734" s="242">
        <f>IF(N734="zákl. přenesená",J734,0)</f>
        <v>0</v>
      </c>
      <c r="BH734" s="242">
        <f>IF(N734="sníž. přenesená",J734,0)</f>
        <v>0</v>
      </c>
      <c r="BI734" s="242">
        <f>IF(N734="nulová",J734,0)</f>
        <v>0</v>
      </c>
      <c r="BJ734" s="18" t="s">
        <v>83</v>
      </c>
      <c r="BK734" s="242">
        <f>ROUND(I734*H734,2)</f>
        <v>0</v>
      </c>
      <c r="BL734" s="18" t="s">
        <v>241</v>
      </c>
      <c r="BM734" s="241" t="s">
        <v>1169</v>
      </c>
    </row>
    <row r="735" s="2" customFormat="1">
      <c r="A735" s="39"/>
      <c r="B735" s="40"/>
      <c r="C735" s="41"/>
      <c r="D735" s="245" t="s">
        <v>330</v>
      </c>
      <c r="E735" s="41"/>
      <c r="F735" s="298" t="s">
        <v>1148</v>
      </c>
      <c r="G735" s="41"/>
      <c r="H735" s="41"/>
      <c r="I735" s="299"/>
      <c r="J735" s="41"/>
      <c r="K735" s="41"/>
      <c r="L735" s="45"/>
      <c r="M735" s="300"/>
      <c r="N735" s="301"/>
      <c r="O735" s="92"/>
      <c r="P735" s="92"/>
      <c r="Q735" s="92"/>
      <c r="R735" s="92"/>
      <c r="S735" s="92"/>
      <c r="T735" s="93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T735" s="18" t="s">
        <v>330</v>
      </c>
      <c r="AU735" s="18" t="s">
        <v>85</v>
      </c>
    </row>
    <row r="736" s="2" customFormat="1" ht="37.8" customHeight="1">
      <c r="A736" s="39"/>
      <c r="B736" s="40"/>
      <c r="C736" s="229" t="s">
        <v>325</v>
      </c>
      <c r="D736" s="229" t="s">
        <v>161</v>
      </c>
      <c r="E736" s="230" t="s">
        <v>1170</v>
      </c>
      <c r="F736" s="231" t="s">
        <v>1171</v>
      </c>
      <c r="G736" s="232" t="s">
        <v>735</v>
      </c>
      <c r="H736" s="233">
        <v>3</v>
      </c>
      <c r="I736" s="234"/>
      <c r="J736" s="235">
        <f>ROUND(I736*H736,2)</f>
        <v>0</v>
      </c>
      <c r="K736" s="236"/>
      <c r="L736" s="45"/>
      <c r="M736" s="237" t="s">
        <v>1</v>
      </c>
      <c r="N736" s="238" t="s">
        <v>41</v>
      </c>
      <c r="O736" s="92"/>
      <c r="P736" s="239">
        <f>O736*H736</f>
        <v>0</v>
      </c>
      <c r="Q736" s="239">
        <v>0</v>
      </c>
      <c r="R736" s="239">
        <f>Q736*H736</f>
        <v>0</v>
      </c>
      <c r="S736" s="239">
        <v>0</v>
      </c>
      <c r="T736" s="240">
        <f>S736*H736</f>
        <v>0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241" t="s">
        <v>241</v>
      </c>
      <c r="AT736" s="241" t="s">
        <v>161</v>
      </c>
      <c r="AU736" s="241" t="s">
        <v>85</v>
      </c>
      <c r="AY736" s="18" t="s">
        <v>158</v>
      </c>
      <c r="BE736" s="242">
        <f>IF(N736="základní",J736,0)</f>
        <v>0</v>
      </c>
      <c r="BF736" s="242">
        <f>IF(N736="snížená",J736,0)</f>
        <v>0</v>
      </c>
      <c r="BG736" s="242">
        <f>IF(N736="zákl. přenesená",J736,0)</f>
        <v>0</v>
      </c>
      <c r="BH736" s="242">
        <f>IF(N736="sníž. přenesená",J736,0)</f>
        <v>0</v>
      </c>
      <c r="BI736" s="242">
        <f>IF(N736="nulová",J736,0)</f>
        <v>0</v>
      </c>
      <c r="BJ736" s="18" t="s">
        <v>83</v>
      </c>
      <c r="BK736" s="242">
        <f>ROUND(I736*H736,2)</f>
        <v>0</v>
      </c>
      <c r="BL736" s="18" t="s">
        <v>241</v>
      </c>
      <c r="BM736" s="241" t="s">
        <v>1172</v>
      </c>
    </row>
    <row r="737" s="2" customFormat="1">
      <c r="A737" s="39"/>
      <c r="B737" s="40"/>
      <c r="C737" s="41"/>
      <c r="D737" s="245" t="s">
        <v>330</v>
      </c>
      <c r="E737" s="41"/>
      <c r="F737" s="298" t="s">
        <v>1148</v>
      </c>
      <c r="G737" s="41"/>
      <c r="H737" s="41"/>
      <c r="I737" s="299"/>
      <c r="J737" s="41"/>
      <c r="K737" s="41"/>
      <c r="L737" s="45"/>
      <c r="M737" s="300"/>
      <c r="N737" s="301"/>
      <c r="O737" s="92"/>
      <c r="P737" s="92"/>
      <c r="Q737" s="92"/>
      <c r="R737" s="92"/>
      <c r="S737" s="92"/>
      <c r="T737" s="93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T737" s="18" t="s">
        <v>330</v>
      </c>
      <c r="AU737" s="18" t="s">
        <v>85</v>
      </c>
    </row>
    <row r="738" s="2" customFormat="1" ht="37.8" customHeight="1">
      <c r="A738" s="39"/>
      <c r="B738" s="40"/>
      <c r="C738" s="229" t="s">
        <v>1173</v>
      </c>
      <c r="D738" s="229" t="s">
        <v>161</v>
      </c>
      <c r="E738" s="230" t="s">
        <v>1174</v>
      </c>
      <c r="F738" s="231" t="s">
        <v>1175</v>
      </c>
      <c r="G738" s="232" t="s">
        <v>735</v>
      </c>
      <c r="H738" s="233">
        <v>1</v>
      </c>
      <c r="I738" s="234"/>
      <c r="J738" s="235">
        <f>ROUND(I738*H738,2)</f>
        <v>0</v>
      </c>
      <c r="K738" s="236"/>
      <c r="L738" s="45"/>
      <c r="M738" s="237" t="s">
        <v>1</v>
      </c>
      <c r="N738" s="238" t="s">
        <v>41</v>
      </c>
      <c r="O738" s="92"/>
      <c r="P738" s="239">
        <f>O738*H738</f>
        <v>0</v>
      </c>
      <c r="Q738" s="239">
        <v>0</v>
      </c>
      <c r="R738" s="239">
        <f>Q738*H738</f>
        <v>0</v>
      </c>
      <c r="S738" s="239">
        <v>0</v>
      </c>
      <c r="T738" s="240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41" t="s">
        <v>241</v>
      </c>
      <c r="AT738" s="241" t="s">
        <v>161</v>
      </c>
      <c r="AU738" s="241" t="s">
        <v>85</v>
      </c>
      <c r="AY738" s="18" t="s">
        <v>158</v>
      </c>
      <c r="BE738" s="242">
        <f>IF(N738="základní",J738,0)</f>
        <v>0</v>
      </c>
      <c r="BF738" s="242">
        <f>IF(N738="snížená",J738,0)</f>
        <v>0</v>
      </c>
      <c r="BG738" s="242">
        <f>IF(N738="zákl. přenesená",J738,0)</f>
        <v>0</v>
      </c>
      <c r="BH738" s="242">
        <f>IF(N738="sníž. přenesená",J738,0)</f>
        <v>0</v>
      </c>
      <c r="BI738" s="242">
        <f>IF(N738="nulová",J738,0)</f>
        <v>0</v>
      </c>
      <c r="BJ738" s="18" t="s">
        <v>83</v>
      </c>
      <c r="BK738" s="242">
        <f>ROUND(I738*H738,2)</f>
        <v>0</v>
      </c>
      <c r="BL738" s="18" t="s">
        <v>241</v>
      </c>
      <c r="BM738" s="241" t="s">
        <v>1176</v>
      </c>
    </row>
    <row r="739" s="2" customFormat="1">
      <c r="A739" s="39"/>
      <c r="B739" s="40"/>
      <c r="C739" s="41"/>
      <c r="D739" s="245" t="s">
        <v>330</v>
      </c>
      <c r="E739" s="41"/>
      <c r="F739" s="298" t="s">
        <v>1148</v>
      </c>
      <c r="G739" s="41"/>
      <c r="H739" s="41"/>
      <c r="I739" s="299"/>
      <c r="J739" s="41"/>
      <c r="K739" s="41"/>
      <c r="L739" s="45"/>
      <c r="M739" s="300"/>
      <c r="N739" s="301"/>
      <c r="O739" s="92"/>
      <c r="P739" s="92"/>
      <c r="Q739" s="92"/>
      <c r="R739" s="92"/>
      <c r="S739" s="92"/>
      <c r="T739" s="93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T739" s="18" t="s">
        <v>330</v>
      </c>
      <c r="AU739" s="18" t="s">
        <v>85</v>
      </c>
    </row>
    <row r="740" s="2" customFormat="1" ht="37.8" customHeight="1">
      <c r="A740" s="39"/>
      <c r="B740" s="40"/>
      <c r="C740" s="229" t="s">
        <v>1177</v>
      </c>
      <c r="D740" s="229" t="s">
        <v>161</v>
      </c>
      <c r="E740" s="230" t="s">
        <v>1178</v>
      </c>
      <c r="F740" s="231" t="s">
        <v>1179</v>
      </c>
      <c r="G740" s="232" t="s">
        <v>735</v>
      </c>
      <c r="H740" s="233">
        <v>1</v>
      </c>
      <c r="I740" s="234"/>
      <c r="J740" s="235">
        <f>ROUND(I740*H740,2)</f>
        <v>0</v>
      </c>
      <c r="K740" s="236"/>
      <c r="L740" s="45"/>
      <c r="M740" s="237" t="s">
        <v>1</v>
      </c>
      <c r="N740" s="238" t="s">
        <v>41</v>
      </c>
      <c r="O740" s="92"/>
      <c r="P740" s="239">
        <f>O740*H740</f>
        <v>0</v>
      </c>
      <c r="Q740" s="239">
        <v>0</v>
      </c>
      <c r="R740" s="239">
        <f>Q740*H740</f>
        <v>0</v>
      </c>
      <c r="S740" s="239">
        <v>0</v>
      </c>
      <c r="T740" s="240">
        <f>S740*H740</f>
        <v>0</v>
      </c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R740" s="241" t="s">
        <v>241</v>
      </c>
      <c r="AT740" s="241" t="s">
        <v>161</v>
      </c>
      <c r="AU740" s="241" t="s">
        <v>85</v>
      </c>
      <c r="AY740" s="18" t="s">
        <v>158</v>
      </c>
      <c r="BE740" s="242">
        <f>IF(N740="základní",J740,0)</f>
        <v>0</v>
      </c>
      <c r="BF740" s="242">
        <f>IF(N740="snížená",J740,0)</f>
        <v>0</v>
      </c>
      <c r="BG740" s="242">
        <f>IF(N740="zákl. přenesená",J740,0)</f>
        <v>0</v>
      </c>
      <c r="BH740" s="242">
        <f>IF(N740="sníž. přenesená",J740,0)</f>
        <v>0</v>
      </c>
      <c r="BI740" s="242">
        <f>IF(N740="nulová",J740,0)</f>
        <v>0</v>
      </c>
      <c r="BJ740" s="18" t="s">
        <v>83</v>
      </c>
      <c r="BK740" s="242">
        <f>ROUND(I740*H740,2)</f>
        <v>0</v>
      </c>
      <c r="BL740" s="18" t="s">
        <v>241</v>
      </c>
      <c r="BM740" s="241" t="s">
        <v>1180</v>
      </c>
    </row>
    <row r="741" s="2" customFormat="1">
      <c r="A741" s="39"/>
      <c r="B741" s="40"/>
      <c r="C741" s="41"/>
      <c r="D741" s="245" t="s">
        <v>330</v>
      </c>
      <c r="E741" s="41"/>
      <c r="F741" s="298" t="s">
        <v>1148</v>
      </c>
      <c r="G741" s="41"/>
      <c r="H741" s="41"/>
      <c r="I741" s="299"/>
      <c r="J741" s="41"/>
      <c r="K741" s="41"/>
      <c r="L741" s="45"/>
      <c r="M741" s="300"/>
      <c r="N741" s="301"/>
      <c r="O741" s="92"/>
      <c r="P741" s="92"/>
      <c r="Q741" s="92"/>
      <c r="R741" s="92"/>
      <c r="S741" s="92"/>
      <c r="T741" s="93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T741" s="18" t="s">
        <v>330</v>
      </c>
      <c r="AU741" s="18" t="s">
        <v>85</v>
      </c>
    </row>
    <row r="742" s="2" customFormat="1" ht="37.8" customHeight="1">
      <c r="A742" s="39"/>
      <c r="B742" s="40"/>
      <c r="C742" s="229" t="s">
        <v>1181</v>
      </c>
      <c r="D742" s="229" t="s">
        <v>161</v>
      </c>
      <c r="E742" s="230" t="s">
        <v>1182</v>
      </c>
      <c r="F742" s="231" t="s">
        <v>1183</v>
      </c>
      <c r="G742" s="232" t="s">
        <v>735</v>
      </c>
      <c r="H742" s="233">
        <v>10</v>
      </c>
      <c r="I742" s="234"/>
      <c r="J742" s="235">
        <f>ROUND(I742*H742,2)</f>
        <v>0</v>
      </c>
      <c r="K742" s="236"/>
      <c r="L742" s="45"/>
      <c r="M742" s="237" t="s">
        <v>1</v>
      </c>
      <c r="N742" s="238" t="s">
        <v>41</v>
      </c>
      <c r="O742" s="92"/>
      <c r="P742" s="239">
        <f>O742*H742</f>
        <v>0</v>
      </c>
      <c r="Q742" s="239">
        <v>0</v>
      </c>
      <c r="R742" s="239">
        <f>Q742*H742</f>
        <v>0</v>
      </c>
      <c r="S742" s="239">
        <v>0</v>
      </c>
      <c r="T742" s="240">
        <f>S742*H742</f>
        <v>0</v>
      </c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R742" s="241" t="s">
        <v>241</v>
      </c>
      <c r="AT742" s="241" t="s">
        <v>161</v>
      </c>
      <c r="AU742" s="241" t="s">
        <v>85</v>
      </c>
      <c r="AY742" s="18" t="s">
        <v>158</v>
      </c>
      <c r="BE742" s="242">
        <f>IF(N742="základní",J742,0)</f>
        <v>0</v>
      </c>
      <c r="BF742" s="242">
        <f>IF(N742="snížená",J742,0)</f>
        <v>0</v>
      </c>
      <c r="BG742" s="242">
        <f>IF(N742="zákl. přenesená",J742,0)</f>
        <v>0</v>
      </c>
      <c r="BH742" s="242">
        <f>IF(N742="sníž. přenesená",J742,0)</f>
        <v>0</v>
      </c>
      <c r="BI742" s="242">
        <f>IF(N742="nulová",J742,0)</f>
        <v>0</v>
      </c>
      <c r="BJ742" s="18" t="s">
        <v>83</v>
      </c>
      <c r="BK742" s="242">
        <f>ROUND(I742*H742,2)</f>
        <v>0</v>
      </c>
      <c r="BL742" s="18" t="s">
        <v>241</v>
      </c>
      <c r="BM742" s="241" t="s">
        <v>1184</v>
      </c>
    </row>
    <row r="743" s="2" customFormat="1">
      <c r="A743" s="39"/>
      <c r="B743" s="40"/>
      <c r="C743" s="41"/>
      <c r="D743" s="245" t="s">
        <v>330</v>
      </c>
      <c r="E743" s="41"/>
      <c r="F743" s="298" t="s">
        <v>1148</v>
      </c>
      <c r="G743" s="41"/>
      <c r="H743" s="41"/>
      <c r="I743" s="299"/>
      <c r="J743" s="41"/>
      <c r="K743" s="41"/>
      <c r="L743" s="45"/>
      <c r="M743" s="300"/>
      <c r="N743" s="301"/>
      <c r="O743" s="92"/>
      <c r="P743" s="92"/>
      <c r="Q743" s="92"/>
      <c r="R743" s="92"/>
      <c r="S743" s="92"/>
      <c r="T743" s="93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T743" s="18" t="s">
        <v>330</v>
      </c>
      <c r="AU743" s="18" t="s">
        <v>85</v>
      </c>
    </row>
    <row r="744" s="2" customFormat="1" ht="37.8" customHeight="1">
      <c r="A744" s="39"/>
      <c r="B744" s="40"/>
      <c r="C744" s="229" t="s">
        <v>1185</v>
      </c>
      <c r="D744" s="229" t="s">
        <v>161</v>
      </c>
      <c r="E744" s="230" t="s">
        <v>1186</v>
      </c>
      <c r="F744" s="231" t="s">
        <v>1187</v>
      </c>
      <c r="G744" s="232" t="s">
        <v>735</v>
      </c>
      <c r="H744" s="233">
        <v>4</v>
      </c>
      <c r="I744" s="234"/>
      <c r="J744" s="235">
        <f>ROUND(I744*H744,2)</f>
        <v>0</v>
      </c>
      <c r="K744" s="236"/>
      <c r="L744" s="45"/>
      <c r="M744" s="237" t="s">
        <v>1</v>
      </c>
      <c r="N744" s="238" t="s">
        <v>41</v>
      </c>
      <c r="O744" s="92"/>
      <c r="P744" s="239">
        <f>O744*H744</f>
        <v>0</v>
      </c>
      <c r="Q744" s="239">
        <v>0</v>
      </c>
      <c r="R744" s="239">
        <f>Q744*H744</f>
        <v>0</v>
      </c>
      <c r="S744" s="239">
        <v>0</v>
      </c>
      <c r="T744" s="240">
        <f>S744*H744</f>
        <v>0</v>
      </c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R744" s="241" t="s">
        <v>241</v>
      </c>
      <c r="AT744" s="241" t="s">
        <v>161</v>
      </c>
      <c r="AU744" s="241" t="s">
        <v>85</v>
      </c>
      <c r="AY744" s="18" t="s">
        <v>158</v>
      </c>
      <c r="BE744" s="242">
        <f>IF(N744="základní",J744,0)</f>
        <v>0</v>
      </c>
      <c r="BF744" s="242">
        <f>IF(N744="snížená",J744,0)</f>
        <v>0</v>
      </c>
      <c r="BG744" s="242">
        <f>IF(N744="zákl. přenesená",J744,0)</f>
        <v>0</v>
      </c>
      <c r="BH744" s="242">
        <f>IF(N744="sníž. přenesená",J744,0)</f>
        <v>0</v>
      </c>
      <c r="BI744" s="242">
        <f>IF(N744="nulová",J744,0)</f>
        <v>0</v>
      </c>
      <c r="BJ744" s="18" t="s">
        <v>83</v>
      </c>
      <c r="BK744" s="242">
        <f>ROUND(I744*H744,2)</f>
        <v>0</v>
      </c>
      <c r="BL744" s="18" t="s">
        <v>241</v>
      </c>
      <c r="BM744" s="241" t="s">
        <v>1188</v>
      </c>
    </row>
    <row r="745" s="2" customFormat="1">
      <c r="A745" s="39"/>
      <c r="B745" s="40"/>
      <c r="C745" s="41"/>
      <c r="D745" s="245" t="s">
        <v>330</v>
      </c>
      <c r="E745" s="41"/>
      <c r="F745" s="298" t="s">
        <v>1148</v>
      </c>
      <c r="G745" s="41"/>
      <c r="H745" s="41"/>
      <c r="I745" s="299"/>
      <c r="J745" s="41"/>
      <c r="K745" s="41"/>
      <c r="L745" s="45"/>
      <c r="M745" s="300"/>
      <c r="N745" s="301"/>
      <c r="O745" s="92"/>
      <c r="P745" s="92"/>
      <c r="Q745" s="92"/>
      <c r="R745" s="92"/>
      <c r="S745" s="92"/>
      <c r="T745" s="93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T745" s="18" t="s">
        <v>330</v>
      </c>
      <c r="AU745" s="18" t="s">
        <v>85</v>
      </c>
    </row>
    <row r="746" s="2" customFormat="1" ht="37.8" customHeight="1">
      <c r="A746" s="39"/>
      <c r="B746" s="40"/>
      <c r="C746" s="229" t="s">
        <v>1189</v>
      </c>
      <c r="D746" s="229" t="s">
        <v>161</v>
      </c>
      <c r="E746" s="230" t="s">
        <v>1190</v>
      </c>
      <c r="F746" s="231" t="s">
        <v>1191</v>
      </c>
      <c r="G746" s="232" t="s">
        <v>735</v>
      </c>
      <c r="H746" s="233">
        <v>1</v>
      </c>
      <c r="I746" s="234"/>
      <c r="J746" s="235">
        <f>ROUND(I746*H746,2)</f>
        <v>0</v>
      </c>
      <c r="K746" s="236"/>
      <c r="L746" s="45"/>
      <c r="M746" s="237" t="s">
        <v>1</v>
      </c>
      <c r="N746" s="238" t="s">
        <v>41</v>
      </c>
      <c r="O746" s="92"/>
      <c r="P746" s="239">
        <f>O746*H746</f>
        <v>0</v>
      </c>
      <c r="Q746" s="239">
        <v>0</v>
      </c>
      <c r="R746" s="239">
        <f>Q746*H746</f>
        <v>0</v>
      </c>
      <c r="S746" s="239">
        <v>0</v>
      </c>
      <c r="T746" s="240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41" t="s">
        <v>241</v>
      </c>
      <c r="AT746" s="241" t="s">
        <v>161</v>
      </c>
      <c r="AU746" s="241" t="s">
        <v>85</v>
      </c>
      <c r="AY746" s="18" t="s">
        <v>158</v>
      </c>
      <c r="BE746" s="242">
        <f>IF(N746="základní",J746,0)</f>
        <v>0</v>
      </c>
      <c r="BF746" s="242">
        <f>IF(N746="snížená",J746,0)</f>
        <v>0</v>
      </c>
      <c r="BG746" s="242">
        <f>IF(N746="zákl. přenesená",J746,0)</f>
        <v>0</v>
      </c>
      <c r="BH746" s="242">
        <f>IF(N746="sníž. přenesená",J746,0)</f>
        <v>0</v>
      </c>
      <c r="BI746" s="242">
        <f>IF(N746="nulová",J746,0)</f>
        <v>0</v>
      </c>
      <c r="BJ746" s="18" t="s">
        <v>83</v>
      </c>
      <c r="BK746" s="242">
        <f>ROUND(I746*H746,2)</f>
        <v>0</v>
      </c>
      <c r="BL746" s="18" t="s">
        <v>241</v>
      </c>
      <c r="BM746" s="241" t="s">
        <v>1192</v>
      </c>
    </row>
    <row r="747" s="2" customFormat="1">
      <c r="A747" s="39"/>
      <c r="B747" s="40"/>
      <c r="C747" s="41"/>
      <c r="D747" s="245" t="s">
        <v>330</v>
      </c>
      <c r="E747" s="41"/>
      <c r="F747" s="298" t="s">
        <v>1148</v>
      </c>
      <c r="G747" s="41"/>
      <c r="H747" s="41"/>
      <c r="I747" s="299"/>
      <c r="J747" s="41"/>
      <c r="K747" s="41"/>
      <c r="L747" s="45"/>
      <c r="M747" s="300"/>
      <c r="N747" s="301"/>
      <c r="O747" s="92"/>
      <c r="P747" s="92"/>
      <c r="Q747" s="92"/>
      <c r="R747" s="92"/>
      <c r="S747" s="92"/>
      <c r="T747" s="93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T747" s="18" t="s">
        <v>330</v>
      </c>
      <c r="AU747" s="18" t="s">
        <v>85</v>
      </c>
    </row>
    <row r="748" s="2" customFormat="1" ht="37.8" customHeight="1">
      <c r="A748" s="39"/>
      <c r="B748" s="40"/>
      <c r="C748" s="229" t="s">
        <v>1193</v>
      </c>
      <c r="D748" s="229" t="s">
        <v>161</v>
      </c>
      <c r="E748" s="230" t="s">
        <v>1194</v>
      </c>
      <c r="F748" s="231" t="s">
        <v>1195</v>
      </c>
      <c r="G748" s="232" t="s">
        <v>735</v>
      </c>
      <c r="H748" s="233">
        <v>1</v>
      </c>
      <c r="I748" s="234"/>
      <c r="J748" s="235">
        <f>ROUND(I748*H748,2)</f>
        <v>0</v>
      </c>
      <c r="K748" s="236"/>
      <c r="L748" s="45"/>
      <c r="M748" s="237" t="s">
        <v>1</v>
      </c>
      <c r="N748" s="238" t="s">
        <v>41</v>
      </c>
      <c r="O748" s="92"/>
      <c r="P748" s="239">
        <f>O748*H748</f>
        <v>0</v>
      </c>
      <c r="Q748" s="239">
        <v>0</v>
      </c>
      <c r="R748" s="239">
        <f>Q748*H748</f>
        <v>0</v>
      </c>
      <c r="S748" s="239">
        <v>0</v>
      </c>
      <c r="T748" s="240">
        <f>S748*H748</f>
        <v>0</v>
      </c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R748" s="241" t="s">
        <v>241</v>
      </c>
      <c r="AT748" s="241" t="s">
        <v>161</v>
      </c>
      <c r="AU748" s="241" t="s">
        <v>85</v>
      </c>
      <c r="AY748" s="18" t="s">
        <v>158</v>
      </c>
      <c r="BE748" s="242">
        <f>IF(N748="základní",J748,0)</f>
        <v>0</v>
      </c>
      <c r="BF748" s="242">
        <f>IF(N748="snížená",J748,0)</f>
        <v>0</v>
      </c>
      <c r="BG748" s="242">
        <f>IF(N748="zákl. přenesená",J748,0)</f>
        <v>0</v>
      </c>
      <c r="BH748" s="242">
        <f>IF(N748="sníž. přenesená",J748,0)</f>
        <v>0</v>
      </c>
      <c r="BI748" s="242">
        <f>IF(N748="nulová",J748,0)</f>
        <v>0</v>
      </c>
      <c r="BJ748" s="18" t="s">
        <v>83</v>
      </c>
      <c r="BK748" s="242">
        <f>ROUND(I748*H748,2)</f>
        <v>0</v>
      </c>
      <c r="BL748" s="18" t="s">
        <v>241</v>
      </c>
      <c r="BM748" s="241" t="s">
        <v>1196</v>
      </c>
    </row>
    <row r="749" s="2" customFormat="1">
      <c r="A749" s="39"/>
      <c r="B749" s="40"/>
      <c r="C749" s="41"/>
      <c r="D749" s="245" t="s">
        <v>330</v>
      </c>
      <c r="E749" s="41"/>
      <c r="F749" s="298" t="s">
        <v>1148</v>
      </c>
      <c r="G749" s="41"/>
      <c r="H749" s="41"/>
      <c r="I749" s="299"/>
      <c r="J749" s="41"/>
      <c r="K749" s="41"/>
      <c r="L749" s="45"/>
      <c r="M749" s="300"/>
      <c r="N749" s="301"/>
      <c r="O749" s="92"/>
      <c r="P749" s="92"/>
      <c r="Q749" s="92"/>
      <c r="R749" s="92"/>
      <c r="S749" s="92"/>
      <c r="T749" s="93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T749" s="18" t="s">
        <v>330</v>
      </c>
      <c r="AU749" s="18" t="s">
        <v>85</v>
      </c>
    </row>
    <row r="750" s="2" customFormat="1" ht="37.8" customHeight="1">
      <c r="A750" s="39"/>
      <c r="B750" s="40"/>
      <c r="C750" s="229" t="s">
        <v>1197</v>
      </c>
      <c r="D750" s="229" t="s">
        <v>161</v>
      </c>
      <c r="E750" s="230" t="s">
        <v>1198</v>
      </c>
      <c r="F750" s="231" t="s">
        <v>1199</v>
      </c>
      <c r="G750" s="232" t="s">
        <v>735</v>
      </c>
      <c r="H750" s="233">
        <v>6</v>
      </c>
      <c r="I750" s="234"/>
      <c r="J750" s="235">
        <f>ROUND(I750*H750,2)</f>
        <v>0</v>
      </c>
      <c r="K750" s="236"/>
      <c r="L750" s="45"/>
      <c r="M750" s="237" t="s">
        <v>1</v>
      </c>
      <c r="N750" s="238" t="s">
        <v>41</v>
      </c>
      <c r="O750" s="92"/>
      <c r="P750" s="239">
        <f>O750*H750</f>
        <v>0</v>
      </c>
      <c r="Q750" s="239">
        <v>0</v>
      </c>
      <c r="R750" s="239">
        <f>Q750*H750</f>
        <v>0</v>
      </c>
      <c r="S750" s="239">
        <v>0</v>
      </c>
      <c r="T750" s="240">
        <f>S750*H750</f>
        <v>0</v>
      </c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R750" s="241" t="s">
        <v>241</v>
      </c>
      <c r="AT750" s="241" t="s">
        <v>161</v>
      </c>
      <c r="AU750" s="241" t="s">
        <v>85</v>
      </c>
      <c r="AY750" s="18" t="s">
        <v>158</v>
      </c>
      <c r="BE750" s="242">
        <f>IF(N750="základní",J750,0)</f>
        <v>0</v>
      </c>
      <c r="BF750" s="242">
        <f>IF(N750="snížená",J750,0)</f>
        <v>0</v>
      </c>
      <c r="BG750" s="242">
        <f>IF(N750="zákl. přenesená",J750,0)</f>
        <v>0</v>
      </c>
      <c r="BH750" s="242">
        <f>IF(N750="sníž. přenesená",J750,0)</f>
        <v>0</v>
      </c>
      <c r="BI750" s="242">
        <f>IF(N750="nulová",J750,0)</f>
        <v>0</v>
      </c>
      <c r="BJ750" s="18" t="s">
        <v>83</v>
      </c>
      <c r="BK750" s="242">
        <f>ROUND(I750*H750,2)</f>
        <v>0</v>
      </c>
      <c r="BL750" s="18" t="s">
        <v>241</v>
      </c>
      <c r="BM750" s="241" t="s">
        <v>1200</v>
      </c>
    </row>
    <row r="751" s="2" customFormat="1">
      <c r="A751" s="39"/>
      <c r="B751" s="40"/>
      <c r="C751" s="41"/>
      <c r="D751" s="245" t="s">
        <v>330</v>
      </c>
      <c r="E751" s="41"/>
      <c r="F751" s="298" t="s">
        <v>1148</v>
      </c>
      <c r="G751" s="41"/>
      <c r="H751" s="41"/>
      <c r="I751" s="299"/>
      <c r="J751" s="41"/>
      <c r="K751" s="41"/>
      <c r="L751" s="45"/>
      <c r="M751" s="300"/>
      <c r="N751" s="301"/>
      <c r="O751" s="92"/>
      <c r="P751" s="92"/>
      <c r="Q751" s="92"/>
      <c r="R751" s="92"/>
      <c r="S751" s="92"/>
      <c r="T751" s="93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T751" s="18" t="s">
        <v>330</v>
      </c>
      <c r="AU751" s="18" t="s">
        <v>85</v>
      </c>
    </row>
    <row r="752" s="2" customFormat="1" ht="37.8" customHeight="1">
      <c r="A752" s="39"/>
      <c r="B752" s="40"/>
      <c r="C752" s="229" t="s">
        <v>1201</v>
      </c>
      <c r="D752" s="229" t="s">
        <v>161</v>
      </c>
      <c r="E752" s="230" t="s">
        <v>1202</v>
      </c>
      <c r="F752" s="231" t="s">
        <v>1203</v>
      </c>
      <c r="G752" s="232" t="s">
        <v>735</v>
      </c>
      <c r="H752" s="233">
        <v>8</v>
      </c>
      <c r="I752" s="234"/>
      <c r="J752" s="235">
        <f>ROUND(I752*H752,2)</f>
        <v>0</v>
      </c>
      <c r="K752" s="236"/>
      <c r="L752" s="45"/>
      <c r="M752" s="237" t="s">
        <v>1</v>
      </c>
      <c r="N752" s="238" t="s">
        <v>41</v>
      </c>
      <c r="O752" s="92"/>
      <c r="P752" s="239">
        <f>O752*H752</f>
        <v>0</v>
      </c>
      <c r="Q752" s="239">
        <v>0</v>
      </c>
      <c r="R752" s="239">
        <f>Q752*H752</f>
        <v>0</v>
      </c>
      <c r="S752" s="239">
        <v>0</v>
      </c>
      <c r="T752" s="240">
        <f>S752*H752</f>
        <v>0</v>
      </c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R752" s="241" t="s">
        <v>241</v>
      </c>
      <c r="AT752" s="241" t="s">
        <v>161</v>
      </c>
      <c r="AU752" s="241" t="s">
        <v>85</v>
      </c>
      <c r="AY752" s="18" t="s">
        <v>158</v>
      </c>
      <c r="BE752" s="242">
        <f>IF(N752="základní",J752,0)</f>
        <v>0</v>
      </c>
      <c r="BF752" s="242">
        <f>IF(N752="snížená",J752,0)</f>
        <v>0</v>
      </c>
      <c r="BG752" s="242">
        <f>IF(N752="zákl. přenesená",J752,0)</f>
        <v>0</v>
      </c>
      <c r="BH752" s="242">
        <f>IF(N752="sníž. přenesená",J752,0)</f>
        <v>0</v>
      </c>
      <c r="BI752" s="242">
        <f>IF(N752="nulová",J752,0)</f>
        <v>0</v>
      </c>
      <c r="BJ752" s="18" t="s">
        <v>83</v>
      </c>
      <c r="BK752" s="242">
        <f>ROUND(I752*H752,2)</f>
        <v>0</v>
      </c>
      <c r="BL752" s="18" t="s">
        <v>241</v>
      </c>
      <c r="BM752" s="241" t="s">
        <v>1204</v>
      </c>
    </row>
    <row r="753" s="2" customFormat="1">
      <c r="A753" s="39"/>
      <c r="B753" s="40"/>
      <c r="C753" s="41"/>
      <c r="D753" s="245" t="s">
        <v>330</v>
      </c>
      <c r="E753" s="41"/>
      <c r="F753" s="298" t="s">
        <v>1148</v>
      </c>
      <c r="G753" s="41"/>
      <c r="H753" s="41"/>
      <c r="I753" s="299"/>
      <c r="J753" s="41"/>
      <c r="K753" s="41"/>
      <c r="L753" s="45"/>
      <c r="M753" s="300"/>
      <c r="N753" s="301"/>
      <c r="O753" s="92"/>
      <c r="P753" s="92"/>
      <c r="Q753" s="92"/>
      <c r="R753" s="92"/>
      <c r="S753" s="92"/>
      <c r="T753" s="93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T753" s="18" t="s">
        <v>330</v>
      </c>
      <c r="AU753" s="18" t="s">
        <v>85</v>
      </c>
    </row>
    <row r="754" s="2" customFormat="1" ht="37.8" customHeight="1">
      <c r="A754" s="39"/>
      <c r="B754" s="40"/>
      <c r="C754" s="229" t="s">
        <v>1205</v>
      </c>
      <c r="D754" s="229" t="s">
        <v>161</v>
      </c>
      <c r="E754" s="230" t="s">
        <v>1206</v>
      </c>
      <c r="F754" s="231" t="s">
        <v>1207</v>
      </c>
      <c r="G754" s="232" t="s">
        <v>735</v>
      </c>
      <c r="H754" s="233">
        <v>2</v>
      </c>
      <c r="I754" s="234"/>
      <c r="J754" s="235">
        <f>ROUND(I754*H754,2)</f>
        <v>0</v>
      </c>
      <c r="K754" s="236"/>
      <c r="L754" s="45"/>
      <c r="M754" s="237" t="s">
        <v>1</v>
      </c>
      <c r="N754" s="238" t="s">
        <v>41</v>
      </c>
      <c r="O754" s="92"/>
      <c r="P754" s="239">
        <f>O754*H754</f>
        <v>0</v>
      </c>
      <c r="Q754" s="239">
        <v>0</v>
      </c>
      <c r="R754" s="239">
        <f>Q754*H754</f>
        <v>0</v>
      </c>
      <c r="S754" s="239">
        <v>0</v>
      </c>
      <c r="T754" s="240">
        <f>S754*H754</f>
        <v>0</v>
      </c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R754" s="241" t="s">
        <v>241</v>
      </c>
      <c r="AT754" s="241" t="s">
        <v>161</v>
      </c>
      <c r="AU754" s="241" t="s">
        <v>85</v>
      </c>
      <c r="AY754" s="18" t="s">
        <v>158</v>
      </c>
      <c r="BE754" s="242">
        <f>IF(N754="základní",J754,0)</f>
        <v>0</v>
      </c>
      <c r="BF754" s="242">
        <f>IF(N754="snížená",J754,0)</f>
        <v>0</v>
      </c>
      <c r="BG754" s="242">
        <f>IF(N754="zákl. přenesená",J754,0)</f>
        <v>0</v>
      </c>
      <c r="BH754" s="242">
        <f>IF(N754="sníž. přenesená",J754,0)</f>
        <v>0</v>
      </c>
      <c r="BI754" s="242">
        <f>IF(N754="nulová",J754,0)</f>
        <v>0</v>
      </c>
      <c r="BJ754" s="18" t="s">
        <v>83</v>
      </c>
      <c r="BK754" s="242">
        <f>ROUND(I754*H754,2)</f>
        <v>0</v>
      </c>
      <c r="BL754" s="18" t="s">
        <v>241</v>
      </c>
      <c r="BM754" s="241" t="s">
        <v>1208</v>
      </c>
    </row>
    <row r="755" s="2" customFormat="1">
      <c r="A755" s="39"/>
      <c r="B755" s="40"/>
      <c r="C755" s="41"/>
      <c r="D755" s="245" t="s">
        <v>330</v>
      </c>
      <c r="E755" s="41"/>
      <c r="F755" s="298" t="s">
        <v>1148</v>
      </c>
      <c r="G755" s="41"/>
      <c r="H755" s="41"/>
      <c r="I755" s="299"/>
      <c r="J755" s="41"/>
      <c r="K755" s="41"/>
      <c r="L755" s="45"/>
      <c r="M755" s="300"/>
      <c r="N755" s="301"/>
      <c r="O755" s="92"/>
      <c r="P755" s="92"/>
      <c r="Q755" s="92"/>
      <c r="R755" s="92"/>
      <c r="S755" s="92"/>
      <c r="T755" s="93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T755" s="18" t="s">
        <v>330</v>
      </c>
      <c r="AU755" s="18" t="s">
        <v>85</v>
      </c>
    </row>
    <row r="756" s="2" customFormat="1" ht="37.8" customHeight="1">
      <c r="A756" s="39"/>
      <c r="B756" s="40"/>
      <c r="C756" s="229" t="s">
        <v>1209</v>
      </c>
      <c r="D756" s="229" t="s">
        <v>161</v>
      </c>
      <c r="E756" s="230" t="s">
        <v>1210</v>
      </c>
      <c r="F756" s="231" t="s">
        <v>1211</v>
      </c>
      <c r="G756" s="232" t="s">
        <v>735</v>
      </c>
      <c r="H756" s="233">
        <v>1</v>
      </c>
      <c r="I756" s="234"/>
      <c r="J756" s="235">
        <f>ROUND(I756*H756,2)</f>
        <v>0</v>
      </c>
      <c r="K756" s="236"/>
      <c r="L756" s="45"/>
      <c r="M756" s="237" t="s">
        <v>1</v>
      </c>
      <c r="N756" s="238" t="s">
        <v>41</v>
      </c>
      <c r="O756" s="92"/>
      <c r="P756" s="239">
        <f>O756*H756</f>
        <v>0</v>
      </c>
      <c r="Q756" s="239">
        <v>0</v>
      </c>
      <c r="R756" s="239">
        <f>Q756*H756</f>
        <v>0</v>
      </c>
      <c r="S756" s="239">
        <v>0</v>
      </c>
      <c r="T756" s="240">
        <f>S756*H756</f>
        <v>0</v>
      </c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R756" s="241" t="s">
        <v>241</v>
      </c>
      <c r="AT756" s="241" t="s">
        <v>161</v>
      </c>
      <c r="AU756" s="241" t="s">
        <v>85</v>
      </c>
      <c r="AY756" s="18" t="s">
        <v>158</v>
      </c>
      <c r="BE756" s="242">
        <f>IF(N756="základní",J756,0)</f>
        <v>0</v>
      </c>
      <c r="BF756" s="242">
        <f>IF(N756="snížená",J756,0)</f>
        <v>0</v>
      </c>
      <c r="BG756" s="242">
        <f>IF(N756="zákl. přenesená",J756,0)</f>
        <v>0</v>
      </c>
      <c r="BH756" s="242">
        <f>IF(N756="sníž. přenesená",J756,0)</f>
        <v>0</v>
      </c>
      <c r="BI756" s="242">
        <f>IF(N756="nulová",J756,0)</f>
        <v>0</v>
      </c>
      <c r="BJ756" s="18" t="s">
        <v>83</v>
      </c>
      <c r="BK756" s="242">
        <f>ROUND(I756*H756,2)</f>
        <v>0</v>
      </c>
      <c r="BL756" s="18" t="s">
        <v>241</v>
      </c>
      <c r="BM756" s="241" t="s">
        <v>1212</v>
      </c>
    </row>
    <row r="757" s="2" customFormat="1">
      <c r="A757" s="39"/>
      <c r="B757" s="40"/>
      <c r="C757" s="41"/>
      <c r="D757" s="245" t="s">
        <v>330</v>
      </c>
      <c r="E757" s="41"/>
      <c r="F757" s="298" t="s">
        <v>1148</v>
      </c>
      <c r="G757" s="41"/>
      <c r="H757" s="41"/>
      <c r="I757" s="299"/>
      <c r="J757" s="41"/>
      <c r="K757" s="41"/>
      <c r="L757" s="45"/>
      <c r="M757" s="300"/>
      <c r="N757" s="301"/>
      <c r="O757" s="92"/>
      <c r="P757" s="92"/>
      <c r="Q757" s="92"/>
      <c r="R757" s="92"/>
      <c r="S757" s="92"/>
      <c r="T757" s="93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T757" s="18" t="s">
        <v>330</v>
      </c>
      <c r="AU757" s="18" t="s">
        <v>85</v>
      </c>
    </row>
    <row r="758" s="2" customFormat="1" ht="37.8" customHeight="1">
      <c r="A758" s="39"/>
      <c r="B758" s="40"/>
      <c r="C758" s="229" t="s">
        <v>1213</v>
      </c>
      <c r="D758" s="229" t="s">
        <v>161</v>
      </c>
      <c r="E758" s="230" t="s">
        <v>1214</v>
      </c>
      <c r="F758" s="231" t="s">
        <v>1215</v>
      </c>
      <c r="G758" s="232" t="s">
        <v>735</v>
      </c>
      <c r="H758" s="233">
        <v>1</v>
      </c>
      <c r="I758" s="234"/>
      <c r="J758" s="235">
        <f>ROUND(I758*H758,2)</f>
        <v>0</v>
      </c>
      <c r="K758" s="236"/>
      <c r="L758" s="45"/>
      <c r="M758" s="237" t="s">
        <v>1</v>
      </c>
      <c r="N758" s="238" t="s">
        <v>41</v>
      </c>
      <c r="O758" s="92"/>
      <c r="P758" s="239">
        <f>O758*H758</f>
        <v>0</v>
      </c>
      <c r="Q758" s="239">
        <v>0</v>
      </c>
      <c r="R758" s="239">
        <f>Q758*H758</f>
        <v>0</v>
      </c>
      <c r="S758" s="239">
        <v>0</v>
      </c>
      <c r="T758" s="240">
        <f>S758*H758</f>
        <v>0</v>
      </c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R758" s="241" t="s">
        <v>241</v>
      </c>
      <c r="AT758" s="241" t="s">
        <v>161</v>
      </c>
      <c r="AU758" s="241" t="s">
        <v>85</v>
      </c>
      <c r="AY758" s="18" t="s">
        <v>158</v>
      </c>
      <c r="BE758" s="242">
        <f>IF(N758="základní",J758,0)</f>
        <v>0</v>
      </c>
      <c r="BF758" s="242">
        <f>IF(N758="snížená",J758,0)</f>
        <v>0</v>
      </c>
      <c r="BG758" s="242">
        <f>IF(N758="zákl. přenesená",J758,0)</f>
        <v>0</v>
      </c>
      <c r="BH758" s="242">
        <f>IF(N758="sníž. přenesená",J758,0)</f>
        <v>0</v>
      </c>
      <c r="BI758" s="242">
        <f>IF(N758="nulová",J758,0)</f>
        <v>0</v>
      </c>
      <c r="BJ758" s="18" t="s">
        <v>83</v>
      </c>
      <c r="BK758" s="242">
        <f>ROUND(I758*H758,2)</f>
        <v>0</v>
      </c>
      <c r="BL758" s="18" t="s">
        <v>241</v>
      </c>
      <c r="BM758" s="241" t="s">
        <v>1216</v>
      </c>
    </row>
    <row r="759" s="2" customFormat="1">
      <c r="A759" s="39"/>
      <c r="B759" s="40"/>
      <c r="C759" s="41"/>
      <c r="D759" s="245" t="s">
        <v>330</v>
      </c>
      <c r="E759" s="41"/>
      <c r="F759" s="298" t="s">
        <v>1148</v>
      </c>
      <c r="G759" s="41"/>
      <c r="H759" s="41"/>
      <c r="I759" s="299"/>
      <c r="J759" s="41"/>
      <c r="K759" s="41"/>
      <c r="L759" s="45"/>
      <c r="M759" s="300"/>
      <c r="N759" s="301"/>
      <c r="O759" s="92"/>
      <c r="P759" s="92"/>
      <c r="Q759" s="92"/>
      <c r="R759" s="92"/>
      <c r="S759" s="92"/>
      <c r="T759" s="93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T759" s="18" t="s">
        <v>330</v>
      </c>
      <c r="AU759" s="18" t="s">
        <v>85</v>
      </c>
    </row>
    <row r="760" s="2" customFormat="1" ht="37.8" customHeight="1">
      <c r="A760" s="39"/>
      <c r="B760" s="40"/>
      <c r="C760" s="229" t="s">
        <v>1217</v>
      </c>
      <c r="D760" s="229" t="s">
        <v>161</v>
      </c>
      <c r="E760" s="230" t="s">
        <v>1218</v>
      </c>
      <c r="F760" s="231" t="s">
        <v>1219</v>
      </c>
      <c r="G760" s="232" t="s">
        <v>735</v>
      </c>
      <c r="H760" s="233">
        <v>1</v>
      </c>
      <c r="I760" s="234"/>
      <c r="J760" s="235">
        <f>ROUND(I760*H760,2)</f>
        <v>0</v>
      </c>
      <c r="K760" s="236"/>
      <c r="L760" s="45"/>
      <c r="M760" s="237" t="s">
        <v>1</v>
      </c>
      <c r="N760" s="238" t="s">
        <v>41</v>
      </c>
      <c r="O760" s="92"/>
      <c r="P760" s="239">
        <f>O760*H760</f>
        <v>0</v>
      </c>
      <c r="Q760" s="239">
        <v>0</v>
      </c>
      <c r="R760" s="239">
        <f>Q760*H760</f>
        <v>0</v>
      </c>
      <c r="S760" s="239">
        <v>0</v>
      </c>
      <c r="T760" s="240">
        <f>S760*H760</f>
        <v>0</v>
      </c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R760" s="241" t="s">
        <v>241</v>
      </c>
      <c r="AT760" s="241" t="s">
        <v>161</v>
      </c>
      <c r="AU760" s="241" t="s">
        <v>85</v>
      </c>
      <c r="AY760" s="18" t="s">
        <v>158</v>
      </c>
      <c r="BE760" s="242">
        <f>IF(N760="základní",J760,0)</f>
        <v>0</v>
      </c>
      <c r="BF760" s="242">
        <f>IF(N760="snížená",J760,0)</f>
        <v>0</v>
      </c>
      <c r="BG760" s="242">
        <f>IF(N760="zákl. přenesená",J760,0)</f>
        <v>0</v>
      </c>
      <c r="BH760" s="242">
        <f>IF(N760="sníž. přenesená",J760,0)</f>
        <v>0</v>
      </c>
      <c r="BI760" s="242">
        <f>IF(N760="nulová",J760,0)</f>
        <v>0</v>
      </c>
      <c r="BJ760" s="18" t="s">
        <v>83</v>
      </c>
      <c r="BK760" s="242">
        <f>ROUND(I760*H760,2)</f>
        <v>0</v>
      </c>
      <c r="BL760" s="18" t="s">
        <v>241</v>
      </c>
      <c r="BM760" s="241" t="s">
        <v>1220</v>
      </c>
    </row>
    <row r="761" s="2" customFormat="1">
      <c r="A761" s="39"/>
      <c r="B761" s="40"/>
      <c r="C761" s="41"/>
      <c r="D761" s="245" t="s">
        <v>330</v>
      </c>
      <c r="E761" s="41"/>
      <c r="F761" s="298" t="s">
        <v>1148</v>
      </c>
      <c r="G761" s="41"/>
      <c r="H761" s="41"/>
      <c r="I761" s="299"/>
      <c r="J761" s="41"/>
      <c r="K761" s="41"/>
      <c r="L761" s="45"/>
      <c r="M761" s="300"/>
      <c r="N761" s="301"/>
      <c r="O761" s="92"/>
      <c r="P761" s="92"/>
      <c r="Q761" s="92"/>
      <c r="R761" s="92"/>
      <c r="S761" s="92"/>
      <c r="T761" s="93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T761" s="18" t="s">
        <v>330</v>
      </c>
      <c r="AU761" s="18" t="s">
        <v>85</v>
      </c>
    </row>
    <row r="762" s="2" customFormat="1" ht="37.8" customHeight="1">
      <c r="A762" s="39"/>
      <c r="B762" s="40"/>
      <c r="C762" s="229" t="s">
        <v>1221</v>
      </c>
      <c r="D762" s="229" t="s">
        <v>161</v>
      </c>
      <c r="E762" s="230" t="s">
        <v>1222</v>
      </c>
      <c r="F762" s="231" t="s">
        <v>1223</v>
      </c>
      <c r="G762" s="232" t="s">
        <v>735</v>
      </c>
      <c r="H762" s="233">
        <v>1</v>
      </c>
      <c r="I762" s="234"/>
      <c r="J762" s="235">
        <f>ROUND(I762*H762,2)</f>
        <v>0</v>
      </c>
      <c r="K762" s="236"/>
      <c r="L762" s="45"/>
      <c r="M762" s="237" t="s">
        <v>1</v>
      </c>
      <c r="N762" s="238" t="s">
        <v>41</v>
      </c>
      <c r="O762" s="92"/>
      <c r="P762" s="239">
        <f>O762*H762</f>
        <v>0</v>
      </c>
      <c r="Q762" s="239">
        <v>0</v>
      </c>
      <c r="R762" s="239">
        <f>Q762*H762</f>
        <v>0</v>
      </c>
      <c r="S762" s="239">
        <v>0</v>
      </c>
      <c r="T762" s="240">
        <f>S762*H762</f>
        <v>0</v>
      </c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R762" s="241" t="s">
        <v>241</v>
      </c>
      <c r="AT762" s="241" t="s">
        <v>161</v>
      </c>
      <c r="AU762" s="241" t="s">
        <v>85</v>
      </c>
      <c r="AY762" s="18" t="s">
        <v>158</v>
      </c>
      <c r="BE762" s="242">
        <f>IF(N762="základní",J762,0)</f>
        <v>0</v>
      </c>
      <c r="BF762" s="242">
        <f>IF(N762="snížená",J762,0)</f>
        <v>0</v>
      </c>
      <c r="BG762" s="242">
        <f>IF(N762="zákl. přenesená",J762,0)</f>
        <v>0</v>
      </c>
      <c r="BH762" s="242">
        <f>IF(N762="sníž. přenesená",J762,0)</f>
        <v>0</v>
      </c>
      <c r="BI762" s="242">
        <f>IF(N762="nulová",J762,0)</f>
        <v>0</v>
      </c>
      <c r="BJ762" s="18" t="s">
        <v>83</v>
      </c>
      <c r="BK762" s="242">
        <f>ROUND(I762*H762,2)</f>
        <v>0</v>
      </c>
      <c r="BL762" s="18" t="s">
        <v>241</v>
      </c>
      <c r="BM762" s="241" t="s">
        <v>1224</v>
      </c>
    </row>
    <row r="763" s="2" customFormat="1">
      <c r="A763" s="39"/>
      <c r="B763" s="40"/>
      <c r="C763" s="41"/>
      <c r="D763" s="245" t="s">
        <v>330</v>
      </c>
      <c r="E763" s="41"/>
      <c r="F763" s="298" t="s">
        <v>1148</v>
      </c>
      <c r="G763" s="41"/>
      <c r="H763" s="41"/>
      <c r="I763" s="299"/>
      <c r="J763" s="41"/>
      <c r="K763" s="41"/>
      <c r="L763" s="45"/>
      <c r="M763" s="300"/>
      <c r="N763" s="301"/>
      <c r="O763" s="92"/>
      <c r="P763" s="92"/>
      <c r="Q763" s="92"/>
      <c r="R763" s="92"/>
      <c r="S763" s="92"/>
      <c r="T763" s="93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T763" s="18" t="s">
        <v>330</v>
      </c>
      <c r="AU763" s="18" t="s">
        <v>85</v>
      </c>
    </row>
    <row r="764" s="2" customFormat="1" ht="37.8" customHeight="1">
      <c r="A764" s="39"/>
      <c r="B764" s="40"/>
      <c r="C764" s="229" t="s">
        <v>1225</v>
      </c>
      <c r="D764" s="229" t="s">
        <v>161</v>
      </c>
      <c r="E764" s="230" t="s">
        <v>1226</v>
      </c>
      <c r="F764" s="231" t="s">
        <v>1227</v>
      </c>
      <c r="G764" s="232" t="s">
        <v>735</v>
      </c>
      <c r="H764" s="233">
        <v>1</v>
      </c>
      <c r="I764" s="234"/>
      <c r="J764" s="235">
        <f>ROUND(I764*H764,2)</f>
        <v>0</v>
      </c>
      <c r="K764" s="236"/>
      <c r="L764" s="45"/>
      <c r="M764" s="237" t="s">
        <v>1</v>
      </c>
      <c r="N764" s="238" t="s">
        <v>41</v>
      </c>
      <c r="O764" s="92"/>
      <c r="P764" s="239">
        <f>O764*H764</f>
        <v>0</v>
      </c>
      <c r="Q764" s="239">
        <v>0</v>
      </c>
      <c r="R764" s="239">
        <f>Q764*H764</f>
        <v>0</v>
      </c>
      <c r="S764" s="239">
        <v>0</v>
      </c>
      <c r="T764" s="240">
        <f>S764*H764</f>
        <v>0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41" t="s">
        <v>241</v>
      </c>
      <c r="AT764" s="241" t="s">
        <v>161</v>
      </c>
      <c r="AU764" s="241" t="s">
        <v>85</v>
      </c>
      <c r="AY764" s="18" t="s">
        <v>158</v>
      </c>
      <c r="BE764" s="242">
        <f>IF(N764="základní",J764,0)</f>
        <v>0</v>
      </c>
      <c r="BF764" s="242">
        <f>IF(N764="snížená",J764,0)</f>
        <v>0</v>
      </c>
      <c r="BG764" s="242">
        <f>IF(N764="zákl. přenesená",J764,0)</f>
        <v>0</v>
      </c>
      <c r="BH764" s="242">
        <f>IF(N764="sníž. přenesená",J764,0)</f>
        <v>0</v>
      </c>
      <c r="BI764" s="242">
        <f>IF(N764="nulová",J764,0)</f>
        <v>0</v>
      </c>
      <c r="BJ764" s="18" t="s">
        <v>83</v>
      </c>
      <c r="BK764" s="242">
        <f>ROUND(I764*H764,2)</f>
        <v>0</v>
      </c>
      <c r="BL764" s="18" t="s">
        <v>241</v>
      </c>
      <c r="BM764" s="241" t="s">
        <v>1228</v>
      </c>
    </row>
    <row r="765" s="2" customFormat="1">
      <c r="A765" s="39"/>
      <c r="B765" s="40"/>
      <c r="C765" s="41"/>
      <c r="D765" s="245" t="s">
        <v>330</v>
      </c>
      <c r="E765" s="41"/>
      <c r="F765" s="298" t="s">
        <v>1148</v>
      </c>
      <c r="G765" s="41"/>
      <c r="H765" s="41"/>
      <c r="I765" s="299"/>
      <c r="J765" s="41"/>
      <c r="K765" s="41"/>
      <c r="L765" s="45"/>
      <c r="M765" s="300"/>
      <c r="N765" s="301"/>
      <c r="O765" s="92"/>
      <c r="P765" s="92"/>
      <c r="Q765" s="92"/>
      <c r="R765" s="92"/>
      <c r="S765" s="92"/>
      <c r="T765" s="93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T765" s="18" t="s">
        <v>330</v>
      </c>
      <c r="AU765" s="18" t="s">
        <v>85</v>
      </c>
    </row>
    <row r="766" s="2" customFormat="1" ht="37.8" customHeight="1">
      <c r="A766" s="39"/>
      <c r="B766" s="40"/>
      <c r="C766" s="229" t="s">
        <v>1229</v>
      </c>
      <c r="D766" s="229" t="s">
        <v>161</v>
      </c>
      <c r="E766" s="230" t="s">
        <v>1230</v>
      </c>
      <c r="F766" s="231" t="s">
        <v>1231</v>
      </c>
      <c r="G766" s="232" t="s">
        <v>735</v>
      </c>
      <c r="H766" s="233">
        <v>1</v>
      </c>
      <c r="I766" s="234"/>
      <c r="J766" s="235">
        <f>ROUND(I766*H766,2)</f>
        <v>0</v>
      </c>
      <c r="K766" s="236"/>
      <c r="L766" s="45"/>
      <c r="M766" s="237" t="s">
        <v>1</v>
      </c>
      <c r="N766" s="238" t="s">
        <v>41</v>
      </c>
      <c r="O766" s="92"/>
      <c r="P766" s="239">
        <f>O766*H766</f>
        <v>0</v>
      </c>
      <c r="Q766" s="239">
        <v>0</v>
      </c>
      <c r="R766" s="239">
        <f>Q766*H766</f>
        <v>0</v>
      </c>
      <c r="S766" s="239">
        <v>0</v>
      </c>
      <c r="T766" s="240">
        <f>S766*H766</f>
        <v>0</v>
      </c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R766" s="241" t="s">
        <v>241</v>
      </c>
      <c r="AT766" s="241" t="s">
        <v>161</v>
      </c>
      <c r="AU766" s="241" t="s">
        <v>85</v>
      </c>
      <c r="AY766" s="18" t="s">
        <v>158</v>
      </c>
      <c r="BE766" s="242">
        <f>IF(N766="základní",J766,0)</f>
        <v>0</v>
      </c>
      <c r="BF766" s="242">
        <f>IF(N766="snížená",J766,0)</f>
        <v>0</v>
      </c>
      <c r="BG766" s="242">
        <f>IF(N766="zákl. přenesená",J766,0)</f>
        <v>0</v>
      </c>
      <c r="BH766" s="242">
        <f>IF(N766="sníž. přenesená",J766,0)</f>
        <v>0</v>
      </c>
      <c r="BI766" s="242">
        <f>IF(N766="nulová",J766,0)</f>
        <v>0</v>
      </c>
      <c r="BJ766" s="18" t="s">
        <v>83</v>
      </c>
      <c r="BK766" s="242">
        <f>ROUND(I766*H766,2)</f>
        <v>0</v>
      </c>
      <c r="BL766" s="18" t="s">
        <v>241</v>
      </c>
      <c r="BM766" s="241" t="s">
        <v>1232</v>
      </c>
    </row>
    <row r="767" s="2" customFormat="1">
      <c r="A767" s="39"/>
      <c r="B767" s="40"/>
      <c r="C767" s="41"/>
      <c r="D767" s="245" t="s">
        <v>330</v>
      </c>
      <c r="E767" s="41"/>
      <c r="F767" s="298" t="s">
        <v>1148</v>
      </c>
      <c r="G767" s="41"/>
      <c r="H767" s="41"/>
      <c r="I767" s="299"/>
      <c r="J767" s="41"/>
      <c r="K767" s="41"/>
      <c r="L767" s="45"/>
      <c r="M767" s="300"/>
      <c r="N767" s="301"/>
      <c r="O767" s="92"/>
      <c r="P767" s="92"/>
      <c r="Q767" s="92"/>
      <c r="R767" s="92"/>
      <c r="S767" s="92"/>
      <c r="T767" s="93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T767" s="18" t="s">
        <v>330</v>
      </c>
      <c r="AU767" s="18" t="s">
        <v>85</v>
      </c>
    </row>
    <row r="768" s="2" customFormat="1" ht="37.8" customHeight="1">
      <c r="A768" s="39"/>
      <c r="B768" s="40"/>
      <c r="C768" s="229" t="s">
        <v>1233</v>
      </c>
      <c r="D768" s="229" t="s">
        <v>161</v>
      </c>
      <c r="E768" s="230" t="s">
        <v>1234</v>
      </c>
      <c r="F768" s="231" t="s">
        <v>1235</v>
      </c>
      <c r="G768" s="232" t="s">
        <v>735</v>
      </c>
      <c r="H768" s="233">
        <v>1</v>
      </c>
      <c r="I768" s="234"/>
      <c r="J768" s="235">
        <f>ROUND(I768*H768,2)</f>
        <v>0</v>
      </c>
      <c r="K768" s="236"/>
      <c r="L768" s="45"/>
      <c r="M768" s="237" t="s">
        <v>1</v>
      </c>
      <c r="N768" s="238" t="s">
        <v>41</v>
      </c>
      <c r="O768" s="92"/>
      <c r="P768" s="239">
        <f>O768*H768</f>
        <v>0</v>
      </c>
      <c r="Q768" s="239">
        <v>0</v>
      </c>
      <c r="R768" s="239">
        <f>Q768*H768</f>
        <v>0</v>
      </c>
      <c r="S768" s="239">
        <v>0</v>
      </c>
      <c r="T768" s="240">
        <f>S768*H768</f>
        <v>0</v>
      </c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R768" s="241" t="s">
        <v>241</v>
      </c>
      <c r="AT768" s="241" t="s">
        <v>161</v>
      </c>
      <c r="AU768" s="241" t="s">
        <v>85</v>
      </c>
      <c r="AY768" s="18" t="s">
        <v>158</v>
      </c>
      <c r="BE768" s="242">
        <f>IF(N768="základní",J768,0)</f>
        <v>0</v>
      </c>
      <c r="BF768" s="242">
        <f>IF(N768="snížená",J768,0)</f>
        <v>0</v>
      </c>
      <c r="BG768" s="242">
        <f>IF(N768="zákl. přenesená",J768,0)</f>
        <v>0</v>
      </c>
      <c r="BH768" s="242">
        <f>IF(N768="sníž. přenesená",J768,0)</f>
        <v>0</v>
      </c>
      <c r="BI768" s="242">
        <f>IF(N768="nulová",J768,0)</f>
        <v>0</v>
      </c>
      <c r="BJ768" s="18" t="s">
        <v>83</v>
      </c>
      <c r="BK768" s="242">
        <f>ROUND(I768*H768,2)</f>
        <v>0</v>
      </c>
      <c r="BL768" s="18" t="s">
        <v>241</v>
      </c>
      <c r="BM768" s="241" t="s">
        <v>1236</v>
      </c>
    </row>
    <row r="769" s="2" customFormat="1">
      <c r="A769" s="39"/>
      <c r="B769" s="40"/>
      <c r="C769" s="41"/>
      <c r="D769" s="245" t="s">
        <v>330</v>
      </c>
      <c r="E769" s="41"/>
      <c r="F769" s="298" t="s">
        <v>1148</v>
      </c>
      <c r="G769" s="41"/>
      <c r="H769" s="41"/>
      <c r="I769" s="299"/>
      <c r="J769" s="41"/>
      <c r="K769" s="41"/>
      <c r="L769" s="45"/>
      <c r="M769" s="300"/>
      <c r="N769" s="301"/>
      <c r="O769" s="92"/>
      <c r="P769" s="92"/>
      <c r="Q769" s="92"/>
      <c r="R769" s="92"/>
      <c r="S769" s="92"/>
      <c r="T769" s="93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T769" s="18" t="s">
        <v>330</v>
      </c>
      <c r="AU769" s="18" t="s">
        <v>85</v>
      </c>
    </row>
    <row r="770" s="2" customFormat="1" ht="37.8" customHeight="1">
      <c r="A770" s="39"/>
      <c r="B770" s="40"/>
      <c r="C770" s="229" t="s">
        <v>1237</v>
      </c>
      <c r="D770" s="229" t="s">
        <v>161</v>
      </c>
      <c r="E770" s="230" t="s">
        <v>1238</v>
      </c>
      <c r="F770" s="231" t="s">
        <v>1239</v>
      </c>
      <c r="G770" s="232" t="s">
        <v>735</v>
      </c>
      <c r="H770" s="233">
        <v>4</v>
      </c>
      <c r="I770" s="234"/>
      <c r="J770" s="235">
        <f>ROUND(I770*H770,2)</f>
        <v>0</v>
      </c>
      <c r="K770" s="236"/>
      <c r="L770" s="45"/>
      <c r="M770" s="237" t="s">
        <v>1</v>
      </c>
      <c r="N770" s="238" t="s">
        <v>41</v>
      </c>
      <c r="O770" s="92"/>
      <c r="P770" s="239">
        <f>O770*H770</f>
        <v>0</v>
      </c>
      <c r="Q770" s="239">
        <v>0</v>
      </c>
      <c r="R770" s="239">
        <f>Q770*H770</f>
        <v>0</v>
      </c>
      <c r="S770" s="239">
        <v>0</v>
      </c>
      <c r="T770" s="240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41" t="s">
        <v>241</v>
      </c>
      <c r="AT770" s="241" t="s">
        <v>161</v>
      </c>
      <c r="AU770" s="241" t="s">
        <v>85</v>
      </c>
      <c r="AY770" s="18" t="s">
        <v>158</v>
      </c>
      <c r="BE770" s="242">
        <f>IF(N770="základní",J770,0)</f>
        <v>0</v>
      </c>
      <c r="BF770" s="242">
        <f>IF(N770="snížená",J770,0)</f>
        <v>0</v>
      </c>
      <c r="BG770" s="242">
        <f>IF(N770="zákl. přenesená",J770,0)</f>
        <v>0</v>
      </c>
      <c r="BH770" s="242">
        <f>IF(N770="sníž. přenesená",J770,0)</f>
        <v>0</v>
      </c>
      <c r="BI770" s="242">
        <f>IF(N770="nulová",J770,0)</f>
        <v>0</v>
      </c>
      <c r="BJ770" s="18" t="s">
        <v>83</v>
      </c>
      <c r="BK770" s="242">
        <f>ROUND(I770*H770,2)</f>
        <v>0</v>
      </c>
      <c r="BL770" s="18" t="s">
        <v>241</v>
      </c>
      <c r="BM770" s="241" t="s">
        <v>1240</v>
      </c>
    </row>
    <row r="771" s="2" customFormat="1">
      <c r="A771" s="39"/>
      <c r="B771" s="40"/>
      <c r="C771" s="41"/>
      <c r="D771" s="245" t="s">
        <v>330</v>
      </c>
      <c r="E771" s="41"/>
      <c r="F771" s="298" t="s">
        <v>1148</v>
      </c>
      <c r="G771" s="41"/>
      <c r="H771" s="41"/>
      <c r="I771" s="299"/>
      <c r="J771" s="41"/>
      <c r="K771" s="41"/>
      <c r="L771" s="45"/>
      <c r="M771" s="300"/>
      <c r="N771" s="301"/>
      <c r="O771" s="92"/>
      <c r="P771" s="92"/>
      <c r="Q771" s="92"/>
      <c r="R771" s="92"/>
      <c r="S771" s="92"/>
      <c r="T771" s="93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T771" s="18" t="s">
        <v>330</v>
      </c>
      <c r="AU771" s="18" t="s">
        <v>85</v>
      </c>
    </row>
    <row r="772" s="2" customFormat="1" ht="44.25" customHeight="1">
      <c r="A772" s="39"/>
      <c r="B772" s="40"/>
      <c r="C772" s="229" t="s">
        <v>1241</v>
      </c>
      <c r="D772" s="229" t="s">
        <v>161</v>
      </c>
      <c r="E772" s="230" t="s">
        <v>1242</v>
      </c>
      <c r="F772" s="231" t="s">
        <v>1243</v>
      </c>
      <c r="G772" s="232" t="s">
        <v>735</v>
      </c>
      <c r="H772" s="233">
        <v>5</v>
      </c>
      <c r="I772" s="234"/>
      <c r="J772" s="235">
        <f>ROUND(I772*H772,2)</f>
        <v>0</v>
      </c>
      <c r="K772" s="236"/>
      <c r="L772" s="45"/>
      <c r="M772" s="237" t="s">
        <v>1</v>
      </c>
      <c r="N772" s="238" t="s">
        <v>41</v>
      </c>
      <c r="O772" s="92"/>
      <c r="P772" s="239">
        <f>O772*H772</f>
        <v>0</v>
      </c>
      <c r="Q772" s="239">
        <v>0</v>
      </c>
      <c r="R772" s="239">
        <f>Q772*H772</f>
        <v>0</v>
      </c>
      <c r="S772" s="239">
        <v>0</v>
      </c>
      <c r="T772" s="240">
        <f>S772*H772</f>
        <v>0</v>
      </c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R772" s="241" t="s">
        <v>241</v>
      </c>
      <c r="AT772" s="241" t="s">
        <v>161</v>
      </c>
      <c r="AU772" s="241" t="s">
        <v>85</v>
      </c>
      <c r="AY772" s="18" t="s">
        <v>158</v>
      </c>
      <c r="BE772" s="242">
        <f>IF(N772="základní",J772,0)</f>
        <v>0</v>
      </c>
      <c r="BF772" s="242">
        <f>IF(N772="snížená",J772,0)</f>
        <v>0</v>
      </c>
      <c r="BG772" s="242">
        <f>IF(N772="zákl. přenesená",J772,0)</f>
        <v>0</v>
      </c>
      <c r="BH772" s="242">
        <f>IF(N772="sníž. přenesená",J772,0)</f>
        <v>0</v>
      </c>
      <c r="BI772" s="242">
        <f>IF(N772="nulová",J772,0)</f>
        <v>0</v>
      </c>
      <c r="BJ772" s="18" t="s">
        <v>83</v>
      </c>
      <c r="BK772" s="242">
        <f>ROUND(I772*H772,2)</f>
        <v>0</v>
      </c>
      <c r="BL772" s="18" t="s">
        <v>241</v>
      </c>
      <c r="BM772" s="241" t="s">
        <v>1244</v>
      </c>
    </row>
    <row r="773" s="2" customFormat="1">
      <c r="A773" s="39"/>
      <c r="B773" s="40"/>
      <c r="C773" s="41"/>
      <c r="D773" s="245" t="s">
        <v>330</v>
      </c>
      <c r="E773" s="41"/>
      <c r="F773" s="298" t="s">
        <v>1148</v>
      </c>
      <c r="G773" s="41"/>
      <c r="H773" s="41"/>
      <c r="I773" s="299"/>
      <c r="J773" s="41"/>
      <c r="K773" s="41"/>
      <c r="L773" s="45"/>
      <c r="M773" s="300"/>
      <c r="N773" s="301"/>
      <c r="O773" s="92"/>
      <c r="P773" s="92"/>
      <c r="Q773" s="92"/>
      <c r="R773" s="92"/>
      <c r="S773" s="92"/>
      <c r="T773" s="93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T773" s="18" t="s">
        <v>330</v>
      </c>
      <c r="AU773" s="18" t="s">
        <v>85</v>
      </c>
    </row>
    <row r="774" s="2" customFormat="1" ht="37.8" customHeight="1">
      <c r="A774" s="39"/>
      <c r="B774" s="40"/>
      <c r="C774" s="229" t="s">
        <v>1245</v>
      </c>
      <c r="D774" s="229" t="s">
        <v>161</v>
      </c>
      <c r="E774" s="230" t="s">
        <v>1246</v>
      </c>
      <c r="F774" s="231" t="s">
        <v>1247</v>
      </c>
      <c r="G774" s="232" t="s">
        <v>735</v>
      </c>
      <c r="H774" s="233">
        <v>1</v>
      </c>
      <c r="I774" s="234"/>
      <c r="J774" s="235">
        <f>ROUND(I774*H774,2)</f>
        <v>0</v>
      </c>
      <c r="K774" s="236"/>
      <c r="L774" s="45"/>
      <c r="M774" s="237" t="s">
        <v>1</v>
      </c>
      <c r="N774" s="238" t="s">
        <v>41</v>
      </c>
      <c r="O774" s="92"/>
      <c r="P774" s="239">
        <f>O774*H774</f>
        <v>0</v>
      </c>
      <c r="Q774" s="239">
        <v>0</v>
      </c>
      <c r="R774" s="239">
        <f>Q774*H774</f>
        <v>0</v>
      </c>
      <c r="S774" s="239">
        <v>0</v>
      </c>
      <c r="T774" s="240">
        <f>S774*H774</f>
        <v>0</v>
      </c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R774" s="241" t="s">
        <v>241</v>
      </c>
      <c r="AT774" s="241" t="s">
        <v>161</v>
      </c>
      <c r="AU774" s="241" t="s">
        <v>85</v>
      </c>
      <c r="AY774" s="18" t="s">
        <v>158</v>
      </c>
      <c r="BE774" s="242">
        <f>IF(N774="základní",J774,0)</f>
        <v>0</v>
      </c>
      <c r="BF774" s="242">
        <f>IF(N774="snížená",J774,0)</f>
        <v>0</v>
      </c>
      <c r="BG774" s="242">
        <f>IF(N774="zákl. přenesená",J774,0)</f>
        <v>0</v>
      </c>
      <c r="BH774" s="242">
        <f>IF(N774="sníž. přenesená",J774,0)</f>
        <v>0</v>
      </c>
      <c r="BI774" s="242">
        <f>IF(N774="nulová",J774,0)</f>
        <v>0</v>
      </c>
      <c r="BJ774" s="18" t="s">
        <v>83</v>
      </c>
      <c r="BK774" s="242">
        <f>ROUND(I774*H774,2)</f>
        <v>0</v>
      </c>
      <c r="BL774" s="18" t="s">
        <v>241</v>
      </c>
      <c r="BM774" s="241" t="s">
        <v>1248</v>
      </c>
    </row>
    <row r="775" s="2" customFormat="1">
      <c r="A775" s="39"/>
      <c r="B775" s="40"/>
      <c r="C775" s="41"/>
      <c r="D775" s="245" t="s">
        <v>330</v>
      </c>
      <c r="E775" s="41"/>
      <c r="F775" s="298" t="s">
        <v>1148</v>
      </c>
      <c r="G775" s="41"/>
      <c r="H775" s="41"/>
      <c r="I775" s="299"/>
      <c r="J775" s="41"/>
      <c r="K775" s="41"/>
      <c r="L775" s="45"/>
      <c r="M775" s="300"/>
      <c r="N775" s="301"/>
      <c r="O775" s="92"/>
      <c r="P775" s="92"/>
      <c r="Q775" s="92"/>
      <c r="R775" s="92"/>
      <c r="S775" s="92"/>
      <c r="T775" s="93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T775" s="18" t="s">
        <v>330</v>
      </c>
      <c r="AU775" s="18" t="s">
        <v>85</v>
      </c>
    </row>
    <row r="776" s="2" customFormat="1" ht="33" customHeight="1">
      <c r="A776" s="39"/>
      <c r="B776" s="40"/>
      <c r="C776" s="229" t="s">
        <v>1249</v>
      </c>
      <c r="D776" s="229" t="s">
        <v>161</v>
      </c>
      <c r="E776" s="230" t="s">
        <v>1250</v>
      </c>
      <c r="F776" s="231" t="s">
        <v>1251</v>
      </c>
      <c r="G776" s="232" t="s">
        <v>735</v>
      </c>
      <c r="H776" s="233">
        <v>1</v>
      </c>
      <c r="I776" s="234"/>
      <c r="J776" s="235">
        <f>ROUND(I776*H776,2)</f>
        <v>0</v>
      </c>
      <c r="K776" s="236"/>
      <c r="L776" s="45"/>
      <c r="M776" s="237" t="s">
        <v>1</v>
      </c>
      <c r="N776" s="238" t="s">
        <v>41</v>
      </c>
      <c r="O776" s="92"/>
      <c r="P776" s="239">
        <f>O776*H776</f>
        <v>0</v>
      </c>
      <c r="Q776" s="239">
        <v>0</v>
      </c>
      <c r="R776" s="239">
        <f>Q776*H776</f>
        <v>0</v>
      </c>
      <c r="S776" s="239">
        <v>0</v>
      </c>
      <c r="T776" s="240">
        <f>S776*H776</f>
        <v>0</v>
      </c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R776" s="241" t="s">
        <v>241</v>
      </c>
      <c r="AT776" s="241" t="s">
        <v>161</v>
      </c>
      <c r="AU776" s="241" t="s">
        <v>85</v>
      </c>
      <c r="AY776" s="18" t="s">
        <v>158</v>
      </c>
      <c r="BE776" s="242">
        <f>IF(N776="základní",J776,0)</f>
        <v>0</v>
      </c>
      <c r="BF776" s="242">
        <f>IF(N776="snížená",J776,0)</f>
        <v>0</v>
      </c>
      <c r="BG776" s="242">
        <f>IF(N776="zákl. přenesená",J776,0)</f>
        <v>0</v>
      </c>
      <c r="BH776" s="242">
        <f>IF(N776="sníž. přenesená",J776,0)</f>
        <v>0</v>
      </c>
      <c r="BI776" s="242">
        <f>IF(N776="nulová",J776,0)</f>
        <v>0</v>
      </c>
      <c r="BJ776" s="18" t="s">
        <v>83</v>
      </c>
      <c r="BK776" s="242">
        <f>ROUND(I776*H776,2)</f>
        <v>0</v>
      </c>
      <c r="BL776" s="18" t="s">
        <v>241</v>
      </c>
      <c r="BM776" s="241" t="s">
        <v>1252</v>
      </c>
    </row>
    <row r="777" s="2" customFormat="1">
      <c r="A777" s="39"/>
      <c r="B777" s="40"/>
      <c r="C777" s="41"/>
      <c r="D777" s="245" t="s">
        <v>330</v>
      </c>
      <c r="E777" s="41"/>
      <c r="F777" s="298" t="s">
        <v>1253</v>
      </c>
      <c r="G777" s="41"/>
      <c r="H777" s="41"/>
      <c r="I777" s="299"/>
      <c r="J777" s="41"/>
      <c r="K777" s="41"/>
      <c r="L777" s="45"/>
      <c r="M777" s="300"/>
      <c r="N777" s="301"/>
      <c r="O777" s="92"/>
      <c r="P777" s="92"/>
      <c r="Q777" s="92"/>
      <c r="R777" s="92"/>
      <c r="S777" s="92"/>
      <c r="T777" s="93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T777" s="18" t="s">
        <v>330</v>
      </c>
      <c r="AU777" s="18" t="s">
        <v>85</v>
      </c>
    </row>
    <row r="778" s="2" customFormat="1" ht="33" customHeight="1">
      <c r="A778" s="39"/>
      <c r="B778" s="40"/>
      <c r="C778" s="229" t="s">
        <v>1254</v>
      </c>
      <c r="D778" s="229" t="s">
        <v>161</v>
      </c>
      <c r="E778" s="230" t="s">
        <v>1255</v>
      </c>
      <c r="F778" s="231" t="s">
        <v>1256</v>
      </c>
      <c r="G778" s="232" t="s">
        <v>735</v>
      </c>
      <c r="H778" s="233">
        <v>1</v>
      </c>
      <c r="I778" s="234"/>
      <c r="J778" s="235">
        <f>ROUND(I778*H778,2)</f>
        <v>0</v>
      </c>
      <c r="K778" s="236"/>
      <c r="L778" s="45"/>
      <c r="M778" s="237" t="s">
        <v>1</v>
      </c>
      <c r="N778" s="238" t="s">
        <v>41</v>
      </c>
      <c r="O778" s="92"/>
      <c r="P778" s="239">
        <f>O778*H778</f>
        <v>0</v>
      </c>
      <c r="Q778" s="239">
        <v>0</v>
      </c>
      <c r="R778" s="239">
        <f>Q778*H778</f>
        <v>0</v>
      </c>
      <c r="S778" s="239">
        <v>0</v>
      </c>
      <c r="T778" s="240">
        <f>S778*H778</f>
        <v>0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241" t="s">
        <v>241</v>
      </c>
      <c r="AT778" s="241" t="s">
        <v>161</v>
      </c>
      <c r="AU778" s="241" t="s">
        <v>85</v>
      </c>
      <c r="AY778" s="18" t="s">
        <v>158</v>
      </c>
      <c r="BE778" s="242">
        <f>IF(N778="základní",J778,0)</f>
        <v>0</v>
      </c>
      <c r="BF778" s="242">
        <f>IF(N778="snížená",J778,0)</f>
        <v>0</v>
      </c>
      <c r="BG778" s="242">
        <f>IF(N778="zákl. přenesená",J778,0)</f>
        <v>0</v>
      </c>
      <c r="BH778" s="242">
        <f>IF(N778="sníž. přenesená",J778,0)</f>
        <v>0</v>
      </c>
      <c r="BI778" s="242">
        <f>IF(N778="nulová",J778,0)</f>
        <v>0</v>
      </c>
      <c r="BJ778" s="18" t="s">
        <v>83</v>
      </c>
      <c r="BK778" s="242">
        <f>ROUND(I778*H778,2)</f>
        <v>0</v>
      </c>
      <c r="BL778" s="18" t="s">
        <v>241</v>
      </c>
      <c r="BM778" s="241" t="s">
        <v>1257</v>
      </c>
    </row>
    <row r="779" s="2" customFormat="1">
      <c r="A779" s="39"/>
      <c r="B779" s="40"/>
      <c r="C779" s="41"/>
      <c r="D779" s="245" t="s">
        <v>330</v>
      </c>
      <c r="E779" s="41"/>
      <c r="F779" s="298" t="s">
        <v>1253</v>
      </c>
      <c r="G779" s="41"/>
      <c r="H779" s="41"/>
      <c r="I779" s="299"/>
      <c r="J779" s="41"/>
      <c r="K779" s="41"/>
      <c r="L779" s="45"/>
      <c r="M779" s="300"/>
      <c r="N779" s="301"/>
      <c r="O779" s="92"/>
      <c r="P779" s="92"/>
      <c r="Q779" s="92"/>
      <c r="R779" s="92"/>
      <c r="S779" s="92"/>
      <c r="T779" s="93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T779" s="18" t="s">
        <v>330</v>
      </c>
      <c r="AU779" s="18" t="s">
        <v>85</v>
      </c>
    </row>
    <row r="780" s="2" customFormat="1" ht="33" customHeight="1">
      <c r="A780" s="39"/>
      <c r="B780" s="40"/>
      <c r="C780" s="229" t="s">
        <v>1258</v>
      </c>
      <c r="D780" s="229" t="s">
        <v>161</v>
      </c>
      <c r="E780" s="230" t="s">
        <v>1259</v>
      </c>
      <c r="F780" s="231" t="s">
        <v>1260</v>
      </c>
      <c r="G780" s="232" t="s">
        <v>735</v>
      </c>
      <c r="H780" s="233">
        <v>3</v>
      </c>
      <c r="I780" s="234"/>
      <c r="J780" s="235">
        <f>ROUND(I780*H780,2)</f>
        <v>0</v>
      </c>
      <c r="K780" s="236"/>
      <c r="L780" s="45"/>
      <c r="M780" s="237" t="s">
        <v>1</v>
      </c>
      <c r="N780" s="238" t="s">
        <v>41</v>
      </c>
      <c r="O780" s="92"/>
      <c r="P780" s="239">
        <f>O780*H780</f>
        <v>0</v>
      </c>
      <c r="Q780" s="239">
        <v>0</v>
      </c>
      <c r="R780" s="239">
        <f>Q780*H780</f>
        <v>0</v>
      </c>
      <c r="S780" s="239">
        <v>0</v>
      </c>
      <c r="T780" s="240">
        <f>S780*H780</f>
        <v>0</v>
      </c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R780" s="241" t="s">
        <v>241</v>
      </c>
      <c r="AT780" s="241" t="s">
        <v>161</v>
      </c>
      <c r="AU780" s="241" t="s">
        <v>85</v>
      </c>
      <c r="AY780" s="18" t="s">
        <v>158</v>
      </c>
      <c r="BE780" s="242">
        <f>IF(N780="základní",J780,0)</f>
        <v>0</v>
      </c>
      <c r="BF780" s="242">
        <f>IF(N780="snížená",J780,0)</f>
        <v>0</v>
      </c>
      <c r="BG780" s="242">
        <f>IF(N780="zákl. přenesená",J780,0)</f>
        <v>0</v>
      </c>
      <c r="BH780" s="242">
        <f>IF(N780="sníž. přenesená",J780,0)</f>
        <v>0</v>
      </c>
      <c r="BI780" s="242">
        <f>IF(N780="nulová",J780,0)</f>
        <v>0</v>
      </c>
      <c r="BJ780" s="18" t="s">
        <v>83</v>
      </c>
      <c r="BK780" s="242">
        <f>ROUND(I780*H780,2)</f>
        <v>0</v>
      </c>
      <c r="BL780" s="18" t="s">
        <v>241</v>
      </c>
      <c r="BM780" s="241" t="s">
        <v>1261</v>
      </c>
    </row>
    <row r="781" s="2" customFormat="1">
      <c r="A781" s="39"/>
      <c r="B781" s="40"/>
      <c r="C781" s="41"/>
      <c r="D781" s="245" t="s">
        <v>330</v>
      </c>
      <c r="E781" s="41"/>
      <c r="F781" s="298" t="s">
        <v>1253</v>
      </c>
      <c r="G781" s="41"/>
      <c r="H781" s="41"/>
      <c r="I781" s="299"/>
      <c r="J781" s="41"/>
      <c r="K781" s="41"/>
      <c r="L781" s="45"/>
      <c r="M781" s="300"/>
      <c r="N781" s="301"/>
      <c r="O781" s="92"/>
      <c r="P781" s="92"/>
      <c r="Q781" s="92"/>
      <c r="R781" s="92"/>
      <c r="S781" s="92"/>
      <c r="T781" s="93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T781" s="18" t="s">
        <v>330</v>
      </c>
      <c r="AU781" s="18" t="s">
        <v>85</v>
      </c>
    </row>
    <row r="782" s="2" customFormat="1" ht="33" customHeight="1">
      <c r="A782" s="39"/>
      <c r="B782" s="40"/>
      <c r="C782" s="229" t="s">
        <v>1262</v>
      </c>
      <c r="D782" s="229" t="s">
        <v>161</v>
      </c>
      <c r="E782" s="230" t="s">
        <v>1263</v>
      </c>
      <c r="F782" s="231" t="s">
        <v>1264</v>
      </c>
      <c r="G782" s="232" t="s">
        <v>735</v>
      </c>
      <c r="H782" s="233">
        <v>1</v>
      </c>
      <c r="I782" s="234"/>
      <c r="J782" s="235">
        <f>ROUND(I782*H782,2)</f>
        <v>0</v>
      </c>
      <c r="K782" s="236"/>
      <c r="L782" s="45"/>
      <c r="M782" s="237" t="s">
        <v>1</v>
      </c>
      <c r="N782" s="238" t="s">
        <v>41</v>
      </c>
      <c r="O782" s="92"/>
      <c r="P782" s="239">
        <f>O782*H782</f>
        <v>0</v>
      </c>
      <c r="Q782" s="239">
        <v>0</v>
      </c>
      <c r="R782" s="239">
        <f>Q782*H782</f>
        <v>0</v>
      </c>
      <c r="S782" s="239">
        <v>0</v>
      </c>
      <c r="T782" s="240">
        <f>S782*H782</f>
        <v>0</v>
      </c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R782" s="241" t="s">
        <v>241</v>
      </c>
      <c r="AT782" s="241" t="s">
        <v>161</v>
      </c>
      <c r="AU782" s="241" t="s">
        <v>85</v>
      </c>
      <c r="AY782" s="18" t="s">
        <v>158</v>
      </c>
      <c r="BE782" s="242">
        <f>IF(N782="základní",J782,0)</f>
        <v>0</v>
      </c>
      <c r="BF782" s="242">
        <f>IF(N782="snížená",J782,0)</f>
        <v>0</v>
      </c>
      <c r="BG782" s="242">
        <f>IF(N782="zákl. přenesená",J782,0)</f>
        <v>0</v>
      </c>
      <c r="BH782" s="242">
        <f>IF(N782="sníž. přenesená",J782,0)</f>
        <v>0</v>
      </c>
      <c r="BI782" s="242">
        <f>IF(N782="nulová",J782,0)</f>
        <v>0</v>
      </c>
      <c r="BJ782" s="18" t="s">
        <v>83</v>
      </c>
      <c r="BK782" s="242">
        <f>ROUND(I782*H782,2)</f>
        <v>0</v>
      </c>
      <c r="BL782" s="18" t="s">
        <v>241</v>
      </c>
      <c r="BM782" s="241" t="s">
        <v>1265</v>
      </c>
    </row>
    <row r="783" s="2" customFormat="1">
      <c r="A783" s="39"/>
      <c r="B783" s="40"/>
      <c r="C783" s="41"/>
      <c r="D783" s="245" t="s">
        <v>330</v>
      </c>
      <c r="E783" s="41"/>
      <c r="F783" s="298" t="s">
        <v>1253</v>
      </c>
      <c r="G783" s="41"/>
      <c r="H783" s="41"/>
      <c r="I783" s="299"/>
      <c r="J783" s="41"/>
      <c r="K783" s="41"/>
      <c r="L783" s="45"/>
      <c r="M783" s="300"/>
      <c r="N783" s="301"/>
      <c r="O783" s="92"/>
      <c r="P783" s="92"/>
      <c r="Q783" s="92"/>
      <c r="R783" s="92"/>
      <c r="S783" s="92"/>
      <c r="T783" s="93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T783" s="18" t="s">
        <v>330</v>
      </c>
      <c r="AU783" s="18" t="s">
        <v>85</v>
      </c>
    </row>
    <row r="784" s="2" customFormat="1" ht="37.8" customHeight="1">
      <c r="A784" s="39"/>
      <c r="B784" s="40"/>
      <c r="C784" s="229" t="s">
        <v>1266</v>
      </c>
      <c r="D784" s="229" t="s">
        <v>161</v>
      </c>
      <c r="E784" s="230" t="s">
        <v>1267</v>
      </c>
      <c r="F784" s="231" t="s">
        <v>1268</v>
      </c>
      <c r="G784" s="232" t="s">
        <v>735</v>
      </c>
      <c r="H784" s="233">
        <v>1</v>
      </c>
      <c r="I784" s="234"/>
      <c r="J784" s="235">
        <f>ROUND(I784*H784,2)</f>
        <v>0</v>
      </c>
      <c r="K784" s="236"/>
      <c r="L784" s="45"/>
      <c r="M784" s="237" t="s">
        <v>1</v>
      </c>
      <c r="N784" s="238" t="s">
        <v>41</v>
      </c>
      <c r="O784" s="92"/>
      <c r="P784" s="239">
        <f>O784*H784</f>
        <v>0</v>
      </c>
      <c r="Q784" s="239">
        <v>0</v>
      </c>
      <c r="R784" s="239">
        <f>Q784*H784</f>
        <v>0</v>
      </c>
      <c r="S784" s="239">
        <v>0</v>
      </c>
      <c r="T784" s="240">
        <f>S784*H784</f>
        <v>0</v>
      </c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R784" s="241" t="s">
        <v>241</v>
      </c>
      <c r="AT784" s="241" t="s">
        <v>161</v>
      </c>
      <c r="AU784" s="241" t="s">
        <v>85</v>
      </c>
      <c r="AY784" s="18" t="s">
        <v>158</v>
      </c>
      <c r="BE784" s="242">
        <f>IF(N784="základní",J784,0)</f>
        <v>0</v>
      </c>
      <c r="BF784" s="242">
        <f>IF(N784="snížená",J784,0)</f>
        <v>0</v>
      </c>
      <c r="BG784" s="242">
        <f>IF(N784="zákl. přenesená",J784,0)</f>
        <v>0</v>
      </c>
      <c r="BH784" s="242">
        <f>IF(N784="sníž. přenesená",J784,0)</f>
        <v>0</v>
      </c>
      <c r="BI784" s="242">
        <f>IF(N784="nulová",J784,0)</f>
        <v>0</v>
      </c>
      <c r="BJ784" s="18" t="s">
        <v>83</v>
      </c>
      <c r="BK784" s="242">
        <f>ROUND(I784*H784,2)</f>
        <v>0</v>
      </c>
      <c r="BL784" s="18" t="s">
        <v>241</v>
      </c>
      <c r="BM784" s="241" t="s">
        <v>1269</v>
      </c>
    </row>
    <row r="785" s="2" customFormat="1">
      <c r="A785" s="39"/>
      <c r="B785" s="40"/>
      <c r="C785" s="41"/>
      <c r="D785" s="245" t="s">
        <v>330</v>
      </c>
      <c r="E785" s="41"/>
      <c r="F785" s="298" t="s">
        <v>1253</v>
      </c>
      <c r="G785" s="41"/>
      <c r="H785" s="41"/>
      <c r="I785" s="299"/>
      <c r="J785" s="41"/>
      <c r="K785" s="41"/>
      <c r="L785" s="45"/>
      <c r="M785" s="300"/>
      <c r="N785" s="301"/>
      <c r="O785" s="92"/>
      <c r="P785" s="92"/>
      <c r="Q785" s="92"/>
      <c r="R785" s="92"/>
      <c r="S785" s="92"/>
      <c r="T785" s="93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T785" s="18" t="s">
        <v>330</v>
      </c>
      <c r="AU785" s="18" t="s">
        <v>85</v>
      </c>
    </row>
    <row r="786" s="2" customFormat="1" ht="37.8" customHeight="1">
      <c r="A786" s="39"/>
      <c r="B786" s="40"/>
      <c r="C786" s="229" t="s">
        <v>1270</v>
      </c>
      <c r="D786" s="229" t="s">
        <v>161</v>
      </c>
      <c r="E786" s="230" t="s">
        <v>1271</v>
      </c>
      <c r="F786" s="231" t="s">
        <v>1272</v>
      </c>
      <c r="G786" s="232" t="s">
        <v>735</v>
      </c>
      <c r="H786" s="233">
        <v>1</v>
      </c>
      <c r="I786" s="234"/>
      <c r="J786" s="235">
        <f>ROUND(I786*H786,2)</f>
        <v>0</v>
      </c>
      <c r="K786" s="236"/>
      <c r="L786" s="45"/>
      <c r="M786" s="237" t="s">
        <v>1</v>
      </c>
      <c r="N786" s="238" t="s">
        <v>41</v>
      </c>
      <c r="O786" s="92"/>
      <c r="P786" s="239">
        <f>O786*H786</f>
        <v>0</v>
      </c>
      <c r="Q786" s="239">
        <v>0</v>
      </c>
      <c r="R786" s="239">
        <f>Q786*H786</f>
        <v>0</v>
      </c>
      <c r="S786" s="239">
        <v>0</v>
      </c>
      <c r="T786" s="240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41" t="s">
        <v>241</v>
      </c>
      <c r="AT786" s="241" t="s">
        <v>161</v>
      </c>
      <c r="AU786" s="241" t="s">
        <v>85</v>
      </c>
      <c r="AY786" s="18" t="s">
        <v>158</v>
      </c>
      <c r="BE786" s="242">
        <f>IF(N786="základní",J786,0)</f>
        <v>0</v>
      </c>
      <c r="BF786" s="242">
        <f>IF(N786="snížená",J786,0)</f>
        <v>0</v>
      </c>
      <c r="BG786" s="242">
        <f>IF(N786="zákl. přenesená",J786,0)</f>
        <v>0</v>
      </c>
      <c r="BH786" s="242">
        <f>IF(N786="sníž. přenesená",J786,0)</f>
        <v>0</v>
      </c>
      <c r="BI786" s="242">
        <f>IF(N786="nulová",J786,0)</f>
        <v>0</v>
      </c>
      <c r="BJ786" s="18" t="s">
        <v>83</v>
      </c>
      <c r="BK786" s="242">
        <f>ROUND(I786*H786,2)</f>
        <v>0</v>
      </c>
      <c r="BL786" s="18" t="s">
        <v>241</v>
      </c>
      <c r="BM786" s="241" t="s">
        <v>1273</v>
      </c>
    </row>
    <row r="787" s="2" customFormat="1">
      <c r="A787" s="39"/>
      <c r="B787" s="40"/>
      <c r="C787" s="41"/>
      <c r="D787" s="245" t="s">
        <v>330</v>
      </c>
      <c r="E787" s="41"/>
      <c r="F787" s="298" t="s">
        <v>1253</v>
      </c>
      <c r="G787" s="41"/>
      <c r="H787" s="41"/>
      <c r="I787" s="299"/>
      <c r="J787" s="41"/>
      <c r="K787" s="41"/>
      <c r="L787" s="45"/>
      <c r="M787" s="300"/>
      <c r="N787" s="301"/>
      <c r="O787" s="92"/>
      <c r="P787" s="92"/>
      <c r="Q787" s="92"/>
      <c r="R787" s="92"/>
      <c r="S787" s="92"/>
      <c r="T787" s="93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T787" s="18" t="s">
        <v>330</v>
      </c>
      <c r="AU787" s="18" t="s">
        <v>85</v>
      </c>
    </row>
    <row r="788" s="2" customFormat="1" ht="37.8" customHeight="1">
      <c r="A788" s="39"/>
      <c r="B788" s="40"/>
      <c r="C788" s="229" t="s">
        <v>1274</v>
      </c>
      <c r="D788" s="229" t="s">
        <v>161</v>
      </c>
      <c r="E788" s="230" t="s">
        <v>1275</v>
      </c>
      <c r="F788" s="231" t="s">
        <v>1276</v>
      </c>
      <c r="G788" s="232" t="s">
        <v>735</v>
      </c>
      <c r="H788" s="233">
        <v>1</v>
      </c>
      <c r="I788" s="234"/>
      <c r="J788" s="235">
        <f>ROUND(I788*H788,2)</f>
        <v>0</v>
      </c>
      <c r="K788" s="236"/>
      <c r="L788" s="45"/>
      <c r="M788" s="237" t="s">
        <v>1</v>
      </c>
      <c r="N788" s="238" t="s">
        <v>41</v>
      </c>
      <c r="O788" s="92"/>
      <c r="P788" s="239">
        <f>O788*H788</f>
        <v>0</v>
      </c>
      <c r="Q788" s="239">
        <v>0</v>
      </c>
      <c r="R788" s="239">
        <f>Q788*H788</f>
        <v>0</v>
      </c>
      <c r="S788" s="239">
        <v>0</v>
      </c>
      <c r="T788" s="240">
        <f>S788*H788</f>
        <v>0</v>
      </c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R788" s="241" t="s">
        <v>241</v>
      </c>
      <c r="AT788" s="241" t="s">
        <v>161</v>
      </c>
      <c r="AU788" s="241" t="s">
        <v>85</v>
      </c>
      <c r="AY788" s="18" t="s">
        <v>158</v>
      </c>
      <c r="BE788" s="242">
        <f>IF(N788="základní",J788,0)</f>
        <v>0</v>
      </c>
      <c r="BF788" s="242">
        <f>IF(N788="snížená",J788,0)</f>
        <v>0</v>
      </c>
      <c r="BG788" s="242">
        <f>IF(N788="zákl. přenesená",J788,0)</f>
        <v>0</v>
      </c>
      <c r="BH788" s="242">
        <f>IF(N788="sníž. přenesená",J788,0)</f>
        <v>0</v>
      </c>
      <c r="BI788" s="242">
        <f>IF(N788="nulová",J788,0)</f>
        <v>0</v>
      </c>
      <c r="BJ788" s="18" t="s">
        <v>83</v>
      </c>
      <c r="BK788" s="242">
        <f>ROUND(I788*H788,2)</f>
        <v>0</v>
      </c>
      <c r="BL788" s="18" t="s">
        <v>241</v>
      </c>
      <c r="BM788" s="241" t="s">
        <v>1277</v>
      </c>
    </row>
    <row r="789" s="2" customFormat="1">
      <c r="A789" s="39"/>
      <c r="B789" s="40"/>
      <c r="C789" s="41"/>
      <c r="D789" s="245" t="s">
        <v>330</v>
      </c>
      <c r="E789" s="41"/>
      <c r="F789" s="298" t="s">
        <v>1253</v>
      </c>
      <c r="G789" s="41"/>
      <c r="H789" s="41"/>
      <c r="I789" s="299"/>
      <c r="J789" s="41"/>
      <c r="K789" s="41"/>
      <c r="L789" s="45"/>
      <c r="M789" s="300"/>
      <c r="N789" s="301"/>
      <c r="O789" s="92"/>
      <c r="P789" s="92"/>
      <c r="Q789" s="92"/>
      <c r="R789" s="92"/>
      <c r="S789" s="92"/>
      <c r="T789" s="93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T789" s="18" t="s">
        <v>330</v>
      </c>
      <c r="AU789" s="18" t="s">
        <v>85</v>
      </c>
    </row>
    <row r="790" s="2" customFormat="1" ht="33" customHeight="1">
      <c r="A790" s="39"/>
      <c r="B790" s="40"/>
      <c r="C790" s="229" t="s">
        <v>1278</v>
      </c>
      <c r="D790" s="229" t="s">
        <v>161</v>
      </c>
      <c r="E790" s="230" t="s">
        <v>1279</v>
      </c>
      <c r="F790" s="231" t="s">
        <v>1280</v>
      </c>
      <c r="G790" s="232" t="s">
        <v>735</v>
      </c>
      <c r="H790" s="233">
        <v>2</v>
      </c>
      <c r="I790" s="234"/>
      <c r="J790" s="235">
        <f>ROUND(I790*H790,2)</f>
        <v>0</v>
      </c>
      <c r="K790" s="236"/>
      <c r="L790" s="45"/>
      <c r="M790" s="237" t="s">
        <v>1</v>
      </c>
      <c r="N790" s="238" t="s">
        <v>41</v>
      </c>
      <c r="O790" s="92"/>
      <c r="P790" s="239">
        <f>O790*H790</f>
        <v>0</v>
      </c>
      <c r="Q790" s="239">
        <v>0</v>
      </c>
      <c r="R790" s="239">
        <f>Q790*H790</f>
        <v>0</v>
      </c>
      <c r="S790" s="239">
        <v>0</v>
      </c>
      <c r="T790" s="240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241" t="s">
        <v>241</v>
      </c>
      <c r="AT790" s="241" t="s">
        <v>161</v>
      </c>
      <c r="AU790" s="241" t="s">
        <v>85</v>
      </c>
      <c r="AY790" s="18" t="s">
        <v>158</v>
      </c>
      <c r="BE790" s="242">
        <f>IF(N790="základní",J790,0)</f>
        <v>0</v>
      </c>
      <c r="BF790" s="242">
        <f>IF(N790="snížená",J790,0)</f>
        <v>0</v>
      </c>
      <c r="BG790" s="242">
        <f>IF(N790="zákl. přenesená",J790,0)</f>
        <v>0</v>
      </c>
      <c r="BH790" s="242">
        <f>IF(N790="sníž. přenesená",J790,0)</f>
        <v>0</v>
      </c>
      <c r="BI790" s="242">
        <f>IF(N790="nulová",J790,0)</f>
        <v>0</v>
      </c>
      <c r="BJ790" s="18" t="s">
        <v>83</v>
      </c>
      <c r="BK790" s="242">
        <f>ROUND(I790*H790,2)</f>
        <v>0</v>
      </c>
      <c r="BL790" s="18" t="s">
        <v>241</v>
      </c>
      <c r="BM790" s="241" t="s">
        <v>1281</v>
      </c>
    </row>
    <row r="791" s="2" customFormat="1">
      <c r="A791" s="39"/>
      <c r="B791" s="40"/>
      <c r="C791" s="41"/>
      <c r="D791" s="245" t="s">
        <v>330</v>
      </c>
      <c r="E791" s="41"/>
      <c r="F791" s="298" t="s">
        <v>1253</v>
      </c>
      <c r="G791" s="41"/>
      <c r="H791" s="41"/>
      <c r="I791" s="299"/>
      <c r="J791" s="41"/>
      <c r="K791" s="41"/>
      <c r="L791" s="45"/>
      <c r="M791" s="300"/>
      <c r="N791" s="301"/>
      <c r="O791" s="92"/>
      <c r="P791" s="92"/>
      <c r="Q791" s="92"/>
      <c r="R791" s="92"/>
      <c r="S791" s="92"/>
      <c r="T791" s="93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T791" s="18" t="s">
        <v>330</v>
      </c>
      <c r="AU791" s="18" t="s">
        <v>85</v>
      </c>
    </row>
    <row r="792" s="2" customFormat="1" ht="37.8" customHeight="1">
      <c r="A792" s="39"/>
      <c r="B792" s="40"/>
      <c r="C792" s="229" t="s">
        <v>1282</v>
      </c>
      <c r="D792" s="229" t="s">
        <v>161</v>
      </c>
      <c r="E792" s="230" t="s">
        <v>1283</v>
      </c>
      <c r="F792" s="231" t="s">
        <v>1284</v>
      </c>
      <c r="G792" s="232" t="s">
        <v>735</v>
      </c>
      <c r="H792" s="233">
        <v>1</v>
      </c>
      <c r="I792" s="234"/>
      <c r="J792" s="235">
        <f>ROUND(I792*H792,2)</f>
        <v>0</v>
      </c>
      <c r="K792" s="236"/>
      <c r="L792" s="45"/>
      <c r="M792" s="237" t="s">
        <v>1</v>
      </c>
      <c r="N792" s="238" t="s">
        <v>41</v>
      </c>
      <c r="O792" s="92"/>
      <c r="P792" s="239">
        <f>O792*H792</f>
        <v>0</v>
      </c>
      <c r="Q792" s="239">
        <v>0</v>
      </c>
      <c r="R792" s="239">
        <f>Q792*H792</f>
        <v>0</v>
      </c>
      <c r="S792" s="239">
        <v>0</v>
      </c>
      <c r="T792" s="240">
        <f>S792*H792</f>
        <v>0</v>
      </c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R792" s="241" t="s">
        <v>241</v>
      </c>
      <c r="AT792" s="241" t="s">
        <v>161</v>
      </c>
      <c r="AU792" s="241" t="s">
        <v>85</v>
      </c>
      <c r="AY792" s="18" t="s">
        <v>158</v>
      </c>
      <c r="BE792" s="242">
        <f>IF(N792="základní",J792,0)</f>
        <v>0</v>
      </c>
      <c r="BF792" s="242">
        <f>IF(N792="snížená",J792,0)</f>
        <v>0</v>
      </c>
      <c r="BG792" s="242">
        <f>IF(N792="zákl. přenesená",J792,0)</f>
        <v>0</v>
      </c>
      <c r="BH792" s="242">
        <f>IF(N792="sníž. přenesená",J792,0)</f>
        <v>0</v>
      </c>
      <c r="BI792" s="242">
        <f>IF(N792="nulová",J792,0)</f>
        <v>0</v>
      </c>
      <c r="BJ792" s="18" t="s">
        <v>83</v>
      </c>
      <c r="BK792" s="242">
        <f>ROUND(I792*H792,2)</f>
        <v>0</v>
      </c>
      <c r="BL792" s="18" t="s">
        <v>241</v>
      </c>
      <c r="BM792" s="241" t="s">
        <v>1285</v>
      </c>
    </row>
    <row r="793" s="2" customFormat="1">
      <c r="A793" s="39"/>
      <c r="B793" s="40"/>
      <c r="C793" s="41"/>
      <c r="D793" s="245" t="s">
        <v>330</v>
      </c>
      <c r="E793" s="41"/>
      <c r="F793" s="298" t="s">
        <v>1253</v>
      </c>
      <c r="G793" s="41"/>
      <c r="H793" s="41"/>
      <c r="I793" s="299"/>
      <c r="J793" s="41"/>
      <c r="K793" s="41"/>
      <c r="L793" s="45"/>
      <c r="M793" s="300"/>
      <c r="N793" s="301"/>
      <c r="O793" s="92"/>
      <c r="P793" s="92"/>
      <c r="Q793" s="92"/>
      <c r="R793" s="92"/>
      <c r="S793" s="92"/>
      <c r="T793" s="93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T793" s="18" t="s">
        <v>330</v>
      </c>
      <c r="AU793" s="18" t="s">
        <v>85</v>
      </c>
    </row>
    <row r="794" s="2" customFormat="1" ht="33" customHeight="1">
      <c r="A794" s="39"/>
      <c r="B794" s="40"/>
      <c r="C794" s="229" t="s">
        <v>1286</v>
      </c>
      <c r="D794" s="229" t="s">
        <v>161</v>
      </c>
      <c r="E794" s="230" t="s">
        <v>1287</v>
      </c>
      <c r="F794" s="231" t="s">
        <v>1288</v>
      </c>
      <c r="G794" s="232" t="s">
        <v>735</v>
      </c>
      <c r="H794" s="233">
        <v>1</v>
      </c>
      <c r="I794" s="234"/>
      <c r="J794" s="235">
        <f>ROUND(I794*H794,2)</f>
        <v>0</v>
      </c>
      <c r="K794" s="236"/>
      <c r="L794" s="45"/>
      <c r="M794" s="237" t="s">
        <v>1</v>
      </c>
      <c r="N794" s="238" t="s">
        <v>41</v>
      </c>
      <c r="O794" s="92"/>
      <c r="P794" s="239">
        <f>O794*H794</f>
        <v>0</v>
      </c>
      <c r="Q794" s="239">
        <v>0</v>
      </c>
      <c r="R794" s="239">
        <f>Q794*H794</f>
        <v>0</v>
      </c>
      <c r="S794" s="239">
        <v>0</v>
      </c>
      <c r="T794" s="240">
        <f>S794*H794</f>
        <v>0</v>
      </c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R794" s="241" t="s">
        <v>241</v>
      </c>
      <c r="AT794" s="241" t="s">
        <v>161</v>
      </c>
      <c r="AU794" s="241" t="s">
        <v>85</v>
      </c>
      <c r="AY794" s="18" t="s">
        <v>158</v>
      </c>
      <c r="BE794" s="242">
        <f>IF(N794="základní",J794,0)</f>
        <v>0</v>
      </c>
      <c r="BF794" s="242">
        <f>IF(N794="snížená",J794,0)</f>
        <v>0</v>
      </c>
      <c r="BG794" s="242">
        <f>IF(N794="zákl. přenesená",J794,0)</f>
        <v>0</v>
      </c>
      <c r="BH794" s="242">
        <f>IF(N794="sníž. přenesená",J794,0)</f>
        <v>0</v>
      </c>
      <c r="BI794" s="242">
        <f>IF(N794="nulová",J794,0)</f>
        <v>0</v>
      </c>
      <c r="BJ794" s="18" t="s">
        <v>83</v>
      </c>
      <c r="BK794" s="242">
        <f>ROUND(I794*H794,2)</f>
        <v>0</v>
      </c>
      <c r="BL794" s="18" t="s">
        <v>241</v>
      </c>
      <c r="BM794" s="241" t="s">
        <v>1289</v>
      </c>
    </row>
    <row r="795" s="2" customFormat="1">
      <c r="A795" s="39"/>
      <c r="B795" s="40"/>
      <c r="C795" s="41"/>
      <c r="D795" s="245" t="s">
        <v>330</v>
      </c>
      <c r="E795" s="41"/>
      <c r="F795" s="298" t="s">
        <v>1253</v>
      </c>
      <c r="G795" s="41"/>
      <c r="H795" s="41"/>
      <c r="I795" s="299"/>
      <c r="J795" s="41"/>
      <c r="K795" s="41"/>
      <c r="L795" s="45"/>
      <c r="M795" s="300"/>
      <c r="N795" s="301"/>
      <c r="O795" s="92"/>
      <c r="P795" s="92"/>
      <c r="Q795" s="92"/>
      <c r="R795" s="92"/>
      <c r="S795" s="92"/>
      <c r="T795" s="93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T795" s="18" t="s">
        <v>330</v>
      </c>
      <c r="AU795" s="18" t="s">
        <v>85</v>
      </c>
    </row>
    <row r="796" s="2" customFormat="1" ht="33" customHeight="1">
      <c r="A796" s="39"/>
      <c r="B796" s="40"/>
      <c r="C796" s="229" t="s">
        <v>1290</v>
      </c>
      <c r="D796" s="229" t="s">
        <v>161</v>
      </c>
      <c r="E796" s="230" t="s">
        <v>1291</v>
      </c>
      <c r="F796" s="231" t="s">
        <v>1292</v>
      </c>
      <c r="G796" s="232" t="s">
        <v>735</v>
      </c>
      <c r="H796" s="233">
        <v>1</v>
      </c>
      <c r="I796" s="234"/>
      <c r="J796" s="235">
        <f>ROUND(I796*H796,2)</f>
        <v>0</v>
      </c>
      <c r="K796" s="236"/>
      <c r="L796" s="45"/>
      <c r="M796" s="237" t="s">
        <v>1</v>
      </c>
      <c r="N796" s="238" t="s">
        <v>41</v>
      </c>
      <c r="O796" s="92"/>
      <c r="P796" s="239">
        <f>O796*H796</f>
        <v>0</v>
      </c>
      <c r="Q796" s="239">
        <v>0</v>
      </c>
      <c r="R796" s="239">
        <f>Q796*H796</f>
        <v>0</v>
      </c>
      <c r="S796" s="239">
        <v>0</v>
      </c>
      <c r="T796" s="240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41" t="s">
        <v>241</v>
      </c>
      <c r="AT796" s="241" t="s">
        <v>161</v>
      </c>
      <c r="AU796" s="241" t="s">
        <v>85</v>
      </c>
      <c r="AY796" s="18" t="s">
        <v>158</v>
      </c>
      <c r="BE796" s="242">
        <f>IF(N796="základní",J796,0)</f>
        <v>0</v>
      </c>
      <c r="BF796" s="242">
        <f>IF(N796="snížená",J796,0)</f>
        <v>0</v>
      </c>
      <c r="BG796" s="242">
        <f>IF(N796="zákl. přenesená",J796,0)</f>
        <v>0</v>
      </c>
      <c r="BH796" s="242">
        <f>IF(N796="sníž. přenesená",J796,0)</f>
        <v>0</v>
      </c>
      <c r="BI796" s="242">
        <f>IF(N796="nulová",J796,0)</f>
        <v>0</v>
      </c>
      <c r="BJ796" s="18" t="s">
        <v>83</v>
      </c>
      <c r="BK796" s="242">
        <f>ROUND(I796*H796,2)</f>
        <v>0</v>
      </c>
      <c r="BL796" s="18" t="s">
        <v>241</v>
      </c>
      <c r="BM796" s="241" t="s">
        <v>1293</v>
      </c>
    </row>
    <row r="797" s="2" customFormat="1">
      <c r="A797" s="39"/>
      <c r="B797" s="40"/>
      <c r="C797" s="41"/>
      <c r="D797" s="245" t="s">
        <v>330</v>
      </c>
      <c r="E797" s="41"/>
      <c r="F797" s="298" t="s">
        <v>1253</v>
      </c>
      <c r="G797" s="41"/>
      <c r="H797" s="41"/>
      <c r="I797" s="299"/>
      <c r="J797" s="41"/>
      <c r="K797" s="41"/>
      <c r="L797" s="45"/>
      <c r="M797" s="300"/>
      <c r="N797" s="301"/>
      <c r="O797" s="92"/>
      <c r="P797" s="92"/>
      <c r="Q797" s="92"/>
      <c r="R797" s="92"/>
      <c r="S797" s="92"/>
      <c r="T797" s="93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T797" s="18" t="s">
        <v>330</v>
      </c>
      <c r="AU797" s="18" t="s">
        <v>85</v>
      </c>
    </row>
    <row r="798" s="2" customFormat="1" ht="37.8" customHeight="1">
      <c r="A798" s="39"/>
      <c r="B798" s="40"/>
      <c r="C798" s="229" t="s">
        <v>1294</v>
      </c>
      <c r="D798" s="229" t="s">
        <v>161</v>
      </c>
      <c r="E798" s="230" t="s">
        <v>1295</v>
      </c>
      <c r="F798" s="231" t="s">
        <v>1296</v>
      </c>
      <c r="G798" s="232" t="s">
        <v>735</v>
      </c>
      <c r="H798" s="233">
        <v>2</v>
      </c>
      <c r="I798" s="234"/>
      <c r="J798" s="235">
        <f>ROUND(I798*H798,2)</f>
        <v>0</v>
      </c>
      <c r="K798" s="236"/>
      <c r="L798" s="45"/>
      <c r="M798" s="237" t="s">
        <v>1</v>
      </c>
      <c r="N798" s="238" t="s">
        <v>41</v>
      </c>
      <c r="O798" s="92"/>
      <c r="P798" s="239">
        <f>O798*H798</f>
        <v>0</v>
      </c>
      <c r="Q798" s="239">
        <v>0</v>
      </c>
      <c r="R798" s="239">
        <f>Q798*H798</f>
        <v>0</v>
      </c>
      <c r="S798" s="239">
        <v>0</v>
      </c>
      <c r="T798" s="240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41" t="s">
        <v>241</v>
      </c>
      <c r="AT798" s="241" t="s">
        <v>161</v>
      </c>
      <c r="AU798" s="241" t="s">
        <v>85</v>
      </c>
      <c r="AY798" s="18" t="s">
        <v>158</v>
      </c>
      <c r="BE798" s="242">
        <f>IF(N798="základní",J798,0)</f>
        <v>0</v>
      </c>
      <c r="BF798" s="242">
        <f>IF(N798="snížená",J798,0)</f>
        <v>0</v>
      </c>
      <c r="BG798" s="242">
        <f>IF(N798="zákl. přenesená",J798,0)</f>
        <v>0</v>
      </c>
      <c r="BH798" s="242">
        <f>IF(N798="sníž. přenesená",J798,0)</f>
        <v>0</v>
      </c>
      <c r="BI798" s="242">
        <f>IF(N798="nulová",J798,0)</f>
        <v>0</v>
      </c>
      <c r="BJ798" s="18" t="s">
        <v>83</v>
      </c>
      <c r="BK798" s="242">
        <f>ROUND(I798*H798,2)</f>
        <v>0</v>
      </c>
      <c r="BL798" s="18" t="s">
        <v>241</v>
      </c>
      <c r="BM798" s="241" t="s">
        <v>1297</v>
      </c>
    </row>
    <row r="799" s="2" customFormat="1">
      <c r="A799" s="39"/>
      <c r="B799" s="40"/>
      <c r="C799" s="41"/>
      <c r="D799" s="245" t="s">
        <v>330</v>
      </c>
      <c r="E799" s="41"/>
      <c r="F799" s="298" t="s">
        <v>1253</v>
      </c>
      <c r="G799" s="41"/>
      <c r="H799" s="41"/>
      <c r="I799" s="299"/>
      <c r="J799" s="41"/>
      <c r="K799" s="41"/>
      <c r="L799" s="45"/>
      <c r="M799" s="300"/>
      <c r="N799" s="301"/>
      <c r="O799" s="92"/>
      <c r="P799" s="92"/>
      <c r="Q799" s="92"/>
      <c r="R799" s="92"/>
      <c r="S799" s="92"/>
      <c r="T799" s="93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T799" s="18" t="s">
        <v>330</v>
      </c>
      <c r="AU799" s="18" t="s">
        <v>85</v>
      </c>
    </row>
    <row r="800" s="2" customFormat="1" ht="37.8" customHeight="1">
      <c r="A800" s="39"/>
      <c r="B800" s="40"/>
      <c r="C800" s="229" t="s">
        <v>1298</v>
      </c>
      <c r="D800" s="229" t="s">
        <v>161</v>
      </c>
      <c r="E800" s="230" t="s">
        <v>1299</v>
      </c>
      <c r="F800" s="231" t="s">
        <v>1300</v>
      </c>
      <c r="G800" s="232" t="s">
        <v>735</v>
      </c>
      <c r="H800" s="233">
        <v>2</v>
      </c>
      <c r="I800" s="234"/>
      <c r="J800" s="235">
        <f>ROUND(I800*H800,2)</f>
        <v>0</v>
      </c>
      <c r="K800" s="236"/>
      <c r="L800" s="45"/>
      <c r="M800" s="237" t="s">
        <v>1</v>
      </c>
      <c r="N800" s="238" t="s">
        <v>41</v>
      </c>
      <c r="O800" s="92"/>
      <c r="P800" s="239">
        <f>O800*H800</f>
        <v>0</v>
      </c>
      <c r="Q800" s="239">
        <v>0</v>
      </c>
      <c r="R800" s="239">
        <f>Q800*H800</f>
        <v>0</v>
      </c>
      <c r="S800" s="239">
        <v>0</v>
      </c>
      <c r="T800" s="240">
        <f>S800*H800</f>
        <v>0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241" t="s">
        <v>241</v>
      </c>
      <c r="AT800" s="241" t="s">
        <v>161</v>
      </c>
      <c r="AU800" s="241" t="s">
        <v>85</v>
      </c>
      <c r="AY800" s="18" t="s">
        <v>158</v>
      </c>
      <c r="BE800" s="242">
        <f>IF(N800="základní",J800,0)</f>
        <v>0</v>
      </c>
      <c r="BF800" s="242">
        <f>IF(N800="snížená",J800,0)</f>
        <v>0</v>
      </c>
      <c r="BG800" s="242">
        <f>IF(N800="zákl. přenesená",J800,0)</f>
        <v>0</v>
      </c>
      <c r="BH800" s="242">
        <f>IF(N800="sníž. přenesená",J800,0)</f>
        <v>0</v>
      </c>
      <c r="BI800" s="242">
        <f>IF(N800="nulová",J800,0)</f>
        <v>0</v>
      </c>
      <c r="BJ800" s="18" t="s">
        <v>83</v>
      </c>
      <c r="BK800" s="242">
        <f>ROUND(I800*H800,2)</f>
        <v>0</v>
      </c>
      <c r="BL800" s="18" t="s">
        <v>241</v>
      </c>
      <c r="BM800" s="241" t="s">
        <v>1301</v>
      </c>
    </row>
    <row r="801" s="2" customFormat="1">
      <c r="A801" s="39"/>
      <c r="B801" s="40"/>
      <c r="C801" s="41"/>
      <c r="D801" s="245" t="s">
        <v>330</v>
      </c>
      <c r="E801" s="41"/>
      <c r="F801" s="298" t="s">
        <v>1253</v>
      </c>
      <c r="G801" s="41"/>
      <c r="H801" s="41"/>
      <c r="I801" s="299"/>
      <c r="J801" s="41"/>
      <c r="K801" s="41"/>
      <c r="L801" s="45"/>
      <c r="M801" s="300"/>
      <c r="N801" s="301"/>
      <c r="O801" s="92"/>
      <c r="P801" s="92"/>
      <c r="Q801" s="92"/>
      <c r="R801" s="92"/>
      <c r="S801" s="92"/>
      <c r="T801" s="93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T801" s="18" t="s">
        <v>330</v>
      </c>
      <c r="AU801" s="18" t="s">
        <v>85</v>
      </c>
    </row>
    <row r="802" s="2" customFormat="1" ht="37.8" customHeight="1">
      <c r="A802" s="39"/>
      <c r="B802" s="40"/>
      <c r="C802" s="229" t="s">
        <v>1302</v>
      </c>
      <c r="D802" s="229" t="s">
        <v>161</v>
      </c>
      <c r="E802" s="230" t="s">
        <v>1303</v>
      </c>
      <c r="F802" s="231" t="s">
        <v>1304</v>
      </c>
      <c r="G802" s="232" t="s">
        <v>735</v>
      </c>
      <c r="H802" s="233">
        <v>1</v>
      </c>
      <c r="I802" s="234"/>
      <c r="J802" s="235">
        <f>ROUND(I802*H802,2)</f>
        <v>0</v>
      </c>
      <c r="K802" s="236"/>
      <c r="L802" s="45"/>
      <c r="M802" s="237" t="s">
        <v>1</v>
      </c>
      <c r="N802" s="238" t="s">
        <v>41</v>
      </c>
      <c r="O802" s="92"/>
      <c r="P802" s="239">
        <f>O802*H802</f>
        <v>0</v>
      </c>
      <c r="Q802" s="239">
        <v>0</v>
      </c>
      <c r="R802" s="239">
        <f>Q802*H802</f>
        <v>0</v>
      </c>
      <c r="S802" s="239">
        <v>0</v>
      </c>
      <c r="T802" s="240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41" t="s">
        <v>241</v>
      </c>
      <c r="AT802" s="241" t="s">
        <v>161</v>
      </c>
      <c r="AU802" s="241" t="s">
        <v>85</v>
      </c>
      <c r="AY802" s="18" t="s">
        <v>158</v>
      </c>
      <c r="BE802" s="242">
        <f>IF(N802="základní",J802,0)</f>
        <v>0</v>
      </c>
      <c r="BF802" s="242">
        <f>IF(N802="snížená",J802,0)</f>
        <v>0</v>
      </c>
      <c r="BG802" s="242">
        <f>IF(N802="zákl. přenesená",J802,0)</f>
        <v>0</v>
      </c>
      <c r="BH802" s="242">
        <f>IF(N802="sníž. přenesená",J802,0)</f>
        <v>0</v>
      </c>
      <c r="BI802" s="242">
        <f>IF(N802="nulová",J802,0)</f>
        <v>0</v>
      </c>
      <c r="BJ802" s="18" t="s">
        <v>83</v>
      </c>
      <c r="BK802" s="242">
        <f>ROUND(I802*H802,2)</f>
        <v>0</v>
      </c>
      <c r="BL802" s="18" t="s">
        <v>241</v>
      </c>
      <c r="BM802" s="241" t="s">
        <v>1305</v>
      </c>
    </row>
    <row r="803" s="2" customFormat="1">
      <c r="A803" s="39"/>
      <c r="B803" s="40"/>
      <c r="C803" s="41"/>
      <c r="D803" s="245" t="s">
        <v>330</v>
      </c>
      <c r="E803" s="41"/>
      <c r="F803" s="298" t="s">
        <v>1253</v>
      </c>
      <c r="G803" s="41"/>
      <c r="H803" s="41"/>
      <c r="I803" s="299"/>
      <c r="J803" s="41"/>
      <c r="K803" s="41"/>
      <c r="L803" s="45"/>
      <c r="M803" s="300"/>
      <c r="N803" s="301"/>
      <c r="O803" s="92"/>
      <c r="P803" s="92"/>
      <c r="Q803" s="92"/>
      <c r="R803" s="92"/>
      <c r="S803" s="92"/>
      <c r="T803" s="93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T803" s="18" t="s">
        <v>330</v>
      </c>
      <c r="AU803" s="18" t="s">
        <v>85</v>
      </c>
    </row>
    <row r="804" s="2" customFormat="1" ht="37.8" customHeight="1">
      <c r="A804" s="39"/>
      <c r="B804" s="40"/>
      <c r="C804" s="229" t="s">
        <v>1306</v>
      </c>
      <c r="D804" s="229" t="s">
        <v>161</v>
      </c>
      <c r="E804" s="230" t="s">
        <v>1307</v>
      </c>
      <c r="F804" s="231" t="s">
        <v>1308</v>
      </c>
      <c r="G804" s="232" t="s">
        <v>735</v>
      </c>
      <c r="H804" s="233">
        <v>1</v>
      </c>
      <c r="I804" s="234"/>
      <c r="J804" s="235">
        <f>ROUND(I804*H804,2)</f>
        <v>0</v>
      </c>
      <c r="K804" s="236"/>
      <c r="L804" s="45"/>
      <c r="M804" s="237" t="s">
        <v>1</v>
      </c>
      <c r="N804" s="238" t="s">
        <v>41</v>
      </c>
      <c r="O804" s="92"/>
      <c r="P804" s="239">
        <f>O804*H804</f>
        <v>0</v>
      </c>
      <c r="Q804" s="239">
        <v>0</v>
      </c>
      <c r="R804" s="239">
        <f>Q804*H804</f>
        <v>0</v>
      </c>
      <c r="S804" s="239">
        <v>0</v>
      </c>
      <c r="T804" s="240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41" t="s">
        <v>241</v>
      </c>
      <c r="AT804" s="241" t="s">
        <v>161</v>
      </c>
      <c r="AU804" s="241" t="s">
        <v>85</v>
      </c>
      <c r="AY804" s="18" t="s">
        <v>158</v>
      </c>
      <c r="BE804" s="242">
        <f>IF(N804="základní",J804,0)</f>
        <v>0</v>
      </c>
      <c r="BF804" s="242">
        <f>IF(N804="snížená",J804,0)</f>
        <v>0</v>
      </c>
      <c r="BG804" s="242">
        <f>IF(N804="zákl. přenesená",J804,0)</f>
        <v>0</v>
      </c>
      <c r="BH804" s="242">
        <f>IF(N804="sníž. přenesená",J804,0)</f>
        <v>0</v>
      </c>
      <c r="BI804" s="242">
        <f>IF(N804="nulová",J804,0)</f>
        <v>0</v>
      </c>
      <c r="BJ804" s="18" t="s">
        <v>83</v>
      </c>
      <c r="BK804" s="242">
        <f>ROUND(I804*H804,2)</f>
        <v>0</v>
      </c>
      <c r="BL804" s="18" t="s">
        <v>241</v>
      </c>
      <c r="BM804" s="241" t="s">
        <v>1309</v>
      </c>
    </row>
    <row r="805" s="2" customFormat="1">
      <c r="A805" s="39"/>
      <c r="B805" s="40"/>
      <c r="C805" s="41"/>
      <c r="D805" s="245" t="s">
        <v>330</v>
      </c>
      <c r="E805" s="41"/>
      <c r="F805" s="298" t="s">
        <v>1253</v>
      </c>
      <c r="G805" s="41"/>
      <c r="H805" s="41"/>
      <c r="I805" s="299"/>
      <c r="J805" s="41"/>
      <c r="K805" s="41"/>
      <c r="L805" s="45"/>
      <c r="M805" s="300"/>
      <c r="N805" s="301"/>
      <c r="O805" s="92"/>
      <c r="P805" s="92"/>
      <c r="Q805" s="92"/>
      <c r="R805" s="92"/>
      <c r="S805" s="92"/>
      <c r="T805" s="93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T805" s="18" t="s">
        <v>330</v>
      </c>
      <c r="AU805" s="18" t="s">
        <v>85</v>
      </c>
    </row>
    <row r="806" s="2" customFormat="1" ht="37.8" customHeight="1">
      <c r="A806" s="39"/>
      <c r="B806" s="40"/>
      <c r="C806" s="229" t="s">
        <v>1310</v>
      </c>
      <c r="D806" s="229" t="s">
        <v>161</v>
      </c>
      <c r="E806" s="230" t="s">
        <v>1311</v>
      </c>
      <c r="F806" s="231" t="s">
        <v>1312</v>
      </c>
      <c r="G806" s="232" t="s">
        <v>735</v>
      </c>
      <c r="H806" s="233">
        <v>1</v>
      </c>
      <c r="I806" s="234"/>
      <c r="J806" s="235">
        <f>ROUND(I806*H806,2)</f>
        <v>0</v>
      </c>
      <c r="K806" s="236"/>
      <c r="L806" s="45"/>
      <c r="M806" s="237" t="s">
        <v>1</v>
      </c>
      <c r="N806" s="238" t="s">
        <v>41</v>
      </c>
      <c r="O806" s="92"/>
      <c r="P806" s="239">
        <f>O806*H806</f>
        <v>0</v>
      </c>
      <c r="Q806" s="239">
        <v>0</v>
      </c>
      <c r="R806" s="239">
        <f>Q806*H806</f>
        <v>0</v>
      </c>
      <c r="S806" s="239">
        <v>0</v>
      </c>
      <c r="T806" s="240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41" t="s">
        <v>241</v>
      </c>
      <c r="AT806" s="241" t="s">
        <v>161</v>
      </c>
      <c r="AU806" s="241" t="s">
        <v>85</v>
      </c>
      <c r="AY806" s="18" t="s">
        <v>158</v>
      </c>
      <c r="BE806" s="242">
        <f>IF(N806="základní",J806,0)</f>
        <v>0</v>
      </c>
      <c r="BF806" s="242">
        <f>IF(N806="snížená",J806,0)</f>
        <v>0</v>
      </c>
      <c r="BG806" s="242">
        <f>IF(N806="zákl. přenesená",J806,0)</f>
        <v>0</v>
      </c>
      <c r="BH806" s="242">
        <f>IF(N806="sníž. přenesená",J806,0)</f>
        <v>0</v>
      </c>
      <c r="BI806" s="242">
        <f>IF(N806="nulová",J806,0)</f>
        <v>0</v>
      </c>
      <c r="BJ806" s="18" t="s">
        <v>83</v>
      </c>
      <c r="BK806" s="242">
        <f>ROUND(I806*H806,2)</f>
        <v>0</v>
      </c>
      <c r="BL806" s="18" t="s">
        <v>241</v>
      </c>
      <c r="BM806" s="241" t="s">
        <v>1313</v>
      </c>
    </row>
    <row r="807" s="2" customFormat="1">
      <c r="A807" s="39"/>
      <c r="B807" s="40"/>
      <c r="C807" s="41"/>
      <c r="D807" s="245" t="s">
        <v>330</v>
      </c>
      <c r="E807" s="41"/>
      <c r="F807" s="298" t="s">
        <v>1253</v>
      </c>
      <c r="G807" s="41"/>
      <c r="H807" s="41"/>
      <c r="I807" s="299"/>
      <c r="J807" s="41"/>
      <c r="K807" s="41"/>
      <c r="L807" s="45"/>
      <c r="M807" s="300"/>
      <c r="N807" s="301"/>
      <c r="O807" s="92"/>
      <c r="P807" s="92"/>
      <c r="Q807" s="92"/>
      <c r="R807" s="92"/>
      <c r="S807" s="92"/>
      <c r="T807" s="93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T807" s="18" t="s">
        <v>330</v>
      </c>
      <c r="AU807" s="18" t="s">
        <v>85</v>
      </c>
    </row>
    <row r="808" s="2" customFormat="1" ht="37.8" customHeight="1">
      <c r="A808" s="39"/>
      <c r="B808" s="40"/>
      <c r="C808" s="229" t="s">
        <v>1314</v>
      </c>
      <c r="D808" s="229" t="s">
        <v>161</v>
      </c>
      <c r="E808" s="230" t="s">
        <v>1315</v>
      </c>
      <c r="F808" s="231" t="s">
        <v>1316</v>
      </c>
      <c r="G808" s="232" t="s">
        <v>735</v>
      </c>
      <c r="H808" s="233">
        <v>1</v>
      </c>
      <c r="I808" s="234"/>
      <c r="J808" s="235">
        <f>ROUND(I808*H808,2)</f>
        <v>0</v>
      </c>
      <c r="K808" s="236"/>
      <c r="L808" s="45"/>
      <c r="M808" s="237" t="s">
        <v>1</v>
      </c>
      <c r="N808" s="238" t="s">
        <v>41</v>
      </c>
      <c r="O808" s="92"/>
      <c r="P808" s="239">
        <f>O808*H808</f>
        <v>0</v>
      </c>
      <c r="Q808" s="239">
        <v>0</v>
      </c>
      <c r="R808" s="239">
        <f>Q808*H808</f>
        <v>0</v>
      </c>
      <c r="S808" s="239">
        <v>0</v>
      </c>
      <c r="T808" s="240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41" t="s">
        <v>241</v>
      </c>
      <c r="AT808" s="241" t="s">
        <v>161</v>
      </c>
      <c r="AU808" s="241" t="s">
        <v>85</v>
      </c>
      <c r="AY808" s="18" t="s">
        <v>158</v>
      </c>
      <c r="BE808" s="242">
        <f>IF(N808="základní",J808,0)</f>
        <v>0</v>
      </c>
      <c r="BF808" s="242">
        <f>IF(N808="snížená",J808,0)</f>
        <v>0</v>
      </c>
      <c r="BG808" s="242">
        <f>IF(N808="zákl. přenesená",J808,0)</f>
        <v>0</v>
      </c>
      <c r="BH808" s="242">
        <f>IF(N808="sníž. přenesená",J808,0)</f>
        <v>0</v>
      </c>
      <c r="BI808" s="242">
        <f>IF(N808="nulová",J808,0)</f>
        <v>0</v>
      </c>
      <c r="BJ808" s="18" t="s">
        <v>83</v>
      </c>
      <c r="BK808" s="242">
        <f>ROUND(I808*H808,2)</f>
        <v>0</v>
      </c>
      <c r="BL808" s="18" t="s">
        <v>241</v>
      </c>
      <c r="BM808" s="241" t="s">
        <v>1317</v>
      </c>
    </row>
    <row r="809" s="2" customFormat="1">
      <c r="A809" s="39"/>
      <c r="B809" s="40"/>
      <c r="C809" s="41"/>
      <c r="D809" s="245" t="s">
        <v>330</v>
      </c>
      <c r="E809" s="41"/>
      <c r="F809" s="298" t="s">
        <v>1253</v>
      </c>
      <c r="G809" s="41"/>
      <c r="H809" s="41"/>
      <c r="I809" s="299"/>
      <c r="J809" s="41"/>
      <c r="K809" s="41"/>
      <c r="L809" s="45"/>
      <c r="M809" s="300"/>
      <c r="N809" s="301"/>
      <c r="O809" s="92"/>
      <c r="P809" s="92"/>
      <c r="Q809" s="92"/>
      <c r="R809" s="92"/>
      <c r="S809" s="92"/>
      <c r="T809" s="93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T809" s="18" t="s">
        <v>330</v>
      </c>
      <c r="AU809" s="18" t="s">
        <v>85</v>
      </c>
    </row>
    <row r="810" s="2" customFormat="1" ht="49.05" customHeight="1">
      <c r="A810" s="39"/>
      <c r="B810" s="40"/>
      <c r="C810" s="229" t="s">
        <v>1318</v>
      </c>
      <c r="D810" s="229" t="s">
        <v>161</v>
      </c>
      <c r="E810" s="230" t="s">
        <v>1319</v>
      </c>
      <c r="F810" s="231" t="s">
        <v>1320</v>
      </c>
      <c r="G810" s="232" t="s">
        <v>735</v>
      </c>
      <c r="H810" s="233">
        <v>1</v>
      </c>
      <c r="I810" s="234"/>
      <c r="J810" s="235">
        <f>ROUND(I810*H810,2)</f>
        <v>0</v>
      </c>
      <c r="K810" s="236"/>
      <c r="L810" s="45"/>
      <c r="M810" s="237" t="s">
        <v>1</v>
      </c>
      <c r="N810" s="238" t="s">
        <v>41</v>
      </c>
      <c r="O810" s="92"/>
      <c r="P810" s="239">
        <f>O810*H810</f>
        <v>0</v>
      </c>
      <c r="Q810" s="239">
        <v>0</v>
      </c>
      <c r="R810" s="239">
        <f>Q810*H810</f>
        <v>0</v>
      </c>
      <c r="S810" s="239">
        <v>0</v>
      </c>
      <c r="T810" s="240">
        <f>S810*H810</f>
        <v>0</v>
      </c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R810" s="241" t="s">
        <v>241</v>
      </c>
      <c r="AT810" s="241" t="s">
        <v>161</v>
      </c>
      <c r="AU810" s="241" t="s">
        <v>85</v>
      </c>
      <c r="AY810" s="18" t="s">
        <v>158</v>
      </c>
      <c r="BE810" s="242">
        <f>IF(N810="základní",J810,0)</f>
        <v>0</v>
      </c>
      <c r="BF810" s="242">
        <f>IF(N810="snížená",J810,0)</f>
        <v>0</v>
      </c>
      <c r="BG810" s="242">
        <f>IF(N810="zákl. přenesená",J810,0)</f>
        <v>0</v>
      </c>
      <c r="BH810" s="242">
        <f>IF(N810="sníž. přenesená",J810,0)</f>
        <v>0</v>
      </c>
      <c r="BI810" s="242">
        <f>IF(N810="nulová",J810,0)</f>
        <v>0</v>
      </c>
      <c r="BJ810" s="18" t="s">
        <v>83</v>
      </c>
      <c r="BK810" s="242">
        <f>ROUND(I810*H810,2)</f>
        <v>0</v>
      </c>
      <c r="BL810" s="18" t="s">
        <v>241</v>
      </c>
      <c r="BM810" s="241" t="s">
        <v>1321</v>
      </c>
    </row>
    <row r="811" s="2" customFormat="1">
      <c r="A811" s="39"/>
      <c r="B811" s="40"/>
      <c r="C811" s="41"/>
      <c r="D811" s="245" t="s">
        <v>330</v>
      </c>
      <c r="E811" s="41"/>
      <c r="F811" s="298" t="s">
        <v>1253</v>
      </c>
      <c r="G811" s="41"/>
      <c r="H811" s="41"/>
      <c r="I811" s="299"/>
      <c r="J811" s="41"/>
      <c r="K811" s="41"/>
      <c r="L811" s="45"/>
      <c r="M811" s="300"/>
      <c r="N811" s="301"/>
      <c r="O811" s="92"/>
      <c r="P811" s="92"/>
      <c r="Q811" s="92"/>
      <c r="R811" s="92"/>
      <c r="S811" s="92"/>
      <c r="T811" s="93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T811" s="18" t="s">
        <v>330</v>
      </c>
      <c r="AU811" s="18" t="s">
        <v>85</v>
      </c>
    </row>
    <row r="812" s="2" customFormat="1" ht="24.15" customHeight="1">
      <c r="A812" s="39"/>
      <c r="B812" s="40"/>
      <c r="C812" s="229" t="s">
        <v>1322</v>
      </c>
      <c r="D812" s="229" t="s">
        <v>161</v>
      </c>
      <c r="E812" s="230" t="s">
        <v>1323</v>
      </c>
      <c r="F812" s="231" t="s">
        <v>1324</v>
      </c>
      <c r="G812" s="232" t="s">
        <v>173</v>
      </c>
      <c r="H812" s="233">
        <v>1521.05</v>
      </c>
      <c r="I812" s="234"/>
      <c r="J812" s="235">
        <f>ROUND(I812*H812,2)</f>
        <v>0</v>
      </c>
      <c r="K812" s="236"/>
      <c r="L812" s="45"/>
      <c r="M812" s="237" t="s">
        <v>1</v>
      </c>
      <c r="N812" s="238" t="s">
        <v>41</v>
      </c>
      <c r="O812" s="92"/>
      <c r="P812" s="239">
        <f>O812*H812</f>
        <v>0</v>
      </c>
      <c r="Q812" s="239">
        <v>0.0012800000000000001</v>
      </c>
      <c r="R812" s="239">
        <f>Q812*H812</f>
        <v>1.946944</v>
      </c>
      <c r="S812" s="239">
        <v>0</v>
      </c>
      <c r="T812" s="240">
        <f>S812*H812</f>
        <v>0</v>
      </c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R812" s="241" t="s">
        <v>241</v>
      </c>
      <c r="AT812" s="241" t="s">
        <v>161</v>
      </c>
      <c r="AU812" s="241" t="s">
        <v>85</v>
      </c>
      <c r="AY812" s="18" t="s">
        <v>158</v>
      </c>
      <c r="BE812" s="242">
        <f>IF(N812="základní",J812,0)</f>
        <v>0</v>
      </c>
      <c r="BF812" s="242">
        <f>IF(N812="snížená",J812,0)</f>
        <v>0</v>
      </c>
      <c r="BG812" s="242">
        <f>IF(N812="zákl. přenesená",J812,0)</f>
        <v>0</v>
      </c>
      <c r="BH812" s="242">
        <f>IF(N812="sníž. přenesená",J812,0)</f>
        <v>0</v>
      </c>
      <c r="BI812" s="242">
        <f>IF(N812="nulová",J812,0)</f>
        <v>0</v>
      </c>
      <c r="BJ812" s="18" t="s">
        <v>83</v>
      </c>
      <c r="BK812" s="242">
        <f>ROUND(I812*H812,2)</f>
        <v>0</v>
      </c>
      <c r="BL812" s="18" t="s">
        <v>241</v>
      </c>
      <c r="BM812" s="241" t="s">
        <v>1325</v>
      </c>
    </row>
    <row r="813" s="2" customFormat="1">
      <c r="A813" s="39"/>
      <c r="B813" s="40"/>
      <c r="C813" s="41"/>
      <c r="D813" s="245" t="s">
        <v>330</v>
      </c>
      <c r="E813" s="41"/>
      <c r="F813" s="298" t="s">
        <v>1326</v>
      </c>
      <c r="G813" s="41"/>
      <c r="H813" s="41"/>
      <c r="I813" s="299"/>
      <c r="J813" s="41"/>
      <c r="K813" s="41"/>
      <c r="L813" s="45"/>
      <c r="M813" s="300"/>
      <c r="N813" s="301"/>
      <c r="O813" s="92"/>
      <c r="P813" s="92"/>
      <c r="Q813" s="92"/>
      <c r="R813" s="92"/>
      <c r="S813" s="92"/>
      <c r="T813" s="93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T813" s="18" t="s">
        <v>330</v>
      </c>
      <c r="AU813" s="18" t="s">
        <v>85</v>
      </c>
    </row>
    <row r="814" s="2" customFormat="1" ht="21.75" customHeight="1">
      <c r="A814" s="39"/>
      <c r="B814" s="40"/>
      <c r="C814" s="229" t="s">
        <v>1327</v>
      </c>
      <c r="D814" s="229" t="s">
        <v>161</v>
      </c>
      <c r="E814" s="230" t="s">
        <v>1328</v>
      </c>
      <c r="F814" s="231" t="s">
        <v>1329</v>
      </c>
      <c r="G814" s="232" t="s">
        <v>1330</v>
      </c>
      <c r="H814" s="233">
        <v>27</v>
      </c>
      <c r="I814" s="234"/>
      <c r="J814" s="235">
        <f>ROUND(I814*H814,2)</f>
        <v>0</v>
      </c>
      <c r="K814" s="236"/>
      <c r="L814" s="45"/>
      <c r="M814" s="237" t="s">
        <v>1</v>
      </c>
      <c r="N814" s="238" t="s">
        <v>41</v>
      </c>
      <c r="O814" s="92"/>
      <c r="P814" s="239">
        <f>O814*H814</f>
        <v>0</v>
      </c>
      <c r="Q814" s="239">
        <v>0</v>
      </c>
      <c r="R814" s="239">
        <f>Q814*H814</f>
        <v>0</v>
      </c>
      <c r="S814" s="239">
        <v>0.041700000000000001</v>
      </c>
      <c r="T814" s="240">
        <f>S814*H814</f>
        <v>1.1259000000000001</v>
      </c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R814" s="241" t="s">
        <v>241</v>
      </c>
      <c r="AT814" s="241" t="s">
        <v>161</v>
      </c>
      <c r="AU814" s="241" t="s">
        <v>85</v>
      </c>
      <c r="AY814" s="18" t="s">
        <v>158</v>
      </c>
      <c r="BE814" s="242">
        <f>IF(N814="základní",J814,0)</f>
        <v>0</v>
      </c>
      <c r="BF814" s="242">
        <f>IF(N814="snížená",J814,0)</f>
        <v>0</v>
      </c>
      <c r="BG814" s="242">
        <f>IF(N814="zákl. přenesená",J814,0)</f>
        <v>0</v>
      </c>
      <c r="BH814" s="242">
        <f>IF(N814="sníž. přenesená",J814,0)</f>
        <v>0</v>
      </c>
      <c r="BI814" s="242">
        <f>IF(N814="nulová",J814,0)</f>
        <v>0</v>
      </c>
      <c r="BJ814" s="18" t="s">
        <v>83</v>
      </c>
      <c r="BK814" s="242">
        <f>ROUND(I814*H814,2)</f>
        <v>0</v>
      </c>
      <c r="BL814" s="18" t="s">
        <v>241</v>
      </c>
      <c r="BM814" s="241" t="s">
        <v>1331</v>
      </c>
    </row>
    <row r="815" s="13" customFormat="1">
      <c r="A815" s="13"/>
      <c r="B815" s="243"/>
      <c r="C815" s="244"/>
      <c r="D815" s="245" t="s">
        <v>167</v>
      </c>
      <c r="E815" s="246" t="s">
        <v>1</v>
      </c>
      <c r="F815" s="247" t="s">
        <v>1332</v>
      </c>
      <c r="G815" s="244"/>
      <c r="H815" s="248">
        <v>27</v>
      </c>
      <c r="I815" s="249"/>
      <c r="J815" s="244"/>
      <c r="K815" s="244"/>
      <c r="L815" s="250"/>
      <c r="M815" s="251"/>
      <c r="N815" s="252"/>
      <c r="O815" s="252"/>
      <c r="P815" s="252"/>
      <c r="Q815" s="252"/>
      <c r="R815" s="252"/>
      <c r="S815" s="252"/>
      <c r="T815" s="25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54" t="s">
        <v>167</v>
      </c>
      <c r="AU815" s="254" t="s">
        <v>85</v>
      </c>
      <c r="AV815" s="13" t="s">
        <v>85</v>
      </c>
      <c r="AW815" s="13" t="s">
        <v>32</v>
      </c>
      <c r="AX815" s="13" t="s">
        <v>76</v>
      </c>
      <c r="AY815" s="254" t="s">
        <v>158</v>
      </c>
    </row>
    <row r="816" s="14" customFormat="1">
      <c r="A816" s="14"/>
      <c r="B816" s="255"/>
      <c r="C816" s="256"/>
      <c r="D816" s="245" t="s">
        <v>167</v>
      </c>
      <c r="E816" s="257" t="s">
        <v>1</v>
      </c>
      <c r="F816" s="258" t="s">
        <v>170</v>
      </c>
      <c r="G816" s="256"/>
      <c r="H816" s="259">
        <v>27</v>
      </c>
      <c r="I816" s="260"/>
      <c r="J816" s="256"/>
      <c r="K816" s="256"/>
      <c r="L816" s="261"/>
      <c r="M816" s="262"/>
      <c r="N816" s="263"/>
      <c r="O816" s="263"/>
      <c r="P816" s="263"/>
      <c r="Q816" s="263"/>
      <c r="R816" s="263"/>
      <c r="S816" s="263"/>
      <c r="T816" s="26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65" t="s">
        <v>167</v>
      </c>
      <c r="AU816" s="265" t="s">
        <v>85</v>
      </c>
      <c r="AV816" s="14" t="s">
        <v>165</v>
      </c>
      <c r="AW816" s="14" t="s">
        <v>32</v>
      </c>
      <c r="AX816" s="14" t="s">
        <v>83</v>
      </c>
      <c r="AY816" s="265" t="s">
        <v>158</v>
      </c>
    </row>
    <row r="817" s="2" customFormat="1" ht="24.15" customHeight="1">
      <c r="A817" s="39"/>
      <c r="B817" s="40"/>
      <c r="C817" s="229" t="s">
        <v>1333</v>
      </c>
      <c r="D817" s="229" t="s">
        <v>161</v>
      </c>
      <c r="E817" s="230" t="s">
        <v>1334</v>
      </c>
      <c r="F817" s="231" t="s">
        <v>1335</v>
      </c>
      <c r="G817" s="232" t="s">
        <v>429</v>
      </c>
      <c r="H817" s="302"/>
      <c r="I817" s="234"/>
      <c r="J817" s="235">
        <f>ROUND(I817*H817,2)</f>
        <v>0</v>
      </c>
      <c r="K817" s="236"/>
      <c r="L817" s="45"/>
      <c r="M817" s="237" t="s">
        <v>1</v>
      </c>
      <c r="N817" s="238" t="s">
        <v>41</v>
      </c>
      <c r="O817" s="92"/>
      <c r="P817" s="239">
        <f>O817*H817</f>
        <v>0</v>
      </c>
      <c r="Q817" s="239">
        <v>0</v>
      </c>
      <c r="R817" s="239">
        <f>Q817*H817</f>
        <v>0</v>
      </c>
      <c r="S817" s="239">
        <v>0</v>
      </c>
      <c r="T817" s="240">
        <f>S817*H817</f>
        <v>0</v>
      </c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R817" s="241" t="s">
        <v>241</v>
      </c>
      <c r="AT817" s="241" t="s">
        <v>161</v>
      </c>
      <c r="AU817" s="241" t="s">
        <v>85</v>
      </c>
      <c r="AY817" s="18" t="s">
        <v>158</v>
      </c>
      <c r="BE817" s="242">
        <f>IF(N817="základní",J817,0)</f>
        <v>0</v>
      </c>
      <c r="BF817" s="242">
        <f>IF(N817="snížená",J817,0)</f>
        <v>0</v>
      </c>
      <c r="BG817" s="242">
        <f>IF(N817="zákl. přenesená",J817,0)</f>
        <v>0</v>
      </c>
      <c r="BH817" s="242">
        <f>IF(N817="sníž. přenesená",J817,0)</f>
        <v>0</v>
      </c>
      <c r="BI817" s="242">
        <f>IF(N817="nulová",J817,0)</f>
        <v>0</v>
      </c>
      <c r="BJ817" s="18" t="s">
        <v>83</v>
      </c>
      <c r="BK817" s="242">
        <f>ROUND(I817*H817,2)</f>
        <v>0</v>
      </c>
      <c r="BL817" s="18" t="s">
        <v>241</v>
      </c>
      <c r="BM817" s="241" t="s">
        <v>1336</v>
      </c>
    </row>
    <row r="818" s="12" customFormat="1" ht="22.8" customHeight="1">
      <c r="A818" s="12"/>
      <c r="B818" s="213"/>
      <c r="C818" s="214"/>
      <c r="D818" s="215" t="s">
        <v>75</v>
      </c>
      <c r="E818" s="227" t="s">
        <v>1337</v>
      </c>
      <c r="F818" s="227" t="s">
        <v>1338</v>
      </c>
      <c r="G818" s="214"/>
      <c r="H818" s="214"/>
      <c r="I818" s="217"/>
      <c r="J818" s="228">
        <f>BK818</f>
        <v>0</v>
      </c>
      <c r="K818" s="214"/>
      <c r="L818" s="219"/>
      <c r="M818" s="220"/>
      <c r="N818" s="221"/>
      <c r="O818" s="221"/>
      <c r="P818" s="222">
        <f>SUM(P819:P877)</f>
        <v>0</v>
      </c>
      <c r="Q818" s="221"/>
      <c r="R818" s="222">
        <f>SUM(R819:R877)</f>
        <v>0</v>
      </c>
      <c r="S818" s="221"/>
      <c r="T818" s="223">
        <f>SUM(T819:T877)</f>
        <v>0</v>
      </c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R818" s="224" t="s">
        <v>85</v>
      </c>
      <c r="AT818" s="225" t="s">
        <v>75</v>
      </c>
      <c r="AU818" s="225" t="s">
        <v>83</v>
      </c>
      <c r="AY818" s="224" t="s">
        <v>158</v>
      </c>
      <c r="BK818" s="226">
        <f>SUM(BK819:BK877)</f>
        <v>0</v>
      </c>
    </row>
    <row r="819" s="2" customFormat="1" ht="33" customHeight="1">
      <c r="A819" s="39"/>
      <c r="B819" s="40"/>
      <c r="C819" s="229" t="s">
        <v>1339</v>
      </c>
      <c r="D819" s="229" t="s">
        <v>161</v>
      </c>
      <c r="E819" s="230" t="s">
        <v>1340</v>
      </c>
      <c r="F819" s="231" t="s">
        <v>1341</v>
      </c>
      <c r="G819" s="232" t="s">
        <v>735</v>
      </c>
      <c r="H819" s="233">
        <v>2</v>
      </c>
      <c r="I819" s="234"/>
      <c r="J819" s="235">
        <f>ROUND(I819*H819,2)</f>
        <v>0</v>
      </c>
      <c r="K819" s="236"/>
      <c r="L819" s="45"/>
      <c r="M819" s="237" t="s">
        <v>1</v>
      </c>
      <c r="N819" s="238" t="s">
        <v>41</v>
      </c>
      <c r="O819" s="92"/>
      <c r="P819" s="239">
        <f>O819*H819</f>
        <v>0</v>
      </c>
      <c r="Q819" s="239">
        <v>0</v>
      </c>
      <c r="R819" s="239">
        <f>Q819*H819</f>
        <v>0</v>
      </c>
      <c r="S819" s="239">
        <v>0</v>
      </c>
      <c r="T819" s="240">
        <f>S819*H819</f>
        <v>0</v>
      </c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R819" s="241" t="s">
        <v>241</v>
      </c>
      <c r="AT819" s="241" t="s">
        <v>161</v>
      </c>
      <c r="AU819" s="241" t="s">
        <v>85</v>
      </c>
      <c r="AY819" s="18" t="s">
        <v>158</v>
      </c>
      <c r="BE819" s="242">
        <f>IF(N819="základní",J819,0)</f>
        <v>0</v>
      </c>
      <c r="BF819" s="242">
        <f>IF(N819="snížená",J819,0)</f>
        <v>0</v>
      </c>
      <c r="BG819" s="242">
        <f>IF(N819="zákl. přenesená",J819,0)</f>
        <v>0</v>
      </c>
      <c r="BH819" s="242">
        <f>IF(N819="sníž. přenesená",J819,0)</f>
        <v>0</v>
      </c>
      <c r="BI819" s="242">
        <f>IF(N819="nulová",J819,0)</f>
        <v>0</v>
      </c>
      <c r="BJ819" s="18" t="s">
        <v>83</v>
      </c>
      <c r="BK819" s="242">
        <f>ROUND(I819*H819,2)</f>
        <v>0</v>
      </c>
      <c r="BL819" s="18" t="s">
        <v>241</v>
      </c>
      <c r="BM819" s="241" t="s">
        <v>1342</v>
      </c>
    </row>
    <row r="820" s="2" customFormat="1">
      <c r="A820" s="39"/>
      <c r="B820" s="40"/>
      <c r="C820" s="41"/>
      <c r="D820" s="245" t="s">
        <v>330</v>
      </c>
      <c r="E820" s="41"/>
      <c r="F820" s="298" t="s">
        <v>1343</v>
      </c>
      <c r="G820" s="41"/>
      <c r="H820" s="41"/>
      <c r="I820" s="299"/>
      <c r="J820" s="41"/>
      <c r="K820" s="41"/>
      <c r="L820" s="45"/>
      <c r="M820" s="300"/>
      <c r="N820" s="301"/>
      <c r="O820" s="92"/>
      <c r="P820" s="92"/>
      <c r="Q820" s="92"/>
      <c r="R820" s="92"/>
      <c r="S820" s="92"/>
      <c r="T820" s="93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T820" s="18" t="s">
        <v>330</v>
      </c>
      <c r="AU820" s="18" t="s">
        <v>85</v>
      </c>
    </row>
    <row r="821" s="2" customFormat="1" ht="37.8" customHeight="1">
      <c r="A821" s="39"/>
      <c r="B821" s="40"/>
      <c r="C821" s="229" t="s">
        <v>1344</v>
      </c>
      <c r="D821" s="229" t="s">
        <v>161</v>
      </c>
      <c r="E821" s="230" t="s">
        <v>1345</v>
      </c>
      <c r="F821" s="231" t="s">
        <v>1346</v>
      </c>
      <c r="G821" s="232" t="s">
        <v>735</v>
      </c>
      <c r="H821" s="233">
        <v>4</v>
      </c>
      <c r="I821" s="234"/>
      <c r="J821" s="235">
        <f>ROUND(I821*H821,2)</f>
        <v>0</v>
      </c>
      <c r="K821" s="236"/>
      <c r="L821" s="45"/>
      <c r="M821" s="237" t="s">
        <v>1</v>
      </c>
      <c r="N821" s="238" t="s">
        <v>41</v>
      </c>
      <c r="O821" s="92"/>
      <c r="P821" s="239">
        <f>O821*H821</f>
        <v>0</v>
      </c>
      <c r="Q821" s="239">
        <v>0</v>
      </c>
      <c r="R821" s="239">
        <f>Q821*H821</f>
        <v>0</v>
      </c>
      <c r="S821" s="239">
        <v>0</v>
      </c>
      <c r="T821" s="240">
        <f>S821*H821</f>
        <v>0</v>
      </c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R821" s="241" t="s">
        <v>241</v>
      </c>
      <c r="AT821" s="241" t="s">
        <v>161</v>
      </c>
      <c r="AU821" s="241" t="s">
        <v>85</v>
      </c>
      <c r="AY821" s="18" t="s">
        <v>158</v>
      </c>
      <c r="BE821" s="242">
        <f>IF(N821="základní",J821,0)</f>
        <v>0</v>
      </c>
      <c r="BF821" s="242">
        <f>IF(N821="snížená",J821,0)</f>
        <v>0</v>
      </c>
      <c r="BG821" s="242">
        <f>IF(N821="zákl. přenesená",J821,0)</f>
        <v>0</v>
      </c>
      <c r="BH821" s="242">
        <f>IF(N821="sníž. přenesená",J821,0)</f>
        <v>0</v>
      </c>
      <c r="BI821" s="242">
        <f>IF(N821="nulová",J821,0)</f>
        <v>0</v>
      </c>
      <c r="BJ821" s="18" t="s">
        <v>83</v>
      </c>
      <c r="BK821" s="242">
        <f>ROUND(I821*H821,2)</f>
        <v>0</v>
      </c>
      <c r="BL821" s="18" t="s">
        <v>241</v>
      </c>
      <c r="BM821" s="241" t="s">
        <v>1347</v>
      </c>
    </row>
    <row r="822" s="2" customFormat="1">
      <c r="A822" s="39"/>
      <c r="B822" s="40"/>
      <c r="C822" s="41"/>
      <c r="D822" s="245" t="s">
        <v>330</v>
      </c>
      <c r="E822" s="41"/>
      <c r="F822" s="298" t="s">
        <v>1343</v>
      </c>
      <c r="G822" s="41"/>
      <c r="H822" s="41"/>
      <c r="I822" s="299"/>
      <c r="J822" s="41"/>
      <c r="K822" s="41"/>
      <c r="L822" s="45"/>
      <c r="M822" s="300"/>
      <c r="N822" s="301"/>
      <c r="O822" s="92"/>
      <c r="P822" s="92"/>
      <c r="Q822" s="92"/>
      <c r="R822" s="92"/>
      <c r="S822" s="92"/>
      <c r="T822" s="93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T822" s="18" t="s">
        <v>330</v>
      </c>
      <c r="AU822" s="18" t="s">
        <v>85</v>
      </c>
    </row>
    <row r="823" s="2" customFormat="1" ht="33" customHeight="1">
      <c r="A823" s="39"/>
      <c r="B823" s="40"/>
      <c r="C823" s="229" t="s">
        <v>1348</v>
      </c>
      <c r="D823" s="229" t="s">
        <v>161</v>
      </c>
      <c r="E823" s="230" t="s">
        <v>1349</v>
      </c>
      <c r="F823" s="231" t="s">
        <v>1350</v>
      </c>
      <c r="G823" s="232" t="s">
        <v>735</v>
      </c>
      <c r="H823" s="233">
        <v>1</v>
      </c>
      <c r="I823" s="234"/>
      <c r="J823" s="235">
        <f>ROUND(I823*H823,2)</f>
        <v>0</v>
      </c>
      <c r="K823" s="236"/>
      <c r="L823" s="45"/>
      <c r="M823" s="237" t="s">
        <v>1</v>
      </c>
      <c r="N823" s="238" t="s">
        <v>41</v>
      </c>
      <c r="O823" s="92"/>
      <c r="P823" s="239">
        <f>O823*H823</f>
        <v>0</v>
      </c>
      <c r="Q823" s="239">
        <v>0</v>
      </c>
      <c r="R823" s="239">
        <f>Q823*H823</f>
        <v>0</v>
      </c>
      <c r="S823" s="239">
        <v>0</v>
      </c>
      <c r="T823" s="240">
        <f>S823*H823</f>
        <v>0</v>
      </c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R823" s="241" t="s">
        <v>241</v>
      </c>
      <c r="AT823" s="241" t="s">
        <v>161</v>
      </c>
      <c r="AU823" s="241" t="s">
        <v>85</v>
      </c>
      <c r="AY823" s="18" t="s">
        <v>158</v>
      </c>
      <c r="BE823" s="242">
        <f>IF(N823="základní",J823,0)</f>
        <v>0</v>
      </c>
      <c r="BF823" s="242">
        <f>IF(N823="snížená",J823,0)</f>
        <v>0</v>
      </c>
      <c r="BG823" s="242">
        <f>IF(N823="zákl. přenesená",J823,0)</f>
        <v>0</v>
      </c>
      <c r="BH823" s="242">
        <f>IF(N823="sníž. přenesená",J823,0)</f>
        <v>0</v>
      </c>
      <c r="BI823" s="242">
        <f>IF(N823="nulová",J823,0)</f>
        <v>0</v>
      </c>
      <c r="BJ823" s="18" t="s">
        <v>83</v>
      </c>
      <c r="BK823" s="242">
        <f>ROUND(I823*H823,2)</f>
        <v>0</v>
      </c>
      <c r="BL823" s="18" t="s">
        <v>241</v>
      </c>
      <c r="BM823" s="241" t="s">
        <v>1351</v>
      </c>
    </row>
    <row r="824" s="2" customFormat="1">
      <c r="A824" s="39"/>
      <c r="B824" s="40"/>
      <c r="C824" s="41"/>
      <c r="D824" s="245" t="s">
        <v>330</v>
      </c>
      <c r="E824" s="41"/>
      <c r="F824" s="298" t="s">
        <v>1343</v>
      </c>
      <c r="G824" s="41"/>
      <c r="H824" s="41"/>
      <c r="I824" s="299"/>
      <c r="J824" s="41"/>
      <c r="K824" s="41"/>
      <c r="L824" s="45"/>
      <c r="M824" s="300"/>
      <c r="N824" s="301"/>
      <c r="O824" s="92"/>
      <c r="P824" s="92"/>
      <c r="Q824" s="92"/>
      <c r="R824" s="92"/>
      <c r="S824" s="92"/>
      <c r="T824" s="93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T824" s="18" t="s">
        <v>330</v>
      </c>
      <c r="AU824" s="18" t="s">
        <v>85</v>
      </c>
    </row>
    <row r="825" s="2" customFormat="1" ht="33" customHeight="1">
      <c r="A825" s="39"/>
      <c r="B825" s="40"/>
      <c r="C825" s="229" t="s">
        <v>1352</v>
      </c>
      <c r="D825" s="229" t="s">
        <v>161</v>
      </c>
      <c r="E825" s="230" t="s">
        <v>1353</v>
      </c>
      <c r="F825" s="231" t="s">
        <v>1354</v>
      </c>
      <c r="G825" s="232" t="s">
        <v>735</v>
      </c>
      <c r="H825" s="233">
        <v>11</v>
      </c>
      <c r="I825" s="234"/>
      <c r="J825" s="235">
        <f>ROUND(I825*H825,2)</f>
        <v>0</v>
      </c>
      <c r="K825" s="236"/>
      <c r="L825" s="45"/>
      <c r="M825" s="237" t="s">
        <v>1</v>
      </c>
      <c r="N825" s="238" t="s">
        <v>41</v>
      </c>
      <c r="O825" s="92"/>
      <c r="P825" s="239">
        <f>O825*H825</f>
        <v>0</v>
      </c>
      <c r="Q825" s="239">
        <v>0</v>
      </c>
      <c r="R825" s="239">
        <f>Q825*H825</f>
        <v>0</v>
      </c>
      <c r="S825" s="239">
        <v>0</v>
      </c>
      <c r="T825" s="240">
        <f>S825*H825</f>
        <v>0</v>
      </c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R825" s="241" t="s">
        <v>241</v>
      </c>
      <c r="AT825" s="241" t="s">
        <v>161</v>
      </c>
      <c r="AU825" s="241" t="s">
        <v>85</v>
      </c>
      <c r="AY825" s="18" t="s">
        <v>158</v>
      </c>
      <c r="BE825" s="242">
        <f>IF(N825="základní",J825,0)</f>
        <v>0</v>
      </c>
      <c r="BF825" s="242">
        <f>IF(N825="snížená",J825,0)</f>
        <v>0</v>
      </c>
      <c r="BG825" s="242">
        <f>IF(N825="zákl. přenesená",J825,0)</f>
        <v>0</v>
      </c>
      <c r="BH825" s="242">
        <f>IF(N825="sníž. přenesená",J825,0)</f>
        <v>0</v>
      </c>
      <c r="BI825" s="242">
        <f>IF(N825="nulová",J825,0)</f>
        <v>0</v>
      </c>
      <c r="BJ825" s="18" t="s">
        <v>83</v>
      </c>
      <c r="BK825" s="242">
        <f>ROUND(I825*H825,2)</f>
        <v>0</v>
      </c>
      <c r="BL825" s="18" t="s">
        <v>241</v>
      </c>
      <c r="BM825" s="241" t="s">
        <v>1355</v>
      </c>
    </row>
    <row r="826" s="2" customFormat="1">
      <c r="A826" s="39"/>
      <c r="B826" s="40"/>
      <c r="C826" s="41"/>
      <c r="D826" s="245" t="s">
        <v>330</v>
      </c>
      <c r="E826" s="41"/>
      <c r="F826" s="298" t="s">
        <v>1343</v>
      </c>
      <c r="G826" s="41"/>
      <c r="H826" s="41"/>
      <c r="I826" s="299"/>
      <c r="J826" s="41"/>
      <c r="K826" s="41"/>
      <c r="L826" s="45"/>
      <c r="M826" s="300"/>
      <c r="N826" s="301"/>
      <c r="O826" s="92"/>
      <c r="P826" s="92"/>
      <c r="Q826" s="92"/>
      <c r="R826" s="92"/>
      <c r="S826" s="92"/>
      <c r="T826" s="93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T826" s="18" t="s">
        <v>330</v>
      </c>
      <c r="AU826" s="18" t="s">
        <v>85</v>
      </c>
    </row>
    <row r="827" s="2" customFormat="1" ht="37.8" customHeight="1">
      <c r="A827" s="39"/>
      <c r="B827" s="40"/>
      <c r="C827" s="229" t="s">
        <v>1356</v>
      </c>
      <c r="D827" s="229" t="s">
        <v>161</v>
      </c>
      <c r="E827" s="230" t="s">
        <v>1357</v>
      </c>
      <c r="F827" s="231" t="s">
        <v>1358</v>
      </c>
      <c r="G827" s="232" t="s">
        <v>735</v>
      </c>
      <c r="H827" s="233">
        <v>1</v>
      </c>
      <c r="I827" s="234"/>
      <c r="J827" s="235">
        <f>ROUND(I827*H827,2)</f>
        <v>0</v>
      </c>
      <c r="K827" s="236"/>
      <c r="L827" s="45"/>
      <c r="M827" s="237" t="s">
        <v>1</v>
      </c>
      <c r="N827" s="238" t="s">
        <v>41</v>
      </c>
      <c r="O827" s="92"/>
      <c r="P827" s="239">
        <f>O827*H827</f>
        <v>0</v>
      </c>
      <c r="Q827" s="239">
        <v>0</v>
      </c>
      <c r="R827" s="239">
        <f>Q827*H827</f>
        <v>0</v>
      </c>
      <c r="S827" s="239">
        <v>0</v>
      </c>
      <c r="T827" s="240">
        <f>S827*H827</f>
        <v>0</v>
      </c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R827" s="241" t="s">
        <v>241</v>
      </c>
      <c r="AT827" s="241" t="s">
        <v>161</v>
      </c>
      <c r="AU827" s="241" t="s">
        <v>85</v>
      </c>
      <c r="AY827" s="18" t="s">
        <v>158</v>
      </c>
      <c r="BE827" s="242">
        <f>IF(N827="základní",J827,0)</f>
        <v>0</v>
      </c>
      <c r="BF827" s="242">
        <f>IF(N827="snížená",J827,0)</f>
        <v>0</v>
      </c>
      <c r="BG827" s="242">
        <f>IF(N827="zákl. přenesená",J827,0)</f>
        <v>0</v>
      </c>
      <c r="BH827" s="242">
        <f>IF(N827="sníž. přenesená",J827,0)</f>
        <v>0</v>
      </c>
      <c r="BI827" s="242">
        <f>IF(N827="nulová",J827,0)</f>
        <v>0</v>
      </c>
      <c r="BJ827" s="18" t="s">
        <v>83</v>
      </c>
      <c r="BK827" s="242">
        <f>ROUND(I827*H827,2)</f>
        <v>0</v>
      </c>
      <c r="BL827" s="18" t="s">
        <v>241</v>
      </c>
      <c r="BM827" s="241" t="s">
        <v>1359</v>
      </c>
    </row>
    <row r="828" s="2" customFormat="1">
      <c r="A828" s="39"/>
      <c r="B828" s="40"/>
      <c r="C828" s="41"/>
      <c r="D828" s="245" t="s">
        <v>330</v>
      </c>
      <c r="E828" s="41"/>
      <c r="F828" s="298" t="s">
        <v>1000</v>
      </c>
      <c r="G828" s="41"/>
      <c r="H828" s="41"/>
      <c r="I828" s="299"/>
      <c r="J828" s="41"/>
      <c r="K828" s="41"/>
      <c r="L828" s="45"/>
      <c r="M828" s="300"/>
      <c r="N828" s="301"/>
      <c r="O828" s="92"/>
      <c r="P828" s="92"/>
      <c r="Q828" s="92"/>
      <c r="R828" s="92"/>
      <c r="S828" s="92"/>
      <c r="T828" s="93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T828" s="18" t="s">
        <v>330</v>
      </c>
      <c r="AU828" s="18" t="s">
        <v>85</v>
      </c>
    </row>
    <row r="829" s="2" customFormat="1" ht="37.8" customHeight="1">
      <c r="A829" s="39"/>
      <c r="B829" s="40"/>
      <c r="C829" s="229" t="s">
        <v>1360</v>
      </c>
      <c r="D829" s="229" t="s">
        <v>161</v>
      </c>
      <c r="E829" s="230" t="s">
        <v>1361</v>
      </c>
      <c r="F829" s="231" t="s">
        <v>1362</v>
      </c>
      <c r="G829" s="232" t="s">
        <v>601</v>
      </c>
      <c r="H829" s="233">
        <v>75</v>
      </c>
      <c r="I829" s="234"/>
      <c r="J829" s="235">
        <f>ROUND(I829*H829,2)</f>
        <v>0</v>
      </c>
      <c r="K829" s="236"/>
      <c r="L829" s="45"/>
      <c r="M829" s="237" t="s">
        <v>1</v>
      </c>
      <c r="N829" s="238" t="s">
        <v>41</v>
      </c>
      <c r="O829" s="92"/>
      <c r="P829" s="239">
        <f>O829*H829</f>
        <v>0</v>
      </c>
      <c r="Q829" s="239">
        <v>0</v>
      </c>
      <c r="R829" s="239">
        <f>Q829*H829</f>
        <v>0</v>
      </c>
      <c r="S829" s="239">
        <v>0</v>
      </c>
      <c r="T829" s="240">
        <f>S829*H829</f>
        <v>0</v>
      </c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R829" s="241" t="s">
        <v>241</v>
      </c>
      <c r="AT829" s="241" t="s">
        <v>161</v>
      </c>
      <c r="AU829" s="241" t="s">
        <v>85</v>
      </c>
      <c r="AY829" s="18" t="s">
        <v>158</v>
      </c>
      <c r="BE829" s="242">
        <f>IF(N829="základní",J829,0)</f>
        <v>0</v>
      </c>
      <c r="BF829" s="242">
        <f>IF(N829="snížená",J829,0)</f>
        <v>0</v>
      </c>
      <c r="BG829" s="242">
        <f>IF(N829="zákl. přenesená",J829,0)</f>
        <v>0</v>
      </c>
      <c r="BH829" s="242">
        <f>IF(N829="sníž. přenesená",J829,0)</f>
        <v>0</v>
      </c>
      <c r="BI829" s="242">
        <f>IF(N829="nulová",J829,0)</f>
        <v>0</v>
      </c>
      <c r="BJ829" s="18" t="s">
        <v>83</v>
      </c>
      <c r="BK829" s="242">
        <f>ROUND(I829*H829,2)</f>
        <v>0</v>
      </c>
      <c r="BL829" s="18" t="s">
        <v>241</v>
      </c>
      <c r="BM829" s="241" t="s">
        <v>1363</v>
      </c>
    </row>
    <row r="830" s="2" customFormat="1">
      <c r="A830" s="39"/>
      <c r="B830" s="40"/>
      <c r="C830" s="41"/>
      <c r="D830" s="245" t="s">
        <v>330</v>
      </c>
      <c r="E830" s="41"/>
      <c r="F830" s="298" t="s">
        <v>1364</v>
      </c>
      <c r="G830" s="41"/>
      <c r="H830" s="41"/>
      <c r="I830" s="299"/>
      <c r="J830" s="41"/>
      <c r="K830" s="41"/>
      <c r="L830" s="45"/>
      <c r="M830" s="300"/>
      <c r="N830" s="301"/>
      <c r="O830" s="92"/>
      <c r="P830" s="92"/>
      <c r="Q830" s="92"/>
      <c r="R830" s="92"/>
      <c r="S830" s="92"/>
      <c r="T830" s="93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T830" s="18" t="s">
        <v>330</v>
      </c>
      <c r="AU830" s="18" t="s">
        <v>85</v>
      </c>
    </row>
    <row r="831" s="2" customFormat="1" ht="24.15" customHeight="1">
      <c r="A831" s="39"/>
      <c r="B831" s="40"/>
      <c r="C831" s="229" t="s">
        <v>1365</v>
      </c>
      <c r="D831" s="229" t="s">
        <v>161</v>
      </c>
      <c r="E831" s="230" t="s">
        <v>1366</v>
      </c>
      <c r="F831" s="231" t="s">
        <v>1367</v>
      </c>
      <c r="G831" s="232" t="s">
        <v>735</v>
      </c>
      <c r="H831" s="233">
        <v>11</v>
      </c>
      <c r="I831" s="234"/>
      <c r="J831" s="235">
        <f>ROUND(I831*H831,2)</f>
        <v>0</v>
      </c>
      <c r="K831" s="236"/>
      <c r="L831" s="45"/>
      <c r="M831" s="237" t="s">
        <v>1</v>
      </c>
      <c r="N831" s="238" t="s">
        <v>41</v>
      </c>
      <c r="O831" s="92"/>
      <c r="P831" s="239">
        <f>O831*H831</f>
        <v>0</v>
      </c>
      <c r="Q831" s="239">
        <v>0</v>
      </c>
      <c r="R831" s="239">
        <f>Q831*H831</f>
        <v>0</v>
      </c>
      <c r="S831" s="239">
        <v>0</v>
      </c>
      <c r="T831" s="240">
        <f>S831*H831</f>
        <v>0</v>
      </c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R831" s="241" t="s">
        <v>241</v>
      </c>
      <c r="AT831" s="241" t="s">
        <v>161</v>
      </c>
      <c r="AU831" s="241" t="s">
        <v>85</v>
      </c>
      <c r="AY831" s="18" t="s">
        <v>158</v>
      </c>
      <c r="BE831" s="242">
        <f>IF(N831="základní",J831,0)</f>
        <v>0</v>
      </c>
      <c r="BF831" s="242">
        <f>IF(N831="snížená",J831,0)</f>
        <v>0</v>
      </c>
      <c r="BG831" s="242">
        <f>IF(N831="zákl. přenesená",J831,0)</f>
        <v>0</v>
      </c>
      <c r="BH831" s="242">
        <f>IF(N831="sníž. přenesená",J831,0)</f>
        <v>0</v>
      </c>
      <c r="BI831" s="242">
        <f>IF(N831="nulová",J831,0)</f>
        <v>0</v>
      </c>
      <c r="BJ831" s="18" t="s">
        <v>83</v>
      </c>
      <c r="BK831" s="242">
        <f>ROUND(I831*H831,2)</f>
        <v>0</v>
      </c>
      <c r="BL831" s="18" t="s">
        <v>241</v>
      </c>
      <c r="BM831" s="241" t="s">
        <v>1368</v>
      </c>
    </row>
    <row r="832" s="2" customFormat="1">
      <c r="A832" s="39"/>
      <c r="B832" s="40"/>
      <c r="C832" s="41"/>
      <c r="D832" s="245" t="s">
        <v>330</v>
      </c>
      <c r="E832" s="41"/>
      <c r="F832" s="298" t="s">
        <v>1364</v>
      </c>
      <c r="G832" s="41"/>
      <c r="H832" s="41"/>
      <c r="I832" s="299"/>
      <c r="J832" s="41"/>
      <c r="K832" s="41"/>
      <c r="L832" s="45"/>
      <c r="M832" s="300"/>
      <c r="N832" s="301"/>
      <c r="O832" s="92"/>
      <c r="P832" s="92"/>
      <c r="Q832" s="92"/>
      <c r="R832" s="92"/>
      <c r="S832" s="92"/>
      <c r="T832" s="93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T832" s="18" t="s">
        <v>330</v>
      </c>
      <c r="AU832" s="18" t="s">
        <v>85</v>
      </c>
    </row>
    <row r="833" s="2" customFormat="1" ht="24.15" customHeight="1">
      <c r="A833" s="39"/>
      <c r="B833" s="40"/>
      <c r="C833" s="229" t="s">
        <v>1369</v>
      </c>
      <c r="D833" s="229" t="s">
        <v>161</v>
      </c>
      <c r="E833" s="230" t="s">
        <v>1370</v>
      </c>
      <c r="F833" s="231" t="s">
        <v>1371</v>
      </c>
      <c r="G833" s="232" t="s">
        <v>735</v>
      </c>
      <c r="H833" s="233">
        <v>1</v>
      </c>
      <c r="I833" s="234"/>
      <c r="J833" s="235">
        <f>ROUND(I833*H833,2)</f>
        <v>0</v>
      </c>
      <c r="K833" s="236"/>
      <c r="L833" s="45"/>
      <c r="M833" s="237" t="s">
        <v>1</v>
      </c>
      <c r="N833" s="238" t="s">
        <v>41</v>
      </c>
      <c r="O833" s="92"/>
      <c r="P833" s="239">
        <f>O833*H833</f>
        <v>0</v>
      </c>
      <c r="Q833" s="239">
        <v>0</v>
      </c>
      <c r="R833" s="239">
        <f>Q833*H833</f>
        <v>0</v>
      </c>
      <c r="S833" s="239">
        <v>0</v>
      </c>
      <c r="T833" s="240">
        <f>S833*H833</f>
        <v>0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241" t="s">
        <v>241</v>
      </c>
      <c r="AT833" s="241" t="s">
        <v>161</v>
      </c>
      <c r="AU833" s="241" t="s">
        <v>85</v>
      </c>
      <c r="AY833" s="18" t="s">
        <v>158</v>
      </c>
      <c r="BE833" s="242">
        <f>IF(N833="základní",J833,0)</f>
        <v>0</v>
      </c>
      <c r="BF833" s="242">
        <f>IF(N833="snížená",J833,0)</f>
        <v>0</v>
      </c>
      <c r="BG833" s="242">
        <f>IF(N833="zákl. přenesená",J833,0)</f>
        <v>0</v>
      </c>
      <c r="BH833" s="242">
        <f>IF(N833="sníž. přenesená",J833,0)</f>
        <v>0</v>
      </c>
      <c r="BI833" s="242">
        <f>IF(N833="nulová",J833,0)</f>
        <v>0</v>
      </c>
      <c r="BJ833" s="18" t="s">
        <v>83</v>
      </c>
      <c r="BK833" s="242">
        <f>ROUND(I833*H833,2)</f>
        <v>0</v>
      </c>
      <c r="BL833" s="18" t="s">
        <v>241</v>
      </c>
      <c r="BM833" s="241" t="s">
        <v>1372</v>
      </c>
    </row>
    <row r="834" s="2" customFormat="1">
      <c r="A834" s="39"/>
      <c r="B834" s="40"/>
      <c r="C834" s="41"/>
      <c r="D834" s="245" t="s">
        <v>330</v>
      </c>
      <c r="E834" s="41"/>
      <c r="F834" s="298" t="s">
        <v>1364</v>
      </c>
      <c r="G834" s="41"/>
      <c r="H834" s="41"/>
      <c r="I834" s="299"/>
      <c r="J834" s="41"/>
      <c r="K834" s="41"/>
      <c r="L834" s="45"/>
      <c r="M834" s="300"/>
      <c r="N834" s="301"/>
      <c r="O834" s="92"/>
      <c r="P834" s="92"/>
      <c r="Q834" s="92"/>
      <c r="R834" s="92"/>
      <c r="S834" s="92"/>
      <c r="T834" s="93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T834" s="18" t="s">
        <v>330</v>
      </c>
      <c r="AU834" s="18" t="s">
        <v>85</v>
      </c>
    </row>
    <row r="835" s="2" customFormat="1" ht="24.15" customHeight="1">
      <c r="A835" s="39"/>
      <c r="B835" s="40"/>
      <c r="C835" s="229" t="s">
        <v>1373</v>
      </c>
      <c r="D835" s="229" t="s">
        <v>161</v>
      </c>
      <c r="E835" s="230" t="s">
        <v>1374</v>
      </c>
      <c r="F835" s="231" t="s">
        <v>1375</v>
      </c>
      <c r="G835" s="232" t="s">
        <v>735</v>
      </c>
      <c r="H835" s="233">
        <v>2</v>
      </c>
      <c r="I835" s="234"/>
      <c r="J835" s="235">
        <f>ROUND(I835*H835,2)</f>
        <v>0</v>
      </c>
      <c r="K835" s="236"/>
      <c r="L835" s="45"/>
      <c r="M835" s="237" t="s">
        <v>1</v>
      </c>
      <c r="N835" s="238" t="s">
        <v>41</v>
      </c>
      <c r="O835" s="92"/>
      <c r="P835" s="239">
        <f>O835*H835</f>
        <v>0</v>
      </c>
      <c r="Q835" s="239">
        <v>0</v>
      </c>
      <c r="R835" s="239">
        <f>Q835*H835</f>
        <v>0</v>
      </c>
      <c r="S835" s="239">
        <v>0</v>
      </c>
      <c r="T835" s="240">
        <f>S835*H835</f>
        <v>0</v>
      </c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R835" s="241" t="s">
        <v>241</v>
      </c>
      <c r="AT835" s="241" t="s">
        <v>161</v>
      </c>
      <c r="AU835" s="241" t="s">
        <v>85</v>
      </c>
      <c r="AY835" s="18" t="s">
        <v>158</v>
      </c>
      <c r="BE835" s="242">
        <f>IF(N835="základní",J835,0)</f>
        <v>0</v>
      </c>
      <c r="BF835" s="242">
        <f>IF(N835="snížená",J835,0)</f>
        <v>0</v>
      </c>
      <c r="BG835" s="242">
        <f>IF(N835="zákl. přenesená",J835,0)</f>
        <v>0</v>
      </c>
      <c r="BH835" s="242">
        <f>IF(N835="sníž. přenesená",J835,0)</f>
        <v>0</v>
      </c>
      <c r="BI835" s="242">
        <f>IF(N835="nulová",J835,0)</f>
        <v>0</v>
      </c>
      <c r="BJ835" s="18" t="s">
        <v>83</v>
      </c>
      <c r="BK835" s="242">
        <f>ROUND(I835*H835,2)</f>
        <v>0</v>
      </c>
      <c r="BL835" s="18" t="s">
        <v>241</v>
      </c>
      <c r="BM835" s="241" t="s">
        <v>1376</v>
      </c>
    </row>
    <row r="836" s="2" customFormat="1">
      <c r="A836" s="39"/>
      <c r="B836" s="40"/>
      <c r="C836" s="41"/>
      <c r="D836" s="245" t="s">
        <v>330</v>
      </c>
      <c r="E836" s="41"/>
      <c r="F836" s="298" t="s">
        <v>1364</v>
      </c>
      <c r="G836" s="41"/>
      <c r="H836" s="41"/>
      <c r="I836" s="299"/>
      <c r="J836" s="41"/>
      <c r="K836" s="41"/>
      <c r="L836" s="45"/>
      <c r="M836" s="300"/>
      <c r="N836" s="301"/>
      <c r="O836" s="92"/>
      <c r="P836" s="92"/>
      <c r="Q836" s="92"/>
      <c r="R836" s="92"/>
      <c r="S836" s="92"/>
      <c r="T836" s="93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T836" s="18" t="s">
        <v>330</v>
      </c>
      <c r="AU836" s="18" t="s">
        <v>85</v>
      </c>
    </row>
    <row r="837" s="2" customFormat="1" ht="37.8" customHeight="1">
      <c r="A837" s="39"/>
      <c r="B837" s="40"/>
      <c r="C837" s="229" t="s">
        <v>1377</v>
      </c>
      <c r="D837" s="229" t="s">
        <v>161</v>
      </c>
      <c r="E837" s="230" t="s">
        <v>1378</v>
      </c>
      <c r="F837" s="231" t="s">
        <v>1379</v>
      </c>
      <c r="G837" s="232" t="s">
        <v>735</v>
      </c>
      <c r="H837" s="233">
        <v>1</v>
      </c>
      <c r="I837" s="234"/>
      <c r="J837" s="235">
        <f>ROUND(I837*H837,2)</f>
        <v>0</v>
      </c>
      <c r="K837" s="236"/>
      <c r="L837" s="45"/>
      <c r="M837" s="237" t="s">
        <v>1</v>
      </c>
      <c r="N837" s="238" t="s">
        <v>41</v>
      </c>
      <c r="O837" s="92"/>
      <c r="P837" s="239">
        <f>O837*H837</f>
        <v>0</v>
      </c>
      <c r="Q837" s="239">
        <v>0</v>
      </c>
      <c r="R837" s="239">
        <f>Q837*H837</f>
        <v>0</v>
      </c>
      <c r="S837" s="239">
        <v>0</v>
      </c>
      <c r="T837" s="240">
        <f>S837*H837</f>
        <v>0</v>
      </c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R837" s="241" t="s">
        <v>241</v>
      </c>
      <c r="AT837" s="241" t="s">
        <v>161</v>
      </c>
      <c r="AU837" s="241" t="s">
        <v>85</v>
      </c>
      <c r="AY837" s="18" t="s">
        <v>158</v>
      </c>
      <c r="BE837" s="242">
        <f>IF(N837="základní",J837,0)</f>
        <v>0</v>
      </c>
      <c r="BF837" s="242">
        <f>IF(N837="snížená",J837,0)</f>
        <v>0</v>
      </c>
      <c r="BG837" s="242">
        <f>IF(N837="zákl. přenesená",J837,0)</f>
        <v>0</v>
      </c>
      <c r="BH837" s="242">
        <f>IF(N837="sníž. přenesená",J837,0)</f>
        <v>0</v>
      </c>
      <c r="BI837" s="242">
        <f>IF(N837="nulová",J837,0)</f>
        <v>0</v>
      </c>
      <c r="BJ837" s="18" t="s">
        <v>83</v>
      </c>
      <c r="BK837" s="242">
        <f>ROUND(I837*H837,2)</f>
        <v>0</v>
      </c>
      <c r="BL837" s="18" t="s">
        <v>241</v>
      </c>
      <c r="BM837" s="241" t="s">
        <v>1380</v>
      </c>
    </row>
    <row r="838" s="2" customFormat="1">
      <c r="A838" s="39"/>
      <c r="B838" s="40"/>
      <c r="C838" s="41"/>
      <c r="D838" s="245" t="s">
        <v>330</v>
      </c>
      <c r="E838" s="41"/>
      <c r="F838" s="298" t="s">
        <v>1364</v>
      </c>
      <c r="G838" s="41"/>
      <c r="H838" s="41"/>
      <c r="I838" s="299"/>
      <c r="J838" s="41"/>
      <c r="K838" s="41"/>
      <c r="L838" s="45"/>
      <c r="M838" s="300"/>
      <c r="N838" s="301"/>
      <c r="O838" s="92"/>
      <c r="P838" s="92"/>
      <c r="Q838" s="92"/>
      <c r="R838" s="92"/>
      <c r="S838" s="92"/>
      <c r="T838" s="93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T838" s="18" t="s">
        <v>330</v>
      </c>
      <c r="AU838" s="18" t="s">
        <v>85</v>
      </c>
    </row>
    <row r="839" s="2" customFormat="1" ht="33" customHeight="1">
      <c r="A839" s="39"/>
      <c r="B839" s="40"/>
      <c r="C839" s="229" t="s">
        <v>1381</v>
      </c>
      <c r="D839" s="229" t="s">
        <v>161</v>
      </c>
      <c r="E839" s="230" t="s">
        <v>1382</v>
      </c>
      <c r="F839" s="231" t="s">
        <v>1383</v>
      </c>
      <c r="G839" s="232" t="s">
        <v>735</v>
      </c>
      <c r="H839" s="233">
        <v>3</v>
      </c>
      <c r="I839" s="234"/>
      <c r="J839" s="235">
        <f>ROUND(I839*H839,2)</f>
        <v>0</v>
      </c>
      <c r="K839" s="236"/>
      <c r="L839" s="45"/>
      <c r="M839" s="237" t="s">
        <v>1</v>
      </c>
      <c r="N839" s="238" t="s">
        <v>41</v>
      </c>
      <c r="O839" s="92"/>
      <c r="P839" s="239">
        <f>O839*H839</f>
        <v>0</v>
      </c>
      <c r="Q839" s="239">
        <v>0</v>
      </c>
      <c r="R839" s="239">
        <f>Q839*H839</f>
        <v>0</v>
      </c>
      <c r="S839" s="239">
        <v>0</v>
      </c>
      <c r="T839" s="240">
        <f>S839*H839</f>
        <v>0</v>
      </c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R839" s="241" t="s">
        <v>241</v>
      </c>
      <c r="AT839" s="241" t="s">
        <v>161</v>
      </c>
      <c r="AU839" s="241" t="s">
        <v>85</v>
      </c>
      <c r="AY839" s="18" t="s">
        <v>158</v>
      </c>
      <c r="BE839" s="242">
        <f>IF(N839="základní",J839,0)</f>
        <v>0</v>
      </c>
      <c r="BF839" s="242">
        <f>IF(N839="snížená",J839,0)</f>
        <v>0</v>
      </c>
      <c r="BG839" s="242">
        <f>IF(N839="zákl. přenesená",J839,0)</f>
        <v>0</v>
      </c>
      <c r="BH839" s="242">
        <f>IF(N839="sníž. přenesená",J839,0)</f>
        <v>0</v>
      </c>
      <c r="BI839" s="242">
        <f>IF(N839="nulová",J839,0)</f>
        <v>0</v>
      </c>
      <c r="BJ839" s="18" t="s">
        <v>83</v>
      </c>
      <c r="BK839" s="242">
        <f>ROUND(I839*H839,2)</f>
        <v>0</v>
      </c>
      <c r="BL839" s="18" t="s">
        <v>241</v>
      </c>
      <c r="BM839" s="241" t="s">
        <v>1384</v>
      </c>
    </row>
    <row r="840" s="2" customFormat="1">
      <c r="A840" s="39"/>
      <c r="B840" s="40"/>
      <c r="C840" s="41"/>
      <c r="D840" s="245" t="s">
        <v>330</v>
      </c>
      <c r="E840" s="41"/>
      <c r="F840" s="298" t="s">
        <v>1364</v>
      </c>
      <c r="G840" s="41"/>
      <c r="H840" s="41"/>
      <c r="I840" s="299"/>
      <c r="J840" s="41"/>
      <c r="K840" s="41"/>
      <c r="L840" s="45"/>
      <c r="M840" s="300"/>
      <c r="N840" s="301"/>
      <c r="O840" s="92"/>
      <c r="P840" s="92"/>
      <c r="Q840" s="92"/>
      <c r="R840" s="92"/>
      <c r="S840" s="92"/>
      <c r="T840" s="93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T840" s="18" t="s">
        <v>330</v>
      </c>
      <c r="AU840" s="18" t="s">
        <v>85</v>
      </c>
    </row>
    <row r="841" s="2" customFormat="1" ht="24.15" customHeight="1">
      <c r="A841" s="39"/>
      <c r="B841" s="40"/>
      <c r="C841" s="229" t="s">
        <v>1385</v>
      </c>
      <c r="D841" s="229" t="s">
        <v>161</v>
      </c>
      <c r="E841" s="230" t="s">
        <v>1386</v>
      </c>
      <c r="F841" s="231" t="s">
        <v>1387</v>
      </c>
      <c r="G841" s="232" t="s">
        <v>1388</v>
      </c>
      <c r="H841" s="233">
        <v>56.579999999999998</v>
      </c>
      <c r="I841" s="234"/>
      <c r="J841" s="235">
        <f>ROUND(I841*H841,2)</f>
        <v>0</v>
      </c>
      <c r="K841" s="236"/>
      <c r="L841" s="45"/>
      <c r="M841" s="237" t="s">
        <v>1</v>
      </c>
      <c r="N841" s="238" t="s">
        <v>41</v>
      </c>
      <c r="O841" s="92"/>
      <c r="P841" s="239">
        <f>O841*H841</f>
        <v>0</v>
      </c>
      <c r="Q841" s="239">
        <v>0</v>
      </c>
      <c r="R841" s="239">
        <f>Q841*H841</f>
        <v>0</v>
      </c>
      <c r="S841" s="239">
        <v>0</v>
      </c>
      <c r="T841" s="240">
        <f>S841*H841</f>
        <v>0</v>
      </c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R841" s="241" t="s">
        <v>241</v>
      </c>
      <c r="AT841" s="241" t="s">
        <v>161</v>
      </c>
      <c r="AU841" s="241" t="s">
        <v>85</v>
      </c>
      <c r="AY841" s="18" t="s">
        <v>158</v>
      </c>
      <c r="BE841" s="242">
        <f>IF(N841="základní",J841,0)</f>
        <v>0</v>
      </c>
      <c r="BF841" s="242">
        <f>IF(N841="snížená",J841,0)</f>
        <v>0</v>
      </c>
      <c r="BG841" s="242">
        <f>IF(N841="zákl. přenesená",J841,0)</f>
        <v>0</v>
      </c>
      <c r="BH841" s="242">
        <f>IF(N841="sníž. přenesená",J841,0)</f>
        <v>0</v>
      </c>
      <c r="BI841" s="242">
        <f>IF(N841="nulová",J841,0)</f>
        <v>0</v>
      </c>
      <c r="BJ841" s="18" t="s">
        <v>83</v>
      </c>
      <c r="BK841" s="242">
        <f>ROUND(I841*H841,2)</f>
        <v>0</v>
      </c>
      <c r="BL841" s="18" t="s">
        <v>241</v>
      </c>
      <c r="BM841" s="241" t="s">
        <v>1389</v>
      </c>
    </row>
    <row r="842" s="2" customFormat="1">
      <c r="A842" s="39"/>
      <c r="B842" s="40"/>
      <c r="C842" s="41"/>
      <c r="D842" s="245" t="s">
        <v>330</v>
      </c>
      <c r="E842" s="41"/>
      <c r="F842" s="298" t="s">
        <v>1364</v>
      </c>
      <c r="G842" s="41"/>
      <c r="H842" s="41"/>
      <c r="I842" s="299"/>
      <c r="J842" s="41"/>
      <c r="K842" s="41"/>
      <c r="L842" s="45"/>
      <c r="M842" s="300"/>
      <c r="N842" s="301"/>
      <c r="O842" s="92"/>
      <c r="P842" s="92"/>
      <c r="Q842" s="92"/>
      <c r="R842" s="92"/>
      <c r="S842" s="92"/>
      <c r="T842" s="93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T842" s="18" t="s">
        <v>330</v>
      </c>
      <c r="AU842" s="18" t="s">
        <v>85</v>
      </c>
    </row>
    <row r="843" s="2" customFormat="1" ht="24.15" customHeight="1">
      <c r="A843" s="39"/>
      <c r="B843" s="40"/>
      <c r="C843" s="229" t="s">
        <v>1390</v>
      </c>
      <c r="D843" s="229" t="s">
        <v>161</v>
      </c>
      <c r="E843" s="230" t="s">
        <v>1391</v>
      </c>
      <c r="F843" s="231" t="s">
        <v>1392</v>
      </c>
      <c r="G843" s="232" t="s">
        <v>1388</v>
      </c>
      <c r="H843" s="233">
        <v>27.024999999999999</v>
      </c>
      <c r="I843" s="234"/>
      <c r="J843" s="235">
        <f>ROUND(I843*H843,2)</f>
        <v>0</v>
      </c>
      <c r="K843" s="236"/>
      <c r="L843" s="45"/>
      <c r="M843" s="237" t="s">
        <v>1</v>
      </c>
      <c r="N843" s="238" t="s">
        <v>41</v>
      </c>
      <c r="O843" s="92"/>
      <c r="P843" s="239">
        <f>O843*H843</f>
        <v>0</v>
      </c>
      <c r="Q843" s="239">
        <v>0</v>
      </c>
      <c r="R843" s="239">
        <f>Q843*H843</f>
        <v>0</v>
      </c>
      <c r="S843" s="239">
        <v>0</v>
      </c>
      <c r="T843" s="240">
        <f>S843*H843</f>
        <v>0</v>
      </c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R843" s="241" t="s">
        <v>241</v>
      </c>
      <c r="AT843" s="241" t="s">
        <v>161</v>
      </c>
      <c r="AU843" s="241" t="s">
        <v>85</v>
      </c>
      <c r="AY843" s="18" t="s">
        <v>158</v>
      </c>
      <c r="BE843" s="242">
        <f>IF(N843="základní",J843,0)</f>
        <v>0</v>
      </c>
      <c r="BF843" s="242">
        <f>IF(N843="snížená",J843,0)</f>
        <v>0</v>
      </c>
      <c r="BG843" s="242">
        <f>IF(N843="zákl. přenesená",J843,0)</f>
        <v>0</v>
      </c>
      <c r="BH843" s="242">
        <f>IF(N843="sníž. přenesená",J843,0)</f>
        <v>0</v>
      </c>
      <c r="BI843" s="242">
        <f>IF(N843="nulová",J843,0)</f>
        <v>0</v>
      </c>
      <c r="BJ843" s="18" t="s">
        <v>83</v>
      </c>
      <c r="BK843" s="242">
        <f>ROUND(I843*H843,2)</f>
        <v>0</v>
      </c>
      <c r="BL843" s="18" t="s">
        <v>241</v>
      </c>
      <c r="BM843" s="241" t="s">
        <v>1393</v>
      </c>
    </row>
    <row r="844" s="2" customFormat="1">
      <c r="A844" s="39"/>
      <c r="B844" s="40"/>
      <c r="C844" s="41"/>
      <c r="D844" s="245" t="s">
        <v>330</v>
      </c>
      <c r="E844" s="41"/>
      <c r="F844" s="298" t="s">
        <v>1364</v>
      </c>
      <c r="G844" s="41"/>
      <c r="H844" s="41"/>
      <c r="I844" s="299"/>
      <c r="J844" s="41"/>
      <c r="K844" s="41"/>
      <c r="L844" s="45"/>
      <c r="M844" s="300"/>
      <c r="N844" s="301"/>
      <c r="O844" s="92"/>
      <c r="P844" s="92"/>
      <c r="Q844" s="92"/>
      <c r="R844" s="92"/>
      <c r="S844" s="92"/>
      <c r="T844" s="93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T844" s="18" t="s">
        <v>330</v>
      </c>
      <c r="AU844" s="18" t="s">
        <v>85</v>
      </c>
    </row>
    <row r="845" s="2" customFormat="1" ht="24.15" customHeight="1">
      <c r="A845" s="39"/>
      <c r="B845" s="40"/>
      <c r="C845" s="229" t="s">
        <v>1394</v>
      </c>
      <c r="D845" s="229" t="s">
        <v>161</v>
      </c>
      <c r="E845" s="230" t="s">
        <v>1395</v>
      </c>
      <c r="F845" s="231" t="s">
        <v>1396</v>
      </c>
      <c r="G845" s="232" t="s">
        <v>1388</v>
      </c>
      <c r="H845" s="233">
        <v>50.600000000000001</v>
      </c>
      <c r="I845" s="234"/>
      <c r="J845" s="235">
        <f>ROUND(I845*H845,2)</f>
        <v>0</v>
      </c>
      <c r="K845" s="236"/>
      <c r="L845" s="45"/>
      <c r="M845" s="237" t="s">
        <v>1</v>
      </c>
      <c r="N845" s="238" t="s">
        <v>41</v>
      </c>
      <c r="O845" s="92"/>
      <c r="P845" s="239">
        <f>O845*H845</f>
        <v>0</v>
      </c>
      <c r="Q845" s="239">
        <v>0</v>
      </c>
      <c r="R845" s="239">
        <f>Q845*H845</f>
        <v>0</v>
      </c>
      <c r="S845" s="239">
        <v>0</v>
      </c>
      <c r="T845" s="240">
        <f>S845*H845</f>
        <v>0</v>
      </c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R845" s="241" t="s">
        <v>241</v>
      </c>
      <c r="AT845" s="241" t="s">
        <v>161</v>
      </c>
      <c r="AU845" s="241" t="s">
        <v>85</v>
      </c>
      <c r="AY845" s="18" t="s">
        <v>158</v>
      </c>
      <c r="BE845" s="242">
        <f>IF(N845="základní",J845,0)</f>
        <v>0</v>
      </c>
      <c r="BF845" s="242">
        <f>IF(N845="snížená",J845,0)</f>
        <v>0</v>
      </c>
      <c r="BG845" s="242">
        <f>IF(N845="zákl. přenesená",J845,0)</f>
        <v>0</v>
      </c>
      <c r="BH845" s="242">
        <f>IF(N845="sníž. přenesená",J845,0)</f>
        <v>0</v>
      </c>
      <c r="BI845" s="242">
        <f>IF(N845="nulová",J845,0)</f>
        <v>0</v>
      </c>
      <c r="BJ845" s="18" t="s">
        <v>83</v>
      </c>
      <c r="BK845" s="242">
        <f>ROUND(I845*H845,2)</f>
        <v>0</v>
      </c>
      <c r="BL845" s="18" t="s">
        <v>241</v>
      </c>
      <c r="BM845" s="241" t="s">
        <v>1397</v>
      </c>
    </row>
    <row r="846" s="2" customFormat="1">
      <c r="A846" s="39"/>
      <c r="B846" s="40"/>
      <c r="C846" s="41"/>
      <c r="D846" s="245" t="s">
        <v>330</v>
      </c>
      <c r="E846" s="41"/>
      <c r="F846" s="298" t="s">
        <v>1364</v>
      </c>
      <c r="G846" s="41"/>
      <c r="H846" s="41"/>
      <c r="I846" s="299"/>
      <c r="J846" s="41"/>
      <c r="K846" s="41"/>
      <c r="L846" s="45"/>
      <c r="M846" s="300"/>
      <c r="N846" s="301"/>
      <c r="O846" s="92"/>
      <c r="P846" s="92"/>
      <c r="Q846" s="92"/>
      <c r="R846" s="92"/>
      <c r="S846" s="92"/>
      <c r="T846" s="93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T846" s="18" t="s">
        <v>330</v>
      </c>
      <c r="AU846" s="18" t="s">
        <v>85</v>
      </c>
    </row>
    <row r="847" s="2" customFormat="1" ht="24.15" customHeight="1">
      <c r="A847" s="39"/>
      <c r="B847" s="40"/>
      <c r="C847" s="229" t="s">
        <v>1398</v>
      </c>
      <c r="D847" s="229" t="s">
        <v>161</v>
      </c>
      <c r="E847" s="230" t="s">
        <v>1399</v>
      </c>
      <c r="F847" s="231" t="s">
        <v>1400</v>
      </c>
      <c r="G847" s="232" t="s">
        <v>1388</v>
      </c>
      <c r="H847" s="233">
        <v>233.44999999999999</v>
      </c>
      <c r="I847" s="234"/>
      <c r="J847" s="235">
        <f>ROUND(I847*H847,2)</f>
        <v>0</v>
      </c>
      <c r="K847" s="236"/>
      <c r="L847" s="45"/>
      <c r="M847" s="237" t="s">
        <v>1</v>
      </c>
      <c r="N847" s="238" t="s">
        <v>41</v>
      </c>
      <c r="O847" s="92"/>
      <c r="P847" s="239">
        <f>O847*H847</f>
        <v>0</v>
      </c>
      <c r="Q847" s="239">
        <v>0</v>
      </c>
      <c r="R847" s="239">
        <f>Q847*H847</f>
        <v>0</v>
      </c>
      <c r="S847" s="239">
        <v>0</v>
      </c>
      <c r="T847" s="240">
        <f>S847*H847</f>
        <v>0</v>
      </c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R847" s="241" t="s">
        <v>241</v>
      </c>
      <c r="AT847" s="241" t="s">
        <v>161</v>
      </c>
      <c r="AU847" s="241" t="s">
        <v>85</v>
      </c>
      <c r="AY847" s="18" t="s">
        <v>158</v>
      </c>
      <c r="BE847" s="242">
        <f>IF(N847="základní",J847,0)</f>
        <v>0</v>
      </c>
      <c r="BF847" s="242">
        <f>IF(N847="snížená",J847,0)</f>
        <v>0</v>
      </c>
      <c r="BG847" s="242">
        <f>IF(N847="zákl. přenesená",J847,0)</f>
        <v>0</v>
      </c>
      <c r="BH847" s="242">
        <f>IF(N847="sníž. přenesená",J847,0)</f>
        <v>0</v>
      </c>
      <c r="BI847" s="242">
        <f>IF(N847="nulová",J847,0)</f>
        <v>0</v>
      </c>
      <c r="BJ847" s="18" t="s">
        <v>83</v>
      </c>
      <c r="BK847" s="242">
        <f>ROUND(I847*H847,2)</f>
        <v>0</v>
      </c>
      <c r="BL847" s="18" t="s">
        <v>241</v>
      </c>
      <c r="BM847" s="241" t="s">
        <v>1401</v>
      </c>
    </row>
    <row r="848" s="2" customFormat="1">
      <c r="A848" s="39"/>
      <c r="B848" s="40"/>
      <c r="C848" s="41"/>
      <c r="D848" s="245" t="s">
        <v>330</v>
      </c>
      <c r="E848" s="41"/>
      <c r="F848" s="298" t="s">
        <v>1364</v>
      </c>
      <c r="G848" s="41"/>
      <c r="H848" s="41"/>
      <c r="I848" s="299"/>
      <c r="J848" s="41"/>
      <c r="K848" s="41"/>
      <c r="L848" s="45"/>
      <c r="M848" s="300"/>
      <c r="N848" s="301"/>
      <c r="O848" s="92"/>
      <c r="P848" s="92"/>
      <c r="Q848" s="92"/>
      <c r="R848" s="92"/>
      <c r="S848" s="92"/>
      <c r="T848" s="93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T848" s="18" t="s">
        <v>330</v>
      </c>
      <c r="AU848" s="18" t="s">
        <v>85</v>
      </c>
    </row>
    <row r="849" s="2" customFormat="1" ht="24.15" customHeight="1">
      <c r="A849" s="39"/>
      <c r="B849" s="40"/>
      <c r="C849" s="229" t="s">
        <v>1402</v>
      </c>
      <c r="D849" s="229" t="s">
        <v>161</v>
      </c>
      <c r="E849" s="230" t="s">
        <v>1403</v>
      </c>
      <c r="F849" s="231" t="s">
        <v>1404</v>
      </c>
      <c r="G849" s="232" t="s">
        <v>1388</v>
      </c>
      <c r="H849" s="233">
        <v>138</v>
      </c>
      <c r="I849" s="234"/>
      <c r="J849" s="235">
        <f>ROUND(I849*H849,2)</f>
        <v>0</v>
      </c>
      <c r="K849" s="236"/>
      <c r="L849" s="45"/>
      <c r="M849" s="237" t="s">
        <v>1</v>
      </c>
      <c r="N849" s="238" t="s">
        <v>41</v>
      </c>
      <c r="O849" s="92"/>
      <c r="P849" s="239">
        <f>O849*H849</f>
        <v>0</v>
      </c>
      <c r="Q849" s="239">
        <v>0</v>
      </c>
      <c r="R849" s="239">
        <f>Q849*H849</f>
        <v>0</v>
      </c>
      <c r="S849" s="239">
        <v>0</v>
      </c>
      <c r="T849" s="240">
        <f>S849*H849</f>
        <v>0</v>
      </c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R849" s="241" t="s">
        <v>241</v>
      </c>
      <c r="AT849" s="241" t="s">
        <v>161</v>
      </c>
      <c r="AU849" s="241" t="s">
        <v>85</v>
      </c>
      <c r="AY849" s="18" t="s">
        <v>158</v>
      </c>
      <c r="BE849" s="242">
        <f>IF(N849="základní",J849,0)</f>
        <v>0</v>
      </c>
      <c r="BF849" s="242">
        <f>IF(N849="snížená",J849,0)</f>
        <v>0</v>
      </c>
      <c r="BG849" s="242">
        <f>IF(N849="zákl. přenesená",J849,0)</f>
        <v>0</v>
      </c>
      <c r="BH849" s="242">
        <f>IF(N849="sníž. přenesená",J849,0)</f>
        <v>0</v>
      </c>
      <c r="BI849" s="242">
        <f>IF(N849="nulová",J849,0)</f>
        <v>0</v>
      </c>
      <c r="BJ849" s="18" t="s">
        <v>83</v>
      </c>
      <c r="BK849" s="242">
        <f>ROUND(I849*H849,2)</f>
        <v>0</v>
      </c>
      <c r="BL849" s="18" t="s">
        <v>241</v>
      </c>
      <c r="BM849" s="241" t="s">
        <v>1405</v>
      </c>
    </row>
    <row r="850" s="2" customFormat="1">
      <c r="A850" s="39"/>
      <c r="B850" s="40"/>
      <c r="C850" s="41"/>
      <c r="D850" s="245" t="s">
        <v>330</v>
      </c>
      <c r="E850" s="41"/>
      <c r="F850" s="298" t="s">
        <v>1364</v>
      </c>
      <c r="G850" s="41"/>
      <c r="H850" s="41"/>
      <c r="I850" s="299"/>
      <c r="J850" s="41"/>
      <c r="K850" s="41"/>
      <c r="L850" s="45"/>
      <c r="M850" s="300"/>
      <c r="N850" s="301"/>
      <c r="O850" s="92"/>
      <c r="P850" s="92"/>
      <c r="Q850" s="92"/>
      <c r="R850" s="92"/>
      <c r="S850" s="92"/>
      <c r="T850" s="93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T850" s="18" t="s">
        <v>330</v>
      </c>
      <c r="AU850" s="18" t="s">
        <v>85</v>
      </c>
    </row>
    <row r="851" s="2" customFormat="1" ht="33" customHeight="1">
      <c r="A851" s="39"/>
      <c r="B851" s="40"/>
      <c r="C851" s="229" t="s">
        <v>1406</v>
      </c>
      <c r="D851" s="229" t="s">
        <v>161</v>
      </c>
      <c r="E851" s="230" t="s">
        <v>1407</v>
      </c>
      <c r="F851" s="231" t="s">
        <v>1408</v>
      </c>
      <c r="G851" s="232" t="s">
        <v>735</v>
      </c>
      <c r="H851" s="233">
        <v>15</v>
      </c>
      <c r="I851" s="234"/>
      <c r="J851" s="235">
        <f>ROUND(I851*H851,2)</f>
        <v>0</v>
      </c>
      <c r="K851" s="236"/>
      <c r="L851" s="45"/>
      <c r="M851" s="237" t="s">
        <v>1</v>
      </c>
      <c r="N851" s="238" t="s">
        <v>41</v>
      </c>
      <c r="O851" s="92"/>
      <c r="P851" s="239">
        <f>O851*H851</f>
        <v>0</v>
      </c>
      <c r="Q851" s="239">
        <v>0</v>
      </c>
      <c r="R851" s="239">
        <f>Q851*H851</f>
        <v>0</v>
      </c>
      <c r="S851" s="239">
        <v>0</v>
      </c>
      <c r="T851" s="240">
        <f>S851*H851</f>
        <v>0</v>
      </c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R851" s="241" t="s">
        <v>241</v>
      </c>
      <c r="AT851" s="241" t="s">
        <v>161</v>
      </c>
      <c r="AU851" s="241" t="s">
        <v>85</v>
      </c>
      <c r="AY851" s="18" t="s">
        <v>158</v>
      </c>
      <c r="BE851" s="242">
        <f>IF(N851="základní",J851,0)</f>
        <v>0</v>
      </c>
      <c r="BF851" s="242">
        <f>IF(N851="snížená",J851,0)</f>
        <v>0</v>
      </c>
      <c r="BG851" s="242">
        <f>IF(N851="zákl. přenesená",J851,0)</f>
        <v>0</v>
      </c>
      <c r="BH851" s="242">
        <f>IF(N851="sníž. přenesená",J851,0)</f>
        <v>0</v>
      </c>
      <c r="BI851" s="242">
        <f>IF(N851="nulová",J851,0)</f>
        <v>0</v>
      </c>
      <c r="BJ851" s="18" t="s">
        <v>83</v>
      </c>
      <c r="BK851" s="242">
        <f>ROUND(I851*H851,2)</f>
        <v>0</v>
      </c>
      <c r="BL851" s="18" t="s">
        <v>241</v>
      </c>
      <c r="BM851" s="241" t="s">
        <v>1409</v>
      </c>
    </row>
    <row r="852" s="2" customFormat="1">
      <c r="A852" s="39"/>
      <c r="B852" s="40"/>
      <c r="C852" s="41"/>
      <c r="D852" s="245" t="s">
        <v>330</v>
      </c>
      <c r="E852" s="41"/>
      <c r="F852" s="298" t="s">
        <v>1364</v>
      </c>
      <c r="G852" s="41"/>
      <c r="H852" s="41"/>
      <c r="I852" s="299"/>
      <c r="J852" s="41"/>
      <c r="K852" s="41"/>
      <c r="L852" s="45"/>
      <c r="M852" s="300"/>
      <c r="N852" s="301"/>
      <c r="O852" s="92"/>
      <c r="P852" s="92"/>
      <c r="Q852" s="92"/>
      <c r="R852" s="92"/>
      <c r="S852" s="92"/>
      <c r="T852" s="93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T852" s="18" t="s">
        <v>330</v>
      </c>
      <c r="AU852" s="18" t="s">
        <v>85</v>
      </c>
    </row>
    <row r="853" s="2" customFormat="1" ht="33" customHeight="1">
      <c r="A853" s="39"/>
      <c r="B853" s="40"/>
      <c r="C853" s="229" t="s">
        <v>1410</v>
      </c>
      <c r="D853" s="229" t="s">
        <v>161</v>
      </c>
      <c r="E853" s="230" t="s">
        <v>1411</v>
      </c>
      <c r="F853" s="231" t="s">
        <v>1412</v>
      </c>
      <c r="G853" s="232" t="s">
        <v>735</v>
      </c>
      <c r="H853" s="233">
        <v>19</v>
      </c>
      <c r="I853" s="234"/>
      <c r="J853" s="235">
        <f>ROUND(I853*H853,2)</f>
        <v>0</v>
      </c>
      <c r="K853" s="236"/>
      <c r="L853" s="45"/>
      <c r="M853" s="237" t="s">
        <v>1</v>
      </c>
      <c r="N853" s="238" t="s">
        <v>41</v>
      </c>
      <c r="O853" s="92"/>
      <c r="P853" s="239">
        <f>O853*H853</f>
        <v>0</v>
      </c>
      <c r="Q853" s="239">
        <v>0</v>
      </c>
      <c r="R853" s="239">
        <f>Q853*H853</f>
        <v>0</v>
      </c>
      <c r="S853" s="239">
        <v>0</v>
      </c>
      <c r="T853" s="240">
        <f>S853*H853</f>
        <v>0</v>
      </c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R853" s="241" t="s">
        <v>241</v>
      </c>
      <c r="AT853" s="241" t="s">
        <v>161</v>
      </c>
      <c r="AU853" s="241" t="s">
        <v>85</v>
      </c>
      <c r="AY853" s="18" t="s">
        <v>158</v>
      </c>
      <c r="BE853" s="242">
        <f>IF(N853="základní",J853,0)</f>
        <v>0</v>
      </c>
      <c r="BF853" s="242">
        <f>IF(N853="snížená",J853,0)</f>
        <v>0</v>
      </c>
      <c r="BG853" s="242">
        <f>IF(N853="zákl. přenesená",J853,0)</f>
        <v>0</v>
      </c>
      <c r="BH853" s="242">
        <f>IF(N853="sníž. přenesená",J853,0)</f>
        <v>0</v>
      </c>
      <c r="BI853" s="242">
        <f>IF(N853="nulová",J853,0)</f>
        <v>0</v>
      </c>
      <c r="BJ853" s="18" t="s">
        <v>83</v>
      </c>
      <c r="BK853" s="242">
        <f>ROUND(I853*H853,2)</f>
        <v>0</v>
      </c>
      <c r="BL853" s="18" t="s">
        <v>241</v>
      </c>
      <c r="BM853" s="241" t="s">
        <v>1413</v>
      </c>
    </row>
    <row r="854" s="2" customFormat="1">
      <c r="A854" s="39"/>
      <c r="B854" s="40"/>
      <c r="C854" s="41"/>
      <c r="D854" s="245" t="s">
        <v>330</v>
      </c>
      <c r="E854" s="41"/>
      <c r="F854" s="298" t="s">
        <v>1364</v>
      </c>
      <c r="G854" s="41"/>
      <c r="H854" s="41"/>
      <c r="I854" s="299"/>
      <c r="J854" s="41"/>
      <c r="K854" s="41"/>
      <c r="L854" s="45"/>
      <c r="M854" s="300"/>
      <c r="N854" s="301"/>
      <c r="O854" s="92"/>
      <c r="P854" s="92"/>
      <c r="Q854" s="92"/>
      <c r="R854" s="92"/>
      <c r="S854" s="92"/>
      <c r="T854" s="93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T854" s="18" t="s">
        <v>330</v>
      </c>
      <c r="AU854" s="18" t="s">
        <v>85</v>
      </c>
    </row>
    <row r="855" s="2" customFormat="1" ht="33" customHeight="1">
      <c r="A855" s="39"/>
      <c r="B855" s="40"/>
      <c r="C855" s="229" t="s">
        <v>1414</v>
      </c>
      <c r="D855" s="229" t="s">
        <v>161</v>
      </c>
      <c r="E855" s="230" t="s">
        <v>1415</v>
      </c>
      <c r="F855" s="231" t="s">
        <v>1416</v>
      </c>
      <c r="G855" s="232" t="s">
        <v>735</v>
      </c>
      <c r="H855" s="233">
        <v>1</v>
      </c>
      <c r="I855" s="234"/>
      <c r="J855" s="235">
        <f>ROUND(I855*H855,2)</f>
        <v>0</v>
      </c>
      <c r="K855" s="236"/>
      <c r="L855" s="45"/>
      <c r="M855" s="237" t="s">
        <v>1</v>
      </c>
      <c r="N855" s="238" t="s">
        <v>41</v>
      </c>
      <c r="O855" s="92"/>
      <c r="P855" s="239">
        <f>O855*H855</f>
        <v>0</v>
      </c>
      <c r="Q855" s="239">
        <v>0</v>
      </c>
      <c r="R855" s="239">
        <f>Q855*H855</f>
        <v>0</v>
      </c>
      <c r="S855" s="239">
        <v>0</v>
      </c>
      <c r="T855" s="240">
        <f>S855*H855</f>
        <v>0</v>
      </c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R855" s="241" t="s">
        <v>241</v>
      </c>
      <c r="AT855" s="241" t="s">
        <v>161</v>
      </c>
      <c r="AU855" s="241" t="s">
        <v>85</v>
      </c>
      <c r="AY855" s="18" t="s">
        <v>158</v>
      </c>
      <c r="BE855" s="242">
        <f>IF(N855="základní",J855,0)</f>
        <v>0</v>
      </c>
      <c r="BF855" s="242">
        <f>IF(N855="snížená",J855,0)</f>
        <v>0</v>
      </c>
      <c r="BG855" s="242">
        <f>IF(N855="zákl. přenesená",J855,0)</f>
        <v>0</v>
      </c>
      <c r="BH855" s="242">
        <f>IF(N855="sníž. přenesená",J855,0)</f>
        <v>0</v>
      </c>
      <c r="BI855" s="242">
        <f>IF(N855="nulová",J855,0)</f>
        <v>0</v>
      </c>
      <c r="BJ855" s="18" t="s">
        <v>83</v>
      </c>
      <c r="BK855" s="242">
        <f>ROUND(I855*H855,2)</f>
        <v>0</v>
      </c>
      <c r="BL855" s="18" t="s">
        <v>241</v>
      </c>
      <c r="BM855" s="241" t="s">
        <v>1417</v>
      </c>
    </row>
    <row r="856" s="2" customFormat="1">
      <c r="A856" s="39"/>
      <c r="B856" s="40"/>
      <c r="C856" s="41"/>
      <c r="D856" s="245" t="s">
        <v>330</v>
      </c>
      <c r="E856" s="41"/>
      <c r="F856" s="298" t="s">
        <v>1364</v>
      </c>
      <c r="G856" s="41"/>
      <c r="H856" s="41"/>
      <c r="I856" s="299"/>
      <c r="J856" s="41"/>
      <c r="K856" s="41"/>
      <c r="L856" s="45"/>
      <c r="M856" s="300"/>
      <c r="N856" s="301"/>
      <c r="O856" s="92"/>
      <c r="P856" s="92"/>
      <c r="Q856" s="92"/>
      <c r="R856" s="92"/>
      <c r="S856" s="92"/>
      <c r="T856" s="93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T856" s="18" t="s">
        <v>330</v>
      </c>
      <c r="AU856" s="18" t="s">
        <v>85</v>
      </c>
    </row>
    <row r="857" s="2" customFormat="1" ht="33" customHeight="1">
      <c r="A857" s="39"/>
      <c r="B857" s="40"/>
      <c r="C857" s="229" t="s">
        <v>1418</v>
      </c>
      <c r="D857" s="229" t="s">
        <v>161</v>
      </c>
      <c r="E857" s="230" t="s">
        <v>1419</v>
      </c>
      <c r="F857" s="231" t="s">
        <v>1420</v>
      </c>
      <c r="G857" s="232" t="s">
        <v>735</v>
      </c>
      <c r="H857" s="233">
        <v>12</v>
      </c>
      <c r="I857" s="234"/>
      <c r="J857" s="235">
        <f>ROUND(I857*H857,2)</f>
        <v>0</v>
      </c>
      <c r="K857" s="236"/>
      <c r="L857" s="45"/>
      <c r="M857" s="237" t="s">
        <v>1</v>
      </c>
      <c r="N857" s="238" t="s">
        <v>41</v>
      </c>
      <c r="O857" s="92"/>
      <c r="P857" s="239">
        <f>O857*H857</f>
        <v>0</v>
      </c>
      <c r="Q857" s="239">
        <v>0</v>
      </c>
      <c r="R857" s="239">
        <f>Q857*H857</f>
        <v>0</v>
      </c>
      <c r="S857" s="239">
        <v>0</v>
      </c>
      <c r="T857" s="240">
        <f>S857*H857</f>
        <v>0</v>
      </c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R857" s="241" t="s">
        <v>241</v>
      </c>
      <c r="AT857" s="241" t="s">
        <v>161</v>
      </c>
      <c r="AU857" s="241" t="s">
        <v>85</v>
      </c>
      <c r="AY857" s="18" t="s">
        <v>158</v>
      </c>
      <c r="BE857" s="242">
        <f>IF(N857="základní",J857,0)</f>
        <v>0</v>
      </c>
      <c r="BF857" s="242">
        <f>IF(N857="snížená",J857,0)</f>
        <v>0</v>
      </c>
      <c r="BG857" s="242">
        <f>IF(N857="zákl. přenesená",J857,0)</f>
        <v>0</v>
      </c>
      <c r="BH857" s="242">
        <f>IF(N857="sníž. přenesená",J857,0)</f>
        <v>0</v>
      </c>
      <c r="BI857" s="242">
        <f>IF(N857="nulová",J857,0)</f>
        <v>0</v>
      </c>
      <c r="BJ857" s="18" t="s">
        <v>83</v>
      </c>
      <c r="BK857" s="242">
        <f>ROUND(I857*H857,2)</f>
        <v>0</v>
      </c>
      <c r="BL857" s="18" t="s">
        <v>241</v>
      </c>
      <c r="BM857" s="241" t="s">
        <v>1421</v>
      </c>
    </row>
    <row r="858" s="2" customFormat="1">
      <c r="A858" s="39"/>
      <c r="B858" s="40"/>
      <c r="C858" s="41"/>
      <c r="D858" s="245" t="s">
        <v>330</v>
      </c>
      <c r="E858" s="41"/>
      <c r="F858" s="298" t="s">
        <v>1364</v>
      </c>
      <c r="G858" s="41"/>
      <c r="H858" s="41"/>
      <c r="I858" s="299"/>
      <c r="J858" s="41"/>
      <c r="K858" s="41"/>
      <c r="L858" s="45"/>
      <c r="M858" s="300"/>
      <c r="N858" s="301"/>
      <c r="O858" s="92"/>
      <c r="P858" s="92"/>
      <c r="Q858" s="92"/>
      <c r="R858" s="92"/>
      <c r="S858" s="92"/>
      <c r="T858" s="93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T858" s="18" t="s">
        <v>330</v>
      </c>
      <c r="AU858" s="18" t="s">
        <v>85</v>
      </c>
    </row>
    <row r="859" s="2" customFormat="1" ht="33" customHeight="1">
      <c r="A859" s="39"/>
      <c r="B859" s="40"/>
      <c r="C859" s="229" t="s">
        <v>1422</v>
      </c>
      <c r="D859" s="229" t="s">
        <v>161</v>
      </c>
      <c r="E859" s="230" t="s">
        <v>1423</v>
      </c>
      <c r="F859" s="231" t="s">
        <v>1424</v>
      </c>
      <c r="G859" s="232" t="s">
        <v>735</v>
      </c>
      <c r="H859" s="233">
        <v>1</v>
      </c>
      <c r="I859" s="234"/>
      <c r="J859" s="235">
        <f>ROUND(I859*H859,2)</f>
        <v>0</v>
      </c>
      <c r="K859" s="236"/>
      <c r="L859" s="45"/>
      <c r="M859" s="237" t="s">
        <v>1</v>
      </c>
      <c r="N859" s="238" t="s">
        <v>41</v>
      </c>
      <c r="O859" s="92"/>
      <c r="P859" s="239">
        <f>O859*H859</f>
        <v>0</v>
      </c>
      <c r="Q859" s="239">
        <v>0</v>
      </c>
      <c r="R859" s="239">
        <f>Q859*H859</f>
        <v>0</v>
      </c>
      <c r="S859" s="239">
        <v>0</v>
      </c>
      <c r="T859" s="240">
        <f>S859*H859</f>
        <v>0</v>
      </c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R859" s="241" t="s">
        <v>241</v>
      </c>
      <c r="AT859" s="241" t="s">
        <v>161</v>
      </c>
      <c r="AU859" s="241" t="s">
        <v>85</v>
      </c>
      <c r="AY859" s="18" t="s">
        <v>158</v>
      </c>
      <c r="BE859" s="242">
        <f>IF(N859="základní",J859,0)</f>
        <v>0</v>
      </c>
      <c r="BF859" s="242">
        <f>IF(N859="snížená",J859,0)</f>
        <v>0</v>
      </c>
      <c r="BG859" s="242">
        <f>IF(N859="zákl. přenesená",J859,0)</f>
        <v>0</v>
      </c>
      <c r="BH859" s="242">
        <f>IF(N859="sníž. přenesená",J859,0)</f>
        <v>0</v>
      </c>
      <c r="BI859" s="242">
        <f>IF(N859="nulová",J859,0)</f>
        <v>0</v>
      </c>
      <c r="BJ859" s="18" t="s">
        <v>83</v>
      </c>
      <c r="BK859" s="242">
        <f>ROUND(I859*H859,2)</f>
        <v>0</v>
      </c>
      <c r="BL859" s="18" t="s">
        <v>241</v>
      </c>
      <c r="BM859" s="241" t="s">
        <v>1425</v>
      </c>
    </row>
    <row r="860" s="2" customFormat="1">
      <c r="A860" s="39"/>
      <c r="B860" s="40"/>
      <c r="C860" s="41"/>
      <c r="D860" s="245" t="s">
        <v>330</v>
      </c>
      <c r="E860" s="41"/>
      <c r="F860" s="298" t="s">
        <v>1364</v>
      </c>
      <c r="G860" s="41"/>
      <c r="H860" s="41"/>
      <c r="I860" s="299"/>
      <c r="J860" s="41"/>
      <c r="K860" s="41"/>
      <c r="L860" s="45"/>
      <c r="M860" s="300"/>
      <c r="N860" s="301"/>
      <c r="O860" s="92"/>
      <c r="P860" s="92"/>
      <c r="Q860" s="92"/>
      <c r="R860" s="92"/>
      <c r="S860" s="92"/>
      <c r="T860" s="93"/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T860" s="18" t="s">
        <v>330</v>
      </c>
      <c r="AU860" s="18" t="s">
        <v>85</v>
      </c>
    </row>
    <row r="861" s="2" customFormat="1" ht="33" customHeight="1">
      <c r="A861" s="39"/>
      <c r="B861" s="40"/>
      <c r="C861" s="229" t="s">
        <v>1426</v>
      </c>
      <c r="D861" s="229" t="s">
        <v>161</v>
      </c>
      <c r="E861" s="230" t="s">
        <v>1427</v>
      </c>
      <c r="F861" s="231" t="s">
        <v>1428</v>
      </c>
      <c r="G861" s="232" t="s">
        <v>735</v>
      </c>
      <c r="H861" s="233">
        <v>7</v>
      </c>
      <c r="I861" s="234"/>
      <c r="J861" s="235">
        <f>ROUND(I861*H861,2)</f>
        <v>0</v>
      </c>
      <c r="K861" s="236"/>
      <c r="L861" s="45"/>
      <c r="M861" s="237" t="s">
        <v>1</v>
      </c>
      <c r="N861" s="238" t="s">
        <v>41</v>
      </c>
      <c r="O861" s="92"/>
      <c r="P861" s="239">
        <f>O861*H861</f>
        <v>0</v>
      </c>
      <c r="Q861" s="239">
        <v>0</v>
      </c>
      <c r="R861" s="239">
        <f>Q861*H861</f>
        <v>0</v>
      </c>
      <c r="S861" s="239">
        <v>0</v>
      </c>
      <c r="T861" s="240">
        <f>S861*H861</f>
        <v>0</v>
      </c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R861" s="241" t="s">
        <v>241</v>
      </c>
      <c r="AT861" s="241" t="s">
        <v>161</v>
      </c>
      <c r="AU861" s="241" t="s">
        <v>85</v>
      </c>
      <c r="AY861" s="18" t="s">
        <v>158</v>
      </c>
      <c r="BE861" s="242">
        <f>IF(N861="základní",J861,0)</f>
        <v>0</v>
      </c>
      <c r="BF861" s="242">
        <f>IF(N861="snížená",J861,0)</f>
        <v>0</v>
      </c>
      <c r="BG861" s="242">
        <f>IF(N861="zákl. přenesená",J861,0)</f>
        <v>0</v>
      </c>
      <c r="BH861" s="242">
        <f>IF(N861="sníž. přenesená",J861,0)</f>
        <v>0</v>
      </c>
      <c r="BI861" s="242">
        <f>IF(N861="nulová",J861,0)</f>
        <v>0</v>
      </c>
      <c r="BJ861" s="18" t="s">
        <v>83</v>
      </c>
      <c r="BK861" s="242">
        <f>ROUND(I861*H861,2)</f>
        <v>0</v>
      </c>
      <c r="BL861" s="18" t="s">
        <v>241</v>
      </c>
      <c r="BM861" s="241" t="s">
        <v>1429</v>
      </c>
    </row>
    <row r="862" s="2" customFormat="1">
      <c r="A862" s="39"/>
      <c r="B862" s="40"/>
      <c r="C862" s="41"/>
      <c r="D862" s="245" t="s">
        <v>330</v>
      </c>
      <c r="E862" s="41"/>
      <c r="F862" s="298" t="s">
        <v>1364</v>
      </c>
      <c r="G862" s="41"/>
      <c r="H862" s="41"/>
      <c r="I862" s="299"/>
      <c r="J862" s="41"/>
      <c r="K862" s="41"/>
      <c r="L862" s="45"/>
      <c r="M862" s="300"/>
      <c r="N862" s="301"/>
      <c r="O862" s="92"/>
      <c r="P862" s="92"/>
      <c r="Q862" s="92"/>
      <c r="R862" s="92"/>
      <c r="S862" s="92"/>
      <c r="T862" s="93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T862" s="18" t="s">
        <v>330</v>
      </c>
      <c r="AU862" s="18" t="s">
        <v>85</v>
      </c>
    </row>
    <row r="863" s="2" customFormat="1" ht="37.8" customHeight="1">
      <c r="A863" s="39"/>
      <c r="B863" s="40"/>
      <c r="C863" s="229" t="s">
        <v>1430</v>
      </c>
      <c r="D863" s="229" t="s">
        <v>161</v>
      </c>
      <c r="E863" s="230" t="s">
        <v>1431</v>
      </c>
      <c r="F863" s="231" t="s">
        <v>1432</v>
      </c>
      <c r="G863" s="232" t="s">
        <v>735</v>
      </c>
      <c r="H863" s="233">
        <v>3</v>
      </c>
      <c r="I863" s="234"/>
      <c r="J863" s="235">
        <f>ROUND(I863*H863,2)</f>
        <v>0</v>
      </c>
      <c r="K863" s="236"/>
      <c r="L863" s="45"/>
      <c r="M863" s="237" t="s">
        <v>1</v>
      </c>
      <c r="N863" s="238" t="s">
        <v>41</v>
      </c>
      <c r="O863" s="92"/>
      <c r="P863" s="239">
        <f>O863*H863</f>
        <v>0</v>
      </c>
      <c r="Q863" s="239">
        <v>0</v>
      </c>
      <c r="R863" s="239">
        <f>Q863*H863</f>
        <v>0</v>
      </c>
      <c r="S863" s="239">
        <v>0</v>
      </c>
      <c r="T863" s="240">
        <f>S863*H863</f>
        <v>0</v>
      </c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R863" s="241" t="s">
        <v>241</v>
      </c>
      <c r="AT863" s="241" t="s">
        <v>161</v>
      </c>
      <c r="AU863" s="241" t="s">
        <v>85</v>
      </c>
      <c r="AY863" s="18" t="s">
        <v>158</v>
      </c>
      <c r="BE863" s="242">
        <f>IF(N863="základní",J863,0)</f>
        <v>0</v>
      </c>
      <c r="BF863" s="242">
        <f>IF(N863="snížená",J863,0)</f>
        <v>0</v>
      </c>
      <c r="BG863" s="242">
        <f>IF(N863="zákl. přenesená",J863,0)</f>
        <v>0</v>
      </c>
      <c r="BH863" s="242">
        <f>IF(N863="sníž. přenesená",J863,0)</f>
        <v>0</v>
      </c>
      <c r="BI863" s="242">
        <f>IF(N863="nulová",J863,0)</f>
        <v>0</v>
      </c>
      <c r="BJ863" s="18" t="s">
        <v>83</v>
      </c>
      <c r="BK863" s="242">
        <f>ROUND(I863*H863,2)</f>
        <v>0</v>
      </c>
      <c r="BL863" s="18" t="s">
        <v>241</v>
      </c>
      <c r="BM863" s="241" t="s">
        <v>1433</v>
      </c>
    </row>
    <row r="864" s="2" customFormat="1">
      <c r="A864" s="39"/>
      <c r="B864" s="40"/>
      <c r="C864" s="41"/>
      <c r="D864" s="245" t="s">
        <v>330</v>
      </c>
      <c r="E864" s="41"/>
      <c r="F864" s="298" t="s">
        <v>1364</v>
      </c>
      <c r="G864" s="41"/>
      <c r="H864" s="41"/>
      <c r="I864" s="299"/>
      <c r="J864" s="41"/>
      <c r="K864" s="41"/>
      <c r="L864" s="45"/>
      <c r="M864" s="300"/>
      <c r="N864" s="301"/>
      <c r="O864" s="92"/>
      <c r="P864" s="92"/>
      <c r="Q864" s="92"/>
      <c r="R864" s="92"/>
      <c r="S864" s="92"/>
      <c r="T864" s="93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T864" s="18" t="s">
        <v>330</v>
      </c>
      <c r="AU864" s="18" t="s">
        <v>85</v>
      </c>
    </row>
    <row r="865" s="2" customFormat="1" ht="37.8" customHeight="1">
      <c r="A865" s="39"/>
      <c r="B865" s="40"/>
      <c r="C865" s="229" t="s">
        <v>1434</v>
      </c>
      <c r="D865" s="229" t="s">
        <v>161</v>
      </c>
      <c r="E865" s="230" t="s">
        <v>1435</v>
      </c>
      <c r="F865" s="231" t="s">
        <v>1436</v>
      </c>
      <c r="G865" s="232" t="s">
        <v>735</v>
      </c>
      <c r="H865" s="233">
        <v>2</v>
      </c>
      <c r="I865" s="234"/>
      <c r="J865" s="235">
        <f>ROUND(I865*H865,2)</f>
        <v>0</v>
      </c>
      <c r="K865" s="236"/>
      <c r="L865" s="45"/>
      <c r="M865" s="237" t="s">
        <v>1</v>
      </c>
      <c r="N865" s="238" t="s">
        <v>41</v>
      </c>
      <c r="O865" s="92"/>
      <c r="P865" s="239">
        <f>O865*H865</f>
        <v>0</v>
      </c>
      <c r="Q865" s="239">
        <v>0</v>
      </c>
      <c r="R865" s="239">
        <f>Q865*H865</f>
        <v>0</v>
      </c>
      <c r="S865" s="239">
        <v>0</v>
      </c>
      <c r="T865" s="240">
        <f>S865*H865</f>
        <v>0</v>
      </c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R865" s="241" t="s">
        <v>241</v>
      </c>
      <c r="AT865" s="241" t="s">
        <v>161</v>
      </c>
      <c r="AU865" s="241" t="s">
        <v>85</v>
      </c>
      <c r="AY865" s="18" t="s">
        <v>158</v>
      </c>
      <c r="BE865" s="242">
        <f>IF(N865="základní",J865,0)</f>
        <v>0</v>
      </c>
      <c r="BF865" s="242">
        <f>IF(N865="snížená",J865,0)</f>
        <v>0</v>
      </c>
      <c r="BG865" s="242">
        <f>IF(N865="zákl. přenesená",J865,0)</f>
        <v>0</v>
      </c>
      <c r="BH865" s="242">
        <f>IF(N865="sníž. přenesená",J865,0)</f>
        <v>0</v>
      </c>
      <c r="BI865" s="242">
        <f>IF(N865="nulová",J865,0)</f>
        <v>0</v>
      </c>
      <c r="BJ865" s="18" t="s">
        <v>83</v>
      </c>
      <c r="BK865" s="242">
        <f>ROUND(I865*H865,2)</f>
        <v>0</v>
      </c>
      <c r="BL865" s="18" t="s">
        <v>241</v>
      </c>
      <c r="BM865" s="241" t="s">
        <v>1437</v>
      </c>
    </row>
    <row r="866" s="2" customFormat="1">
      <c r="A866" s="39"/>
      <c r="B866" s="40"/>
      <c r="C866" s="41"/>
      <c r="D866" s="245" t="s">
        <v>330</v>
      </c>
      <c r="E866" s="41"/>
      <c r="F866" s="298" t="s">
        <v>1364</v>
      </c>
      <c r="G866" s="41"/>
      <c r="H866" s="41"/>
      <c r="I866" s="299"/>
      <c r="J866" s="41"/>
      <c r="K866" s="41"/>
      <c r="L866" s="45"/>
      <c r="M866" s="300"/>
      <c r="N866" s="301"/>
      <c r="O866" s="92"/>
      <c r="P866" s="92"/>
      <c r="Q866" s="92"/>
      <c r="R866" s="92"/>
      <c r="S866" s="92"/>
      <c r="T866" s="93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T866" s="18" t="s">
        <v>330</v>
      </c>
      <c r="AU866" s="18" t="s">
        <v>85</v>
      </c>
    </row>
    <row r="867" s="2" customFormat="1" ht="37.8" customHeight="1">
      <c r="A867" s="39"/>
      <c r="B867" s="40"/>
      <c r="C867" s="229" t="s">
        <v>1438</v>
      </c>
      <c r="D867" s="229" t="s">
        <v>161</v>
      </c>
      <c r="E867" s="230" t="s">
        <v>1439</v>
      </c>
      <c r="F867" s="231" t="s">
        <v>1440</v>
      </c>
      <c r="G867" s="232" t="s">
        <v>735</v>
      </c>
      <c r="H867" s="233">
        <v>3</v>
      </c>
      <c r="I867" s="234"/>
      <c r="J867" s="235">
        <f>ROUND(I867*H867,2)</f>
        <v>0</v>
      </c>
      <c r="K867" s="236"/>
      <c r="L867" s="45"/>
      <c r="M867" s="237" t="s">
        <v>1</v>
      </c>
      <c r="N867" s="238" t="s">
        <v>41</v>
      </c>
      <c r="O867" s="92"/>
      <c r="P867" s="239">
        <f>O867*H867</f>
        <v>0</v>
      </c>
      <c r="Q867" s="239">
        <v>0</v>
      </c>
      <c r="R867" s="239">
        <f>Q867*H867</f>
        <v>0</v>
      </c>
      <c r="S867" s="239">
        <v>0</v>
      </c>
      <c r="T867" s="240">
        <f>S867*H867</f>
        <v>0</v>
      </c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R867" s="241" t="s">
        <v>241</v>
      </c>
      <c r="AT867" s="241" t="s">
        <v>161</v>
      </c>
      <c r="AU867" s="241" t="s">
        <v>85</v>
      </c>
      <c r="AY867" s="18" t="s">
        <v>158</v>
      </c>
      <c r="BE867" s="242">
        <f>IF(N867="základní",J867,0)</f>
        <v>0</v>
      </c>
      <c r="BF867" s="242">
        <f>IF(N867="snížená",J867,0)</f>
        <v>0</v>
      </c>
      <c r="BG867" s="242">
        <f>IF(N867="zákl. přenesená",J867,0)</f>
        <v>0</v>
      </c>
      <c r="BH867" s="242">
        <f>IF(N867="sníž. přenesená",J867,0)</f>
        <v>0</v>
      </c>
      <c r="BI867" s="242">
        <f>IF(N867="nulová",J867,0)</f>
        <v>0</v>
      </c>
      <c r="BJ867" s="18" t="s">
        <v>83</v>
      </c>
      <c r="BK867" s="242">
        <f>ROUND(I867*H867,2)</f>
        <v>0</v>
      </c>
      <c r="BL867" s="18" t="s">
        <v>241</v>
      </c>
      <c r="BM867" s="241" t="s">
        <v>1441</v>
      </c>
    </row>
    <row r="868" s="2" customFormat="1">
      <c r="A868" s="39"/>
      <c r="B868" s="40"/>
      <c r="C868" s="41"/>
      <c r="D868" s="245" t="s">
        <v>330</v>
      </c>
      <c r="E868" s="41"/>
      <c r="F868" s="298" t="s">
        <v>1364</v>
      </c>
      <c r="G868" s="41"/>
      <c r="H868" s="41"/>
      <c r="I868" s="299"/>
      <c r="J868" s="41"/>
      <c r="K868" s="41"/>
      <c r="L868" s="45"/>
      <c r="M868" s="300"/>
      <c r="N868" s="301"/>
      <c r="O868" s="92"/>
      <c r="P868" s="92"/>
      <c r="Q868" s="92"/>
      <c r="R868" s="92"/>
      <c r="S868" s="92"/>
      <c r="T868" s="93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T868" s="18" t="s">
        <v>330</v>
      </c>
      <c r="AU868" s="18" t="s">
        <v>85</v>
      </c>
    </row>
    <row r="869" s="2" customFormat="1" ht="24.15" customHeight="1">
      <c r="A869" s="39"/>
      <c r="B869" s="40"/>
      <c r="C869" s="229" t="s">
        <v>1442</v>
      </c>
      <c r="D869" s="229" t="s">
        <v>161</v>
      </c>
      <c r="E869" s="230" t="s">
        <v>1443</v>
      </c>
      <c r="F869" s="231" t="s">
        <v>1444</v>
      </c>
      <c r="G869" s="232" t="s">
        <v>1388</v>
      </c>
      <c r="H869" s="233">
        <v>28.52</v>
      </c>
      <c r="I869" s="234"/>
      <c r="J869" s="235">
        <f>ROUND(I869*H869,2)</f>
        <v>0</v>
      </c>
      <c r="K869" s="236"/>
      <c r="L869" s="45"/>
      <c r="M869" s="237" t="s">
        <v>1</v>
      </c>
      <c r="N869" s="238" t="s">
        <v>41</v>
      </c>
      <c r="O869" s="92"/>
      <c r="P869" s="239">
        <f>O869*H869</f>
        <v>0</v>
      </c>
      <c r="Q869" s="239">
        <v>0</v>
      </c>
      <c r="R869" s="239">
        <f>Q869*H869</f>
        <v>0</v>
      </c>
      <c r="S869" s="239">
        <v>0</v>
      </c>
      <c r="T869" s="240">
        <f>S869*H869</f>
        <v>0</v>
      </c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R869" s="241" t="s">
        <v>241</v>
      </c>
      <c r="AT869" s="241" t="s">
        <v>161</v>
      </c>
      <c r="AU869" s="241" t="s">
        <v>85</v>
      </c>
      <c r="AY869" s="18" t="s">
        <v>158</v>
      </c>
      <c r="BE869" s="242">
        <f>IF(N869="základní",J869,0)</f>
        <v>0</v>
      </c>
      <c r="BF869" s="242">
        <f>IF(N869="snížená",J869,0)</f>
        <v>0</v>
      </c>
      <c r="BG869" s="242">
        <f>IF(N869="zákl. přenesená",J869,0)</f>
        <v>0</v>
      </c>
      <c r="BH869" s="242">
        <f>IF(N869="sníž. přenesená",J869,0)</f>
        <v>0</v>
      </c>
      <c r="BI869" s="242">
        <f>IF(N869="nulová",J869,0)</f>
        <v>0</v>
      </c>
      <c r="BJ869" s="18" t="s">
        <v>83</v>
      </c>
      <c r="BK869" s="242">
        <f>ROUND(I869*H869,2)</f>
        <v>0</v>
      </c>
      <c r="BL869" s="18" t="s">
        <v>241</v>
      </c>
      <c r="BM869" s="241" t="s">
        <v>1445</v>
      </c>
    </row>
    <row r="870" s="2" customFormat="1">
      <c r="A870" s="39"/>
      <c r="B870" s="40"/>
      <c r="C870" s="41"/>
      <c r="D870" s="245" t="s">
        <v>330</v>
      </c>
      <c r="E870" s="41"/>
      <c r="F870" s="298" t="s">
        <v>1364</v>
      </c>
      <c r="G870" s="41"/>
      <c r="H870" s="41"/>
      <c r="I870" s="299"/>
      <c r="J870" s="41"/>
      <c r="K870" s="41"/>
      <c r="L870" s="45"/>
      <c r="M870" s="300"/>
      <c r="N870" s="301"/>
      <c r="O870" s="92"/>
      <c r="P870" s="92"/>
      <c r="Q870" s="92"/>
      <c r="R870" s="92"/>
      <c r="S870" s="92"/>
      <c r="T870" s="93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T870" s="18" t="s">
        <v>330</v>
      </c>
      <c r="AU870" s="18" t="s">
        <v>85</v>
      </c>
    </row>
    <row r="871" s="2" customFormat="1" ht="24.15" customHeight="1">
      <c r="A871" s="39"/>
      <c r="B871" s="40"/>
      <c r="C871" s="229" t="s">
        <v>1446</v>
      </c>
      <c r="D871" s="229" t="s">
        <v>161</v>
      </c>
      <c r="E871" s="230" t="s">
        <v>1447</v>
      </c>
      <c r="F871" s="231" t="s">
        <v>1448</v>
      </c>
      <c r="G871" s="232" t="s">
        <v>1388</v>
      </c>
      <c r="H871" s="233">
        <v>10.005000000000001</v>
      </c>
      <c r="I871" s="234"/>
      <c r="J871" s="235">
        <f>ROUND(I871*H871,2)</f>
        <v>0</v>
      </c>
      <c r="K871" s="236"/>
      <c r="L871" s="45"/>
      <c r="M871" s="237" t="s">
        <v>1</v>
      </c>
      <c r="N871" s="238" t="s">
        <v>41</v>
      </c>
      <c r="O871" s="92"/>
      <c r="P871" s="239">
        <f>O871*H871</f>
        <v>0</v>
      </c>
      <c r="Q871" s="239">
        <v>0</v>
      </c>
      <c r="R871" s="239">
        <f>Q871*H871</f>
        <v>0</v>
      </c>
      <c r="S871" s="239">
        <v>0</v>
      </c>
      <c r="T871" s="240">
        <f>S871*H871</f>
        <v>0</v>
      </c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R871" s="241" t="s">
        <v>241</v>
      </c>
      <c r="AT871" s="241" t="s">
        <v>161</v>
      </c>
      <c r="AU871" s="241" t="s">
        <v>85</v>
      </c>
      <c r="AY871" s="18" t="s">
        <v>158</v>
      </c>
      <c r="BE871" s="242">
        <f>IF(N871="základní",J871,0)</f>
        <v>0</v>
      </c>
      <c r="BF871" s="242">
        <f>IF(N871="snížená",J871,0)</f>
        <v>0</v>
      </c>
      <c r="BG871" s="242">
        <f>IF(N871="zákl. přenesená",J871,0)</f>
        <v>0</v>
      </c>
      <c r="BH871" s="242">
        <f>IF(N871="sníž. přenesená",J871,0)</f>
        <v>0</v>
      </c>
      <c r="BI871" s="242">
        <f>IF(N871="nulová",J871,0)</f>
        <v>0</v>
      </c>
      <c r="BJ871" s="18" t="s">
        <v>83</v>
      </c>
      <c r="BK871" s="242">
        <f>ROUND(I871*H871,2)</f>
        <v>0</v>
      </c>
      <c r="BL871" s="18" t="s">
        <v>241</v>
      </c>
      <c r="BM871" s="241" t="s">
        <v>1449</v>
      </c>
    </row>
    <row r="872" s="2" customFormat="1">
      <c r="A872" s="39"/>
      <c r="B872" s="40"/>
      <c r="C872" s="41"/>
      <c r="D872" s="245" t="s">
        <v>330</v>
      </c>
      <c r="E872" s="41"/>
      <c r="F872" s="298" t="s">
        <v>1364</v>
      </c>
      <c r="G872" s="41"/>
      <c r="H872" s="41"/>
      <c r="I872" s="299"/>
      <c r="J872" s="41"/>
      <c r="K872" s="41"/>
      <c r="L872" s="45"/>
      <c r="M872" s="300"/>
      <c r="N872" s="301"/>
      <c r="O872" s="92"/>
      <c r="P872" s="92"/>
      <c r="Q872" s="92"/>
      <c r="R872" s="92"/>
      <c r="S872" s="92"/>
      <c r="T872" s="93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T872" s="18" t="s">
        <v>330</v>
      </c>
      <c r="AU872" s="18" t="s">
        <v>85</v>
      </c>
    </row>
    <row r="873" s="2" customFormat="1" ht="24.15" customHeight="1">
      <c r="A873" s="39"/>
      <c r="B873" s="40"/>
      <c r="C873" s="229" t="s">
        <v>1450</v>
      </c>
      <c r="D873" s="229" t="s">
        <v>161</v>
      </c>
      <c r="E873" s="230" t="s">
        <v>1451</v>
      </c>
      <c r="F873" s="231" t="s">
        <v>1452</v>
      </c>
      <c r="G873" s="232" t="s">
        <v>1388</v>
      </c>
      <c r="H873" s="233">
        <v>15.984999999999999</v>
      </c>
      <c r="I873" s="234"/>
      <c r="J873" s="235">
        <f>ROUND(I873*H873,2)</f>
        <v>0</v>
      </c>
      <c r="K873" s="236"/>
      <c r="L873" s="45"/>
      <c r="M873" s="237" t="s">
        <v>1</v>
      </c>
      <c r="N873" s="238" t="s">
        <v>41</v>
      </c>
      <c r="O873" s="92"/>
      <c r="P873" s="239">
        <f>O873*H873</f>
        <v>0</v>
      </c>
      <c r="Q873" s="239">
        <v>0</v>
      </c>
      <c r="R873" s="239">
        <f>Q873*H873</f>
        <v>0</v>
      </c>
      <c r="S873" s="239">
        <v>0</v>
      </c>
      <c r="T873" s="240">
        <f>S873*H873</f>
        <v>0</v>
      </c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R873" s="241" t="s">
        <v>241</v>
      </c>
      <c r="AT873" s="241" t="s">
        <v>161</v>
      </c>
      <c r="AU873" s="241" t="s">
        <v>85</v>
      </c>
      <c r="AY873" s="18" t="s">
        <v>158</v>
      </c>
      <c r="BE873" s="242">
        <f>IF(N873="základní",J873,0)</f>
        <v>0</v>
      </c>
      <c r="BF873" s="242">
        <f>IF(N873="snížená",J873,0)</f>
        <v>0</v>
      </c>
      <c r="BG873" s="242">
        <f>IF(N873="zákl. přenesená",J873,0)</f>
        <v>0</v>
      </c>
      <c r="BH873" s="242">
        <f>IF(N873="sníž. přenesená",J873,0)</f>
        <v>0</v>
      </c>
      <c r="BI873" s="242">
        <f>IF(N873="nulová",J873,0)</f>
        <v>0</v>
      </c>
      <c r="BJ873" s="18" t="s">
        <v>83</v>
      </c>
      <c r="BK873" s="242">
        <f>ROUND(I873*H873,2)</f>
        <v>0</v>
      </c>
      <c r="BL873" s="18" t="s">
        <v>241</v>
      </c>
      <c r="BM873" s="241" t="s">
        <v>1453</v>
      </c>
    </row>
    <row r="874" s="2" customFormat="1">
      <c r="A874" s="39"/>
      <c r="B874" s="40"/>
      <c r="C874" s="41"/>
      <c r="D874" s="245" t="s">
        <v>330</v>
      </c>
      <c r="E874" s="41"/>
      <c r="F874" s="298" t="s">
        <v>1364</v>
      </c>
      <c r="G874" s="41"/>
      <c r="H874" s="41"/>
      <c r="I874" s="299"/>
      <c r="J874" s="41"/>
      <c r="K874" s="41"/>
      <c r="L874" s="45"/>
      <c r="M874" s="300"/>
      <c r="N874" s="301"/>
      <c r="O874" s="92"/>
      <c r="P874" s="92"/>
      <c r="Q874" s="92"/>
      <c r="R874" s="92"/>
      <c r="S874" s="92"/>
      <c r="T874" s="93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T874" s="18" t="s">
        <v>330</v>
      </c>
      <c r="AU874" s="18" t="s">
        <v>85</v>
      </c>
    </row>
    <row r="875" s="2" customFormat="1" ht="24.15" customHeight="1">
      <c r="A875" s="39"/>
      <c r="B875" s="40"/>
      <c r="C875" s="229" t="s">
        <v>1454</v>
      </c>
      <c r="D875" s="229" t="s">
        <v>161</v>
      </c>
      <c r="E875" s="230" t="s">
        <v>1455</v>
      </c>
      <c r="F875" s="231" t="s">
        <v>1456</v>
      </c>
      <c r="G875" s="232" t="s">
        <v>601</v>
      </c>
      <c r="H875" s="233">
        <v>21</v>
      </c>
      <c r="I875" s="234"/>
      <c r="J875" s="235">
        <f>ROUND(I875*H875,2)</f>
        <v>0</v>
      </c>
      <c r="K875" s="236"/>
      <c r="L875" s="45"/>
      <c r="M875" s="237" t="s">
        <v>1</v>
      </c>
      <c r="N875" s="238" t="s">
        <v>41</v>
      </c>
      <c r="O875" s="92"/>
      <c r="P875" s="239">
        <f>O875*H875</f>
        <v>0</v>
      </c>
      <c r="Q875" s="239">
        <v>0</v>
      </c>
      <c r="R875" s="239">
        <f>Q875*H875</f>
        <v>0</v>
      </c>
      <c r="S875" s="239">
        <v>0</v>
      </c>
      <c r="T875" s="240">
        <f>S875*H875</f>
        <v>0</v>
      </c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R875" s="241" t="s">
        <v>241</v>
      </c>
      <c r="AT875" s="241" t="s">
        <v>161</v>
      </c>
      <c r="AU875" s="241" t="s">
        <v>85</v>
      </c>
      <c r="AY875" s="18" t="s">
        <v>158</v>
      </c>
      <c r="BE875" s="242">
        <f>IF(N875="základní",J875,0)</f>
        <v>0</v>
      </c>
      <c r="BF875" s="242">
        <f>IF(N875="snížená",J875,0)</f>
        <v>0</v>
      </c>
      <c r="BG875" s="242">
        <f>IF(N875="zákl. přenesená",J875,0)</f>
        <v>0</v>
      </c>
      <c r="BH875" s="242">
        <f>IF(N875="sníž. přenesená",J875,0)</f>
        <v>0</v>
      </c>
      <c r="BI875" s="242">
        <f>IF(N875="nulová",J875,0)</f>
        <v>0</v>
      </c>
      <c r="BJ875" s="18" t="s">
        <v>83</v>
      </c>
      <c r="BK875" s="242">
        <f>ROUND(I875*H875,2)</f>
        <v>0</v>
      </c>
      <c r="BL875" s="18" t="s">
        <v>241</v>
      </c>
      <c r="BM875" s="241" t="s">
        <v>1457</v>
      </c>
    </row>
    <row r="876" s="2" customFormat="1">
      <c r="A876" s="39"/>
      <c r="B876" s="40"/>
      <c r="C876" s="41"/>
      <c r="D876" s="245" t="s">
        <v>330</v>
      </c>
      <c r="E876" s="41"/>
      <c r="F876" s="298" t="s">
        <v>1364</v>
      </c>
      <c r="G876" s="41"/>
      <c r="H876" s="41"/>
      <c r="I876" s="299"/>
      <c r="J876" s="41"/>
      <c r="K876" s="41"/>
      <c r="L876" s="45"/>
      <c r="M876" s="300"/>
      <c r="N876" s="301"/>
      <c r="O876" s="92"/>
      <c r="P876" s="92"/>
      <c r="Q876" s="92"/>
      <c r="R876" s="92"/>
      <c r="S876" s="92"/>
      <c r="T876" s="93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T876" s="18" t="s">
        <v>330</v>
      </c>
      <c r="AU876" s="18" t="s">
        <v>85</v>
      </c>
    </row>
    <row r="877" s="2" customFormat="1" ht="24.15" customHeight="1">
      <c r="A877" s="39"/>
      <c r="B877" s="40"/>
      <c r="C877" s="229" t="s">
        <v>1458</v>
      </c>
      <c r="D877" s="229" t="s">
        <v>161</v>
      </c>
      <c r="E877" s="230" t="s">
        <v>1459</v>
      </c>
      <c r="F877" s="231" t="s">
        <v>1460</v>
      </c>
      <c r="G877" s="232" t="s">
        <v>429</v>
      </c>
      <c r="H877" s="302"/>
      <c r="I877" s="234"/>
      <c r="J877" s="235">
        <f>ROUND(I877*H877,2)</f>
        <v>0</v>
      </c>
      <c r="K877" s="236"/>
      <c r="L877" s="45"/>
      <c r="M877" s="237" t="s">
        <v>1</v>
      </c>
      <c r="N877" s="238" t="s">
        <v>41</v>
      </c>
      <c r="O877" s="92"/>
      <c r="P877" s="239">
        <f>O877*H877</f>
        <v>0</v>
      </c>
      <c r="Q877" s="239">
        <v>0</v>
      </c>
      <c r="R877" s="239">
        <f>Q877*H877</f>
        <v>0</v>
      </c>
      <c r="S877" s="239">
        <v>0</v>
      </c>
      <c r="T877" s="240">
        <f>S877*H877</f>
        <v>0</v>
      </c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R877" s="241" t="s">
        <v>241</v>
      </c>
      <c r="AT877" s="241" t="s">
        <v>161</v>
      </c>
      <c r="AU877" s="241" t="s">
        <v>85</v>
      </c>
      <c r="AY877" s="18" t="s">
        <v>158</v>
      </c>
      <c r="BE877" s="242">
        <f>IF(N877="základní",J877,0)</f>
        <v>0</v>
      </c>
      <c r="BF877" s="242">
        <f>IF(N877="snížená",J877,0)</f>
        <v>0</v>
      </c>
      <c r="BG877" s="242">
        <f>IF(N877="zákl. přenesená",J877,0)</f>
        <v>0</v>
      </c>
      <c r="BH877" s="242">
        <f>IF(N877="sníž. přenesená",J877,0)</f>
        <v>0</v>
      </c>
      <c r="BI877" s="242">
        <f>IF(N877="nulová",J877,0)</f>
        <v>0</v>
      </c>
      <c r="BJ877" s="18" t="s">
        <v>83</v>
      </c>
      <c r="BK877" s="242">
        <f>ROUND(I877*H877,2)</f>
        <v>0</v>
      </c>
      <c r="BL877" s="18" t="s">
        <v>241</v>
      </c>
      <c r="BM877" s="241" t="s">
        <v>1461</v>
      </c>
    </row>
    <row r="878" s="12" customFormat="1" ht="25.92" customHeight="1">
      <c r="A878" s="12"/>
      <c r="B878" s="213"/>
      <c r="C878" s="214"/>
      <c r="D878" s="215" t="s">
        <v>75</v>
      </c>
      <c r="E878" s="216" t="s">
        <v>1462</v>
      </c>
      <c r="F878" s="216" t="s">
        <v>1462</v>
      </c>
      <c r="G878" s="214"/>
      <c r="H878" s="214"/>
      <c r="I878" s="217"/>
      <c r="J878" s="218">
        <f>BK878</f>
        <v>0</v>
      </c>
      <c r="K878" s="214"/>
      <c r="L878" s="219"/>
      <c r="M878" s="220"/>
      <c r="N878" s="221"/>
      <c r="O878" s="221"/>
      <c r="P878" s="222">
        <f>P879+P890</f>
        <v>0</v>
      </c>
      <c r="Q878" s="221"/>
      <c r="R878" s="222">
        <f>R879+R890</f>
        <v>5.5</v>
      </c>
      <c r="S878" s="221"/>
      <c r="T878" s="223">
        <f>T879+T890</f>
        <v>0</v>
      </c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R878" s="224" t="s">
        <v>83</v>
      </c>
      <c r="AT878" s="225" t="s">
        <v>75</v>
      </c>
      <c r="AU878" s="225" t="s">
        <v>76</v>
      </c>
      <c r="AY878" s="224" t="s">
        <v>158</v>
      </c>
      <c r="BK878" s="226">
        <f>BK879+BK890</f>
        <v>0</v>
      </c>
    </row>
    <row r="879" s="12" customFormat="1" ht="22.8" customHeight="1">
      <c r="A879" s="12"/>
      <c r="B879" s="213"/>
      <c r="C879" s="214"/>
      <c r="D879" s="215" t="s">
        <v>75</v>
      </c>
      <c r="E879" s="227" t="s">
        <v>1463</v>
      </c>
      <c r="F879" s="227" t="s">
        <v>1464</v>
      </c>
      <c r="G879" s="214"/>
      <c r="H879" s="214"/>
      <c r="I879" s="217"/>
      <c r="J879" s="228">
        <f>BK879</f>
        <v>0</v>
      </c>
      <c r="K879" s="214"/>
      <c r="L879" s="219"/>
      <c r="M879" s="220"/>
      <c r="N879" s="221"/>
      <c r="O879" s="221"/>
      <c r="P879" s="222">
        <f>SUM(P880:P889)</f>
        <v>0</v>
      </c>
      <c r="Q879" s="221"/>
      <c r="R879" s="222">
        <f>SUM(R880:R889)</f>
        <v>5.5</v>
      </c>
      <c r="S879" s="221"/>
      <c r="T879" s="223">
        <f>SUM(T880:T889)</f>
        <v>0</v>
      </c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R879" s="224" t="s">
        <v>83</v>
      </c>
      <c r="AT879" s="225" t="s">
        <v>75</v>
      </c>
      <c r="AU879" s="225" t="s">
        <v>83</v>
      </c>
      <c r="AY879" s="224" t="s">
        <v>158</v>
      </c>
      <c r="BK879" s="226">
        <f>SUM(BK880:BK889)</f>
        <v>0</v>
      </c>
    </row>
    <row r="880" s="2" customFormat="1" ht="37.8" customHeight="1">
      <c r="A880" s="39"/>
      <c r="B880" s="40"/>
      <c r="C880" s="229" t="s">
        <v>1465</v>
      </c>
      <c r="D880" s="229" t="s">
        <v>161</v>
      </c>
      <c r="E880" s="230" t="s">
        <v>1466</v>
      </c>
      <c r="F880" s="231" t="s">
        <v>1467</v>
      </c>
      <c r="G880" s="232" t="s">
        <v>1468</v>
      </c>
      <c r="H880" s="233">
        <v>1</v>
      </c>
      <c r="I880" s="234"/>
      <c r="J880" s="235">
        <f>ROUND(I880*H880,2)</f>
        <v>0</v>
      </c>
      <c r="K880" s="236"/>
      <c r="L880" s="45"/>
      <c r="M880" s="237" t="s">
        <v>1</v>
      </c>
      <c r="N880" s="238" t="s">
        <v>41</v>
      </c>
      <c r="O880" s="92"/>
      <c r="P880" s="239">
        <f>O880*H880</f>
        <v>0</v>
      </c>
      <c r="Q880" s="239">
        <v>1</v>
      </c>
      <c r="R880" s="239">
        <f>Q880*H880</f>
        <v>1</v>
      </c>
      <c r="S880" s="239">
        <v>0</v>
      </c>
      <c r="T880" s="240">
        <f>S880*H880</f>
        <v>0</v>
      </c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R880" s="241" t="s">
        <v>165</v>
      </c>
      <c r="AT880" s="241" t="s">
        <v>161</v>
      </c>
      <c r="AU880" s="241" t="s">
        <v>85</v>
      </c>
      <c r="AY880" s="18" t="s">
        <v>158</v>
      </c>
      <c r="BE880" s="242">
        <f>IF(N880="základní",J880,0)</f>
        <v>0</v>
      </c>
      <c r="BF880" s="242">
        <f>IF(N880="snížená",J880,0)</f>
        <v>0</v>
      </c>
      <c r="BG880" s="242">
        <f>IF(N880="zákl. přenesená",J880,0)</f>
        <v>0</v>
      </c>
      <c r="BH880" s="242">
        <f>IF(N880="sníž. přenesená",J880,0)</f>
        <v>0</v>
      </c>
      <c r="BI880" s="242">
        <f>IF(N880="nulová",J880,0)</f>
        <v>0</v>
      </c>
      <c r="BJ880" s="18" t="s">
        <v>83</v>
      </c>
      <c r="BK880" s="242">
        <f>ROUND(I880*H880,2)</f>
        <v>0</v>
      </c>
      <c r="BL880" s="18" t="s">
        <v>165</v>
      </c>
      <c r="BM880" s="241" t="s">
        <v>1469</v>
      </c>
    </row>
    <row r="881" s="2" customFormat="1">
      <c r="A881" s="39"/>
      <c r="B881" s="40"/>
      <c r="C881" s="41"/>
      <c r="D881" s="245" t="s">
        <v>330</v>
      </c>
      <c r="E881" s="41"/>
      <c r="F881" s="298" t="s">
        <v>1470</v>
      </c>
      <c r="G881" s="41"/>
      <c r="H881" s="41"/>
      <c r="I881" s="299"/>
      <c r="J881" s="41"/>
      <c r="K881" s="41"/>
      <c r="L881" s="45"/>
      <c r="M881" s="300"/>
      <c r="N881" s="301"/>
      <c r="O881" s="92"/>
      <c r="P881" s="92"/>
      <c r="Q881" s="92"/>
      <c r="R881" s="92"/>
      <c r="S881" s="92"/>
      <c r="T881" s="93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T881" s="18" t="s">
        <v>330</v>
      </c>
      <c r="AU881" s="18" t="s">
        <v>85</v>
      </c>
    </row>
    <row r="882" s="2" customFormat="1" ht="33" customHeight="1">
      <c r="A882" s="39"/>
      <c r="B882" s="40"/>
      <c r="C882" s="229" t="s">
        <v>1471</v>
      </c>
      <c r="D882" s="229" t="s">
        <v>161</v>
      </c>
      <c r="E882" s="230" t="s">
        <v>1472</v>
      </c>
      <c r="F882" s="231" t="s">
        <v>1473</v>
      </c>
      <c r="G882" s="232" t="s">
        <v>1468</v>
      </c>
      <c r="H882" s="233">
        <v>1</v>
      </c>
      <c r="I882" s="234"/>
      <c r="J882" s="235">
        <f>ROUND(I882*H882,2)</f>
        <v>0</v>
      </c>
      <c r="K882" s="236"/>
      <c r="L882" s="45"/>
      <c r="M882" s="237" t="s">
        <v>1</v>
      </c>
      <c r="N882" s="238" t="s">
        <v>41</v>
      </c>
      <c r="O882" s="92"/>
      <c r="P882" s="239">
        <f>O882*H882</f>
        <v>0</v>
      </c>
      <c r="Q882" s="239">
        <v>3</v>
      </c>
      <c r="R882" s="239">
        <f>Q882*H882</f>
        <v>3</v>
      </c>
      <c r="S882" s="239">
        <v>0</v>
      </c>
      <c r="T882" s="240">
        <f>S882*H882</f>
        <v>0</v>
      </c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R882" s="241" t="s">
        <v>165</v>
      </c>
      <c r="AT882" s="241" t="s">
        <v>161</v>
      </c>
      <c r="AU882" s="241" t="s">
        <v>85</v>
      </c>
      <c r="AY882" s="18" t="s">
        <v>158</v>
      </c>
      <c r="BE882" s="242">
        <f>IF(N882="základní",J882,0)</f>
        <v>0</v>
      </c>
      <c r="BF882" s="242">
        <f>IF(N882="snížená",J882,0)</f>
        <v>0</v>
      </c>
      <c r="BG882" s="242">
        <f>IF(N882="zákl. přenesená",J882,0)</f>
        <v>0</v>
      </c>
      <c r="BH882" s="242">
        <f>IF(N882="sníž. přenesená",J882,0)</f>
        <v>0</v>
      </c>
      <c r="BI882" s="242">
        <f>IF(N882="nulová",J882,0)</f>
        <v>0</v>
      </c>
      <c r="BJ882" s="18" t="s">
        <v>83</v>
      </c>
      <c r="BK882" s="242">
        <f>ROUND(I882*H882,2)</f>
        <v>0</v>
      </c>
      <c r="BL882" s="18" t="s">
        <v>165</v>
      </c>
      <c r="BM882" s="241" t="s">
        <v>1474</v>
      </c>
    </row>
    <row r="883" s="2" customFormat="1">
      <c r="A883" s="39"/>
      <c r="B883" s="40"/>
      <c r="C883" s="41"/>
      <c r="D883" s="245" t="s">
        <v>330</v>
      </c>
      <c r="E883" s="41"/>
      <c r="F883" s="298" t="s">
        <v>1470</v>
      </c>
      <c r="G883" s="41"/>
      <c r="H883" s="41"/>
      <c r="I883" s="299"/>
      <c r="J883" s="41"/>
      <c r="K883" s="41"/>
      <c r="L883" s="45"/>
      <c r="M883" s="300"/>
      <c r="N883" s="301"/>
      <c r="O883" s="92"/>
      <c r="P883" s="92"/>
      <c r="Q883" s="92"/>
      <c r="R883" s="92"/>
      <c r="S883" s="92"/>
      <c r="T883" s="93"/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T883" s="18" t="s">
        <v>330</v>
      </c>
      <c r="AU883" s="18" t="s">
        <v>85</v>
      </c>
    </row>
    <row r="884" s="2" customFormat="1" ht="55.5" customHeight="1">
      <c r="A884" s="39"/>
      <c r="B884" s="40"/>
      <c r="C884" s="229" t="s">
        <v>1475</v>
      </c>
      <c r="D884" s="229" t="s">
        <v>161</v>
      </c>
      <c r="E884" s="230" t="s">
        <v>1476</v>
      </c>
      <c r="F884" s="231" t="s">
        <v>1477</v>
      </c>
      <c r="G884" s="232" t="s">
        <v>1330</v>
      </c>
      <c r="H884" s="233">
        <v>1</v>
      </c>
      <c r="I884" s="234"/>
      <c r="J884" s="235">
        <f>ROUND(I884*H884,2)</f>
        <v>0</v>
      </c>
      <c r="K884" s="236"/>
      <c r="L884" s="45"/>
      <c r="M884" s="237" t="s">
        <v>1</v>
      </c>
      <c r="N884" s="238" t="s">
        <v>41</v>
      </c>
      <c r="O884" s="92"/>
      <c r="P884" s="239">
        <f>O884*H884</f>
        <v>0</v>
      </c>
      <c r="Q884" s="239">
        <v>1</v>
      </c>
      <c r="R884" s="239">
        <f>Q884*H884</f>
        <v>1</v>
      </c>
      <c r="S884" s="239">
        <v>0</v>
      </c>
      <c r="T884" s="240">
        <f>S884*H884</f>
        <v>0</v>
      </c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R884" s="241" t="s">
        <v>165</v>
      </c>
      <c r="AT884" s="241" t="s">
        <v>161</v>
      </c>
      <c r="AU884" s="241" t="s">
        <v>85</v>
      </c>
      <c r="AY884" s="18" t="s">
        <v>158</v>
      </c>
      <c r="BE884" s="242">
        <f>IF(N884="základní",J884,0)</f>
        <v>0</v>
      </c>
      <c r="BF884" s="242">
        <f>IF(N884="snížená",J884,0)</f>
        <v>0</v>
      </c>
      <c r="BG884" s="242">
        <f>IF(N884="zákl. přenesená",J884,0)</f>
        <v>0</v>
      </c>
      <c r="BH884" s="242">
        <f>IF(N884="sníž. přenesená",J884,0)</f>
        <v>0</v>
      </c>
      <c r="BI884" s="242">
        <f>IF(N884="nulová",J884,0)</f>
        <v>0</v>
      </c>
      <c r="BJ884" s="18" t="s">
        <v>83</v>
      </c>
      <c r="BK884" s="242">
        <f>ROUND(I884*H884,2)</f>
        <v>0</v>
      </c>
      <c r="BL884" s="18" t="s">
        <v>165</v>
      </c>
      <c r="BM884" s="241" t="s">
        <v>1478</v>
      </c>
    </row>
    <row r="885" s="2" customFormat="1">
      <c r="A885" s="39"/>
      <c r="B885" s="40"/>
      <c r="C885" s="41"/>
      <c r="D885" s="245" t="s">
        <v>330</v>
      </c>
      <c r="E885" s="41"/>
      <c r="F885" s="298" t="s">
        <v>1470</v>
      </c>
      <c r="G885" s="41"/>
      <c r="H885" s="41"/>
      <c r="I885" s="299"/>
      <c r="J885" s="41"/>
      <c r="K885" s="41"/>
      <c r="L885" s="45"/>
      <c r="M885" s="300"/>
      <c r="N885" s="301"/>
      <c r="O885" s="92"/>
      <c r="P885" s="92"/>
      <c r="Q885" s="92"/>
      <c r="R885" s="92"/>
      <c r="S885" s="92"/>
      <c r="T885" s="93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T885" s="18" t="s">
        <v>330</v>
      </c>
      <c r="AU885" s="18" t="s">
        <v>85</v>
      </c>
    </row>
    <row r="886" s="2" customFormat="1" ht="16.5" customHeight="1">
      <c r="A886" s="39"/>
      <c r="B886" s="40"/>
      <c r="C886" s="229" t="s">
        <v>1479</v>
      </c>
      <c r="D886" s="229" t="s">
        <v>161</v>
      </c>
      <c r="E886" s="230" t="s">
        <v>1480</v>
      </c>
      <c r="F886" s="231" t="s">
        <v>1481</v>
      </c>
      <c r="G886" s="232" t="s">
        <v>1330</v>
      </c>
      <c r="H886" s="233">
        <v>1</v>
      </c>
      <c r="I886" s="234"/>
      <c r="J886" s="235">
        <f>ROUND(I886*H886,2)</f>
        <v>0</v>
      </c>
      <c r="K886" s="236"/>
      <c r="L886" s="45"/>
      <c r="M886" s="237" t="s">
        <v>1</v>
      </c>
      <c r="N886" s="238" t="s">
        <v>41</v>
      </c>
      <c r="O886" s="92"/>
      <c r="P886" s="239">
        <f>O886*H886</f>
        <v>0</v>
      </c>
      <c r="Q886" s="239">
        <v>0.5</v>
      </c>
      <c r="R886" s="239">
        <f>Q886*H886</f>
        <v>0.5</v>
      </c>
      <c r="S886" s="239">
        <v>0</v>
      </c>
      <c r="T886" s="240">
        <f>S886*H886</f>
        <v>0</v>
      </c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R886" s="241" t="s">
        <v>165</v>
      </c>
      <c r="AT886" s="241" t="s">
        <v>161</v>
      </c>
      <c r="AU886" s="241" t="s">
        <v>85</v>
      </c>
      <c r="AY886" s="18" t="s">
        <v>158</v>
      </c>
      <c r="BE886" s="242">
        <f>IF(N886="základní",J886,0)</f>
        <v>0</v>
      </c>
      <c r="BF886" s="242">
        <f>IF(N886="snížená",J886,0)</f>
        <v>0</v>
      </c>
      <c r="BG886" s="242">
        <f>IF(N886="zákl. přenesená",J886,0)</f>
        <v>0</v>
      </c>
      <c r="BH886" s="242">
        <f>IF(N886="sníž. přenesená",J886,0)</f>
        <v>0</v>
      </c>
      <c r="BI886" s="242">
        <f>IF(N886="nulová",J886,0)</f>
        <v>0</v>
      </c>
      <c r="BJ886" s="18" t="s">
        <v>83</v>
      </c>
      <c r="BK886" s="242">
        <f>ROUND(I886*H886,2)</f>
        <v>0</v>
      </c>
      <c r="BL886" s="18" t="s">
        <v>165</v>
      </c>
      <c r="BM886" s="241" t="s">
        <v>1482</v>
      </c>
    </row>
    <row r="887" s="2" customFormat="1">
      <c r="A887" s="39"/>
      <c r="B887" s="40"/>
      <c r="C887" s="41"/>
      <c r="D887" s="245" t="s">
        <v>330</v>
      </c>
      <c r="E887" s="41"/>
      <c r="F887" s="298" t="s">
        <v>1483</v>
      </c>
      <c r="G887" s="41"/>
      <c r="H887" s="41"/>
      <c r="I887" s="299"/>
      <c r="J887" s="41"/>
      <c r="K887" s="41"/>
      <c r="L887" s="45"/>
      <c r="M887" s="300"/>
      <c r="N887" s="301"/>
      <c r="O887" s="92"/>
      <c r="P887" s="92"/>
      <c r="Q887" s="92"/>
      <c r="R887" s="92"/>
      <c r="S887" s="92"/>
      <c r="T887" s="93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T887" s="18" t="s">
        <v>330</v>
      </c>
      <c r="AU887" s="18" t="s">
        <v>85</v>
      </c>
    </row>
    <row r="888" s="2" customFormat="1" ht="24.15" customHeight="1">
      <c r="A888" s="39"/>
      <c r="B888" s="40"/>
      <c r="C888" s="229" t="s">
        <v>1484</v>
      </c>
      <c r="D888" s="229" t="s">
        <v>161</v>
      </c>
      <c r="E888" s="230" t="s">
        <v>1485</v>
      </c>
      <c r="F888" s="231" t="s">
        <v>1486</v>
      </c>
      <c r="G888" s="232" t="s">
        <v>1330</v>
      </c>
      <c r="H888" s="233">
        <v>1</v>
      </c>
      <c r="I888" s="234"/>
      <c r="J888" s="235">
        <f>ROUND(I888*H888,2)</f>
        <v>0</v>
      </c>
      <c r="K888" s="236"/>
      <c r="L888" s="45"/>
      <c r="M888" s="237" t="s">
        <v>1</v>
      </c>
      <c r="N888" s="238" t="s">
        <v>41</v>
      </c>
      <c r="O888" s="92"/>
      <c r="P888" s="239">
        <f>O888*H888</f>
        <v>0</v>
      </c>
      <c r="Q888" s="239">
        <v>0</v>
      </c>
      <c r="R888" s="239">
        <f>Q888*H888</f>
        <v>0</v>
      </c>
      <c r="S888" s="239">
        <v>0</v>
      </c>
      <c r="T888" s="240">
        <f>S888*H888</f>
        <v>0</v>
      </c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R888" s="241" t="s">
        <v>165</v>
      </c>
      <c r="AT888" s="241" t="s">
        <v>161</v>
      </c>
      <c r="AU888" s="241" t="s">
        <v>85</v>
      </c>
      <c r="AY888" s="18" t="s">
        <v>158</v>
      </c>
      <c r="BE888" s="242">
        <f>IF(N888="základní",J888,0)</f>
        <v>0</v>
      </c>
      <c r="BF888" s="242">
        <f>IF(N888="snížená",J888,0)</f>
        <v>0</v>
      </c>
      <c r="BG888" s="242">
        <f>IF(N888="zákl. přenesená",J888,0)</f>
        <v>0</v>
      </c>
      <c r="BH888" s="242">
        <f>IF(N888="sníž. přenesená",J888,0)</f>
        <v>0</v>
      </c>
      <c r="BI888" s="242">
        <f>IF(N888="nulová",J888,0)</f>
        <v>0</v>
      </c>
      <c r="BJ888" s="18" t="s">
        <v>83</v>
      </c>
      <c r="BK888" s="242">
        <f>ROUND(I888*H888,2)</f>
        <v>0</v>
      </c>
      <c r="BL888" s="18" t="s">
        <v>165</v>
      </c>
      <c r="BM888" s="241" t="s">
        <v>1487</v>
      </c>
    </row>
    <row r="889" s="2" customFormat="1">
      <c r="A889" s="39"/>
      <c r="B889" s="40"/>
      <c r="C889" s="41"/>
      <c r="D889" s="245" t="s">
        <v>330</v>
      </c>
      <c r="E889" s="41"/>
      <c r="F889" s="298" t="s">
        <v>1470</v>
      </c>
      <c r="G889" s="41"/>
      <c r="H889" s="41"/>
      <c r="I889" s="299"/>
      <c r="J889" s="41"/>
      <c r="K889" s="41"/>
      <c r="L889" s="45"/>
      <c r="M889" s="300"/>
      <c r="N889" s="301"/>
      <c r="O889" s="92"/>
      <c r="P889" s="92"/>
      <c r="Q889" s="92"/>
      <c r="R889" s="92"/>
      <c r="S889" s="92"/>
      <c r="T889" s="93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T889" s="18" t="s">
        <v>330</v>
      </c>
      <c r="AU889" s="18" t="s">
        <v>85</v>
      </c>
    </row>
    <row r="890" s="12" customFormat="1" ht="22.8" customHeight="1">
      <c r="A890" s="12"/>
      <c r="B890" s="213"/>
      <c r="C890" s="214"/>
      <c r="D890" s="215" t="s">
        <v>75</v>
      </c>
      <c r="E890" s="227" t="s">
        <v>1488</v>
      </c>
      <c r="F890" s="227" t="s">
        <v>1489</v>
      </c>
      <c r="G890" s="214"/>
      <c r="H890" s="214"/>
      <c r="I890" s="217"/>
      <c r="J890" s="228">
        <f>BK890</f>
        <v>0</v>
      </c>
      <c r="K890" s="214"/>
      <c r="L890" s="219"/>
      <c r="M890" s="220"/>
      <c r="N890" s="221"/>
      <c r="O890" s="221"/>
      <c r="P890" s="222">
        <f>SUM(P891:P899)</f>
        <v>0</v>
      </c>
      <c r="Q890" s="221"/>
      <c r="R890" s="222">
        <f>SUM(R891:R899)</f>
        <v>0</v>
      </c>
      <c r="S890" s="221"/>
      <c r="T890" s="223">
        <f>SUM(T891:T899)</f>
        <v>0</v>
      </c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R890" s="224" t="s">
        <v>83</v>
      </c>
      <c r="AT890" s="225" t="s">
        <v>75</v>
      </c>
      <c r="AU890" s="225" t="s">
        <v>83</v>
      </c>
      <c r="AY890" s="224" t="s">
        <v>158</v>
      </c>
      <c r="BK890" s="226">
        <f>SUM(BK891:BK899)</f>
        <v>0</v>
      </c>
    </row>
    <row r="891" s="2" customFormat="1" ht="16.5" customHeight="1">
      <c r="A891" s="39"/>
      <c r="B891" s="40"/>
      <c r="C891" s="229" t="s">
        <v>1490</v>
      </c>
      <c r="D891" s="229" t="s">
        <v>161</v>
      </c>
      <c r="E891" s="230" t="s">
        <v>1491</v>
      </c>
      <c r="F891" s="231" t="s">
        <v>1492</v>
      </c>
      <c r="G891" s="232" t="s">
        <v>1330</v>
      </c>
      <c r="H891" s="233">
        <v>9</v>
      </c>
      <c r="I891" s="234"/>
      <c r="J891" s="235">
        <f>ROUND(I891*H891,2)</f>
        <v>0</v>
      </c>
      <c r="K891" s="236"/>
      <c r="L891" s="45"/>
      <c r="M891" s="237" t="s">
        <v>1</v>
      </c>
      <c r="N891" s="238" t="s">
        <v>41</v>
      </c>
      <c r="O891" s="92"/>
      <c r="P891" s="239">
        <f>O891*H891</f>
        <v>0</v>
      </c>
      <c r="Q891" s="239">
        <v>0</v>
      </c>
      <c r="R891" s="239">
        <f>Q891*H891</f>
        <v>0</v>
      </c>
      <c r="S891" s="239">
        <v>0</v>
      </c>
      <c r="T891" s="240">
        <f>S891*H891</f>
        <v>0</v>
      </c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R891" s="241" t="s">
        <v>165</v>
      </c>
      <c r="AT891" s="241" t="s">
        <v>161</v>
      </c>
      <c r="AU891" s="241" t="s">
        <v>85</v>
      </c>
      <c r="AY891" s="18" t="s">
        <v>158</v>
      </c>
      <c r="BE891" s="242">
        <f>IF(N891="základní",J891,0)</f>
        <v>0</v>
      </c>
      <c r="BF891" s="242">
        <f>IF(N891="snížená",J891,0)</f>
        <v>0</v>
      </c>
      <c r="BG891" s="242">
        <f>IF(N891="zákl. přenesená",J891,0)</f>
        <v>0</v>
      </c>
      <c r="BH891" s="242">
        <f>IF(N891="sníž. přenesená",J891,0)</f>
        <v>0</v>
      </c>
      <c r="BI891" s="242">
        <f>IF(N891="nulová",J891,0)</f>
        <v>0</v>
      </c>
      <c r="BJ891" s="18" t="s">
        <v>83</v>
      </c>
      <c r="BK891" s="242">
        <f>ROUND(I891*H891,2)</f>
        <v>0</v>
      </c>
      <c r="BL891" s="18" t="s">
        <v>165</v>
      </c>
      <c r="BM891" s="241" t="s">
        <v>1493</v>
      </c>
    </row>
    <row r="892" s="2" customFormat="1" ht="16.5" customHeight="1">
      <c r="A892" s="39"/>
      <c r="B892" s="40"/>
      <c r="C892" s="229" t="s">
        <v>1494</v>
      </c>
      <c r="D892" s="229" t="s">
        <v>161</v>
      </c>
      <c r="E892" s="230" t="s">
        <v>1495</v>
      </c>
      <c r="F892" s="231" t="s">
        <v>1496</v>
      </c>
      <c r="G892" s="232" t="s">
        <v>1330</v>
      </c>
      <c r="H892" s="233">
        <v>10</v>
      </c>
      <c r="I892" s="234"/>
      <c r="J892" s="235">
        <f>ROUND(I892*H892,2)</f>
        <v>0</v>
      </c>
      <c r="K892" s="236"/>
      <c r="L892" s="45"/>
      <c r="M892" s="237" t="s">
        <v>1</v>
      </c>
      <c r="N892" s="238" t="s">
        <v>41</v>
      </c>
      <c r="O892" s="92"/>
      <c r="P892" s="239">
        <f>O892*H892</f>
        <v>0</v>
      </c>
      <c r="Q892" s="239">
        <v>0</v>
      </c>
      <c r="R892" s="239">
        <f>Q892*H892</f>
        <v>0</v>
      </c>
      <c r="S892" s="239">
        <v>0</v>
      </c>
      <c r="T892" s="240">
        <f>S892*H892</f>
        <v>0</v>
      </c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R892" s="241" t="s">
        <v>165</v>
      </c>
      <c r="AT892" s="241" t="s">
        <v>161</v>
      </c>
      <c r="AU892" s="241" t="s">
        <v>85</v>
      </c>
      <c r="AY892" s="18" t="s">
        <v>158</v>
      </c>
      <c r="BE892" s="242">
        <f>IF(N892="základní",J892,0)</f>
        <v>0</v>
      </c>
      <c r="BF892" s="242">
        <f>IF(N892="snížená",J892,0)</f>
        <v>0</v>
      </c>
      <c r="BG892" s="242">
        <f>IF(N892="zákl. přenesená",J892,0)</f>
        <v>0</v>
      </c>
      <c r="BH892" s="242">
        <f>IF(N892="sníž. přenesená",J892,0)</f>
        <v>0</v>
      </c>
      <c r="BI892" s="242">
        <f>IF(N892="nulová",J892,0)</f>
        <v>0</v>
      </c>
      <c r="BJ892" s="18" t="s">
        <v>83</v>
      </c>
      <c r="BK892" s="242">
        <f>ROUND(I892*H892,2)</f>
        <v>0</v>
      </c>
      <c r="BL892" s="18" t="s">
        <v>165</v>
      </c>
      <c r="BM892" s="241" t="s">
        <v>1497</v>
      </c>
    </row>
    <row r="893" s="2" customFormat="1" ht="16.5" customHeight="1">
      <c r="A893" s="39"/>
      <c r="B893" s="40"/>
      <c r="C893" s="229" t="s">
        <v>1498</v>
      </c>
      <c r="D893" s="229" t="s">
        <v>161</v>
      </c>
      <c r="E893" s="230" t="s">
        <v>1499</v>
      </c>
      <c r="F893" s="231" t="s">
        <v>1500</v>
      </c>
      <c r="G893" s="232" t="s">
        <v>1330</v>
      </c>
      <c r="H893" s="233">
        <v>9</v>
      </c>
      <c r="I893" s="234"/>
      <c r="J893" s="235">
        <f>ROUND(I893*H893,2)</f>
        <v>0</v>
      </c>
      <c r="K893" s="236"/>
      <c r="L893" s="45"/>
      <c r="M893" s="237" t="s">
        <v>1</v>
      </c>
      <c r="N893" s="238" t="s">
        <v>41</v>
      </c>
      <c r="O893" s="92"/>
      <c r="P893" s="239">
        <f>O893*H893</f>
        <v>0</v>
      </c>
      <c r="Q893" s="239">
        <v>0</v>
      </c>
      <c r="R893" s="239">
        <f>Q893*H893</f>
        <v>0</v>
      </c>
      <c r="S893" s="239">
        <v>0</v>
      </c>
      <c r="T893" s="240">
        <f>S893*H893</f>
        <v>0</v>
      </c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R893" s="241" t="s">
        <v>165</v>
      </c>
      <c r="AT893" s="241" t="s">
        <v>161</v>
      </c>
      <c r="AU893" s="241" t="s">
        <v>85</v>
      </c>
      <c r="AY893" s="18" t="s">
        <v>158</v>
      </c>
      <c r="BE893" s="242">
        <f>IF(N893="základní",J893,0)</f>
        <v>0</v>
      </c>
      <c r="BF893" s="242">
        <f>IF(N893="snížená",J893,0)</f>
        <v>0</v>
      </c>
      <c r="BG893" s="242">
        <f>IF(N893="zákl. přenesená",J893,0)</f>
        <v>0</v>
      </c>
      <c r="BH893" s="242">
        <f>IF(N893="sníž. přenesená",J893,0)</f>
        <v>0</v>
      </c>
      <c r="BI893" s="242">
        <f>IF(N893="nulová",J893,0)</f>
        <v>0</v>
      </c>
      <c r="BJ893" s="18" t="s">
        <v>83</v>
      </c>
      <c r="BK893" s="242">
        <f>ROUND(I893*H893,2)</f>
        <v>0</v>
      </c>
      <c r="BL893" s="18" t="s">
        <v>165</v>
      </c>
      <c r="BM893" s="241" t="s">
        <v>1501</v>
      </c>
    </row>
    <row r="894" s="2" customFormat="1" ht="16.5" customHeight="1">
      <c r="A894" s="39"/>
      <c r="B894" s="40"/>
      <c r="C894" s="229" t="s">
        <v>1502</v>
      </c>
      <c r="D894" s="229" t="s">
        <v>161</v>
      </c>
      <c r="E894" s="230" t="s">
        <v>1503</v>
      </c>
      <c r="F894" s="231" t="s">
        <v>1504</v>
      </c>
      <c r="G894" s="232" t="s">
        <v>1330</v>
      </c>
      <c r="H894" s="233">
        <v>2</v>
      </c>
      <c r="I894" s="234"/>
      <c r="J894" s="235">
        <f>ROUND(I894*H894,2)</f>
        <v>0</v>
      </c>
      <c r="K894" s="236"/>
      <c r="L894" s="45"/>
      <c r="M894" s="237" t="s">
        <v>1</v>
      </c>
      <c r="N894" s="238" t="s">
        <v>41</v>
      </c>
      <c r="O894" s="92"/>
      <c r="P894" s="239">
        <f>O894*H894</f>
        <v>0</v>
      </c>
      <c r="Q894" s="239">
        <v>0</v>
      </c>
      <c r="R894" s="239">
        <f>Q894*H894</f>
        <v>0</v>
      </c>
      <c r="S894" s="239">
        <v>0</v>
      </c>
      <c r="T894" s="240">
        <f>S894*H894</f>
        <v>0</v>
      </c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R894" s="241" t="s">
        <v>165</v>
      </c>
      <c r="AT894" s="241" t="s">
        <v>161</v>
      </c>
      <c r="AU894" s="241" t="s">
        <v>85</v>
      </c>
      <c r="AY894" s="18" t="s">
        <v>158</v>
      </c>
      <c r="BE894" s="242">
        <f>IF(N894="základní",J894,0)</f>
        <v>0</v>
      </c>
      <c r="BF894" s="242">
        <f>IF(N894="snížená",J894,0)</f>
        <v>0</v>
      </c>
      <c r="BG894" s="242">
        <f>IF(N894="zákl. přenesená",J894,0)</f>
        <v>0</v>
      </c>
      <c r="BH894" s="242">
        <f>IF(N894="sníž. přenesená",J894,0)</f>
        <v>0</v>
      </c>
      <c r="BI894" s="242">
        <f>IF(N894="nulová",J894,0)</f>
        <v>0</v>
      </c>
      <c r="BJ894" s="18" t="s">
        <v>83</v>
      </c>
      <c r="BK894" s="242">
        <f>ROUND(I894*H894,2)</f>
        <v>0</v>
      </c>
      <c r="BL894" s="18" t="s">
        <v>165</v>
      </c>
      <c r="BM894" s="241" t="s">
        <v>1505</v>
      </c>
    </row>
    <row r="895" s="2" customFormat="1" ht="16.5" customHeight="1">
      <c r="A895" s="39"/>
      <c r="B895" s="40"/>
      <c r="C895" s="229" t="s">
        <v>1506</v>
      </c>
      <c r="D895" s="229" t="s">
        <v>161</v>
      </c>
      <c r="E895" s="230" t="s">
        <v>1507</v>
      </c>
      <c r="F895" s="231" t="s">
        <v>1508</v>
      </c>
      <c r="G895" s="232" t="s">
        <v>173</v>
      </c>
      <c r="H895" s="233">
        <v>3</v>
      </c>
      <c r="I895" s="234"/>
      <c r="J895" s="235">
        <f>ROUND(I895*H895,2)</f>
        <v>0</v>
      </c>
      <c r="K895" s="236"/>
      <c r="L895" s="45"/>
      <c r="M895" s="237" t="s">
        <v>1</v>
      </c>
      <c r="N895" s="238" t="s">
        <v>41</v>
      </c>
      <c r="O895" s="92"/>
      <c r="P895" s="239">
        <f>O895*H895</f>
        <v>0</v>
      </c>
      <c r="Q895" s="239">
        <v>0</v>
      </c>
      <c r="R895" s="239">
        <f>Q895*H895</f>
        <v>0</v>
      </c>
      <c r="S895" s="239">
        <v>0</v>
      </c>
      <c r="T895" s="240">
        <f>S895*H895</f>
        <v>0</v>
      </c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R895" s="241" t="s">
        <v>165</v>
      </c>
      <c r="AT895" s="241" t="s">
        <v>161</v>
      </c>
      <c r="AU895" s="241" t="s">
        <v>85</v>
      </c>
      <c r="AY895" s="18" t="s">
        <v>158</v>
      </c>
      <c r="BE895" s="242">
        <f>IF(N895="základní",J895,0)</f>
        <v>0</v>
      </c>
      <c r="BF895" s="242">
        <f>IF(N895="snížená",J895,0)</f>
        <v>0</v>
      </c>
      <c r="BG895" s="242">
        <f>IF(N895="zákl. přenesená",J895,0)</f>
        <v>0</v>
      </c>
      <c r="BH895" s="242">
        <f>IF(N895="sníž. přenesená",J895,0)</f>
        <v>0</v>
      </c>
      <c r="BI895" s="242">
        <f>IF(N895="nulová",J895,0)</f>
        <v>0</v>
      </c>
      <c r="BJ895" s="18" t="s">
        <v>83</v>
      </c>
      <c r="BK895" s="242">
        <f>ROUND(I895*H895,2)</f>
        <v>0</v>
      </c>
      <c r="BL895" s="18" t="s">
        <v>165</v>
      </c>
      <c r="BM895" s="241" t="s">
        <v>1509</v>
      </c>
    </row>
    <row r="896" s="2" customFormat="1" ht="16.5" customHeight="1">
      <c r="A896" s="39"/>
      <c r="B896" s="40"/>
      <c r="C896" s="229" t="s">
        <v>1510</v>
      </c>
      <c r="D896" s="229" t="s">
        <v>161</v>
      </c>
      <c r="E896" s="230" t="s">
        <v>1511</v>
      </c>
      <c r="F896" s="231" t="s">
        <v>1512</v>
      </c>
      <c r="G896" s="232" t="s">
        <v>1330</v>
      </c>
      <c r="H896" s="233">
        <v>1</v>
      </c>
      <c r="I896" s="234"/>
      <c r="J896" s="235">
        <f>ROUND(I896*H896,2)</f>
        <v>0</v>
      </c>
      <c r="K896" s="236"/>
      <c r="L896" s="45"/>
      <c r="M896" s="237" t="s">
        <v>1</v>
      </c>
      <c r="N896" s="238" t="s">
        <v>41</v>
      </c>
      <c r="O896" s="92"/>
      <c r="P896" s="239">
        <f>O896*H896</f>
        <v>0</v>
      </c>
      <c r="Q896" s="239">
        <v>0</v>
      </c>
      <c r="R896" s="239">
        <f>Q896*H896</f>
        <v>0</v>
      </c>
      <c r="S896" s="239">
        <v>0</v>
      </c>
      <c r="T896" s="240">
        <f>S896*H896</f>
        <v>0</v>
      </c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R896" s="241" t="s">
        <v>165</v>
      </c>
      <c r="AT896" s="241" t="s">
        <v>161</v>
      </c>
      <c r="AU896" s="241" t="s">
        <v>85</v>
      </c>
      <c r="AY896" s="18" t="s">
        <v>158</v>
      </c>
      <c r="BE896" s="242">
        <f>IF(N896="základní",J896,0)</f>
        <v>0</v>
      </c>
      <c r="BF896" s="242">
        <f>IF(N896="snížená",J896,0)</f>
        <v>0</v>
      </c>
      <c r="BG896" s="242">
        <f>IF(N896="zákl. přenesená",J896,0)</f>
        <v>0</v>
      </c>
      <c r="BH896" s="242">
        <f>IF(N896="sníž. přenesená",J896,0)</f>
        <v>0</v>
      </c>
      <c r="BI896" s="242">
        <f>IF(N896="nulová",J896,0)</f>
        <v>0</v>
      </c>
      <c r="BJ896" s="18" t="s">
        <v>83</v>
      </c>
      <c r="BK896" s="242">
        <f>ROUND(I896*H896,2)</f>
        <v>0</v>
      </c>
      <c r="BL896" s="18" t="s">
        <v>165</v>
      </c>
      <c r="BM896" s="241" t="s">
        <v>1513</v>
      </c>
    </row>
    <row r="897" s="2" customFormat="1" ht="16.5" customHeight="1">
      <c r="A897" s="39"/>
      <c r="B897" s="40"/>
      <c r="C897" s="229" t="s">
        <v>1514</v>
      </c>
      <c r="D897" s="229" t="s">
        <v>161</v>
      </c>
      <c r="E897" s="230" t="s">
        <v>1515</v>
      </c>
      <c r="F897" s="231" t="s">
        <v>1516</v>
      </c>
      <c r="G897" s="232" t="s">
        <v>1330</v>
      </c>
      <c r="H897" s="233">
        <v>1</v>
      </c>
      <c r="I897" s="234"/>
      <c r="J897" s="235">
        <f>ROUND(I897*H897,2)</f>
        <v>0</v>
      </c>
      <c r="K897" s="236"/>
      <c r="L897" s="45"/>
      <c r="M897" s="237" t="s">
        <v>1</v>
      </c>
      <c r="N897" s="238" t="s">
        <v>41</v>
      </c>
      <c r="O897" s="92"/>
      <c r="P897" s="239">
        <f>O897*H897</f>
        <v>0</v>
      </c>
      <c r="Q897" s="239">
        <v>0</v>
      </c>
      <c r="R897" s="239">
        <f>Q897*H897</f>
        <v>0</v>
      </c>
      <c r="S897" s="239">
        <v>0</v>
      </c>
      <c r="T897" s="240">
        <f>S897*H897</f>
        <v>0</v>
      </c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R897" s="241" t="s">
        <v>165</v>
      </c>
      <c r="AT897" s="241" t="s">
        <v>161</v>
      </c>
      <c r="AU897" s="241" t="s">
        <v>85</v>
      </c>
      <c r="AY897" s="18" t="s">
        <v>158</v>
      </c>
      <c r="BE897" s="242">
        <f>IF(N897="základní",J897,0)</f>
        <v>0</v>
      </c>
      <c r="BF897" s="242">
        <f>IF(N897="snížená",J897,0)</f>
        <v>0</v>
      </c>
      <c r="BG897" s="242">
        <f>IF(N897="zákl. přenesená",J897,0)</f>
        <v>0</v>
      </c>
      <c r="BH897" s="242">
        <f>IF(N897="sníž. přenesená",J897,0)</f>
        <v>0</v>
      </c>
      <c r="BI897" s="242">
        <f>IF(N897="nulová",J897,0)</f>
        <v>0</v>
      </c>
      <c r="BJ897" s="18" t="s">
        <v>83</v>
      </c>
      <c r="BK897" s="242">
        <f>ROUND(I897*H897,2)</f>
        <v>0</v>
      </c>
      <c r="BL897" s="18" t="s">
        <v>165</v>
      </c>
      <c r="BM897" s="241" t="s">
        <v>1517</v>
      </c>
    </row>
    <row r="898" s="2" customFormat="1" ht="16.5" customHeight="1">
      <c r="A898" s="39"/>
      <c r="B898" s="40"/>
      <c r="C898" s="229" t="s">
        <v>1518</v>
      </c>
      <c r="D898" s="229" t="s">
        <v>161</v>
      </c>
      <c r="E898" s="230" t="s">
        <v>1519</v>
      </c>
      <c r="F898" s="231" t="s">
        <v>1520</v>
      </c>
      <c r="G898" s="232" t="s">
        <v>1330</v>
      </c>
      <c r="H898" s="233">
        <v>1</v>
      </c>
      <c r="I898" s="234"/>
      <c r="J898" s="235">
        <f>ROUND(I898*H898,2)</f>
        <v>0</v>
      </c>
      <c r="K898" s="236"/>
      <c r="L898" s="45"/>
      <c r="M898" s="237" t="s">
        <v>1</v>
      </c>
      <c r="N898" s="238" t="s">
        <v>41</v>
      </c>
      <c r="O898" s="92"/>
      <c r="P898" s="239">
        <f>O898*H898</f>
        <v>0</v>
      </c>
      <c r="Q898" s="239">
        <v>0</v>
      </c>
      <c r="R898" s="239">
        <f>Q898*H898</f>
        <v>0</v>
      </c>
      <c r="S898" s="239">
        <v>0</v>
      </c>
      <c r="T898" s="240">
        <f>S898*H898</f>
        <v>0</v>
      </c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R898" s="241" t="s">
        <v>165</v>
      </c>
      <c r="AT898" s="241" t="s">
        <v>161</v>
      </c>
      <c r="AU898" s="241" t="s">
        <v>85</v>
      </c>
      <c r="AY898" s="18" t="s">
        <v>158</v>
      </c>
      <c r="BE898" s="242">
        <f>IF(N898="základní",J898,0)</f>
        <v>0</v>
      </c>
      <c r="BF898" s="242">
        <f>IF(N898="snížená",J898,0)</f>
        <v>0</v>
      </c>
      <c r="BG898" s="242">
        <f>IF(N898="zákl. přenesená",J898,0)</f>
        <v>0</v>
      </c>
      <c r="BH898" s="242">
        <f>IF(N898="sníž. přenesená",J898,0)</f>
        <v>0</v>
      </c>
      <c r="BI898" s="242">
        <f>IF(N898="nulová",J898,0)</f>
        <v>0</v>
      </c>
      <c r="BJ898" s="18" t="s">
        <v>83</v>
      </c>
      <c r="BK898" s="242">
        <f>ROUND(I898*H898,2)</f>
        <v>0</v>
      </c>
      <c r="BL898" s="18" t="s">
        <v>165</v>
      </c>
      <c r="BM898" s="241" t="s">
        <v>1521</v>
      </c>
    </row>
    <row r="899" s="2" customFormat="1" ht="21.75" customHeight="1">
      <c r="A899" s="39"/>
      <c r="B899" s="40"/>
      <c r="C899" s="229" t="s">
        <v>1522</v>
      </c>
      <c r="D899" s="229" t="s">
        <v>161</v>
      </c>
      <c r="E899" s="230" t="s">
        <v>1523</v>
      </c>
      <c r="F899" s="231" t="s">
        <v>1524</v>
      </c>
      <c r="G899" s="232" t="s">
        <v>1330</v>
      </c>
      <c r="H899" s="233">
        <v>1</v>
      </c>
      <c r="I899" s="234"/>
      <c r="J899" s="235">
        <f>ROUND(I899*H899,2)</f>
        <v>0</v>
      </c>
      <c r="K899" s="236"/>
      <c r="L899" s="45"/>
      <c r="M899" s="303" t="s">
        <v>1</v>
      </c>
      <c r="N899" s="304" t="s">
        <v>41</v>
      </c>
      <c r="O899" s="305"/>
      <c r="P899" s="306">
        <f>O899*H899</f>
        <v>0</v>
      </c>
      <c r="Q899" s="306">
        <v>0</v>
      </c>
      <c r="R899" s="306">
        <f>Q899*H899</f>
        <v>0</v>
      </c>
      <c r="S899" s="306">
        <v>0</v>
      </c>
      <c r="T899" s="307">
        <f>S899*H899</f>
        <v>0</v>
      </c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R899" s="241" t="s">
        <v>165</v>
      </c>
      <c r="AT899" s="241" t="s">
        <v>161</v>
      </c>
      <c r="AU899" s="241" t="s">
        <v>85</v>
      </c>
      <c r="AY899" s="18" t="s">
        <v>158</v>
      </c>
      <c r="BE899" s="242">
        <f>IF(N899="základní",J899,0)</f>
        <v>0</v>
      </c>
      <c r="BF899" s="242">
        <f>IF(N899="snížená",J899,0)</f>
        <v>0</v>
      </c>
      <c r="BG899" s="242">
        <f>IF(N899="zákl. přenesená",J899,0)</f>
        <v>0</v>
      </c>
      <c r="BH899" s="242">
        <f>IF(N899="sníž. přenesená",J899,0)</f>
        <v>0</v>
      </c>
      <c r="BI899" s="242">
        <f>IF(N899="nulová",J899,0)</f>
        <v>0</v>
      </c>
      <c r="BJ899" s="18" t="s">
        <v>83</v>
      </c>
      <c r="BK899" s="242">
        <f>ROUND(I899*H899,2)</f>
        <v>0</v>
      </c>
      <c r="BL899" s="18" t="s">
        <v>165</v>
      </c>
      <c r="BM899" s="241" t="s">
        <v>1525</v>
      </c>
    </row>
    <row r="900" s="2" customFormat="1" ht="6.96" customHeight="1">
      <c r="A900" s="39"/>
      <c r="B900" s="67"/>
      <c r="C900" s="68"/>
      <c r="D900" s="68"/>
      <c r="E900" s="68"/>
      <c r="F900" s="68"/>
      <c r="G900" s="68"/>
      <c r="H900" s="68"/>
      <c r="I900" s="68"/>
      <c r="J900" s="68"/>
      <c r="K900" s="68"/>
      <c r="L900" s="45"/>
      <c r="M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</row>
  </sheetData>
  <sheetProtection sheet="1" autoFilter="0" formatColumns="0" formatRows="0" objects="1" scenarios="1" spinCount="100000" saltValue="QeJ74/b6t66qhOXrR4/yQjK/p6e/eKNHhQH/HRJLwj8vdm8avUaBWHYf4CKlDSRRTHo1cuYsLHQQQHF5xpkOug==" hashValue="QFVmwJvZvpa7nVfhfxkXOv3xyXRnMxvpFvYooXqta/ic8xPhoGdpW9Ku9B6TDQqMxBgB121IbJqz6TS90zUznA==" algorithmName="SHA-512" password="E5C3"/>
  <autoFilter ref="C135:K89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4:H124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116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1" customFormat="1" ht="12" customHeight="1">
      <c r="B8" s="21"/>
      <c r="D8" s="152" t="s">
        <v>117</v>
      </c>
      <c r="L8" s="21"/>
    </row>
    <row r="9" s="2" customFormat="1" ht="16.5" customHeight="1">
      <c r="A9" s="39"/>
      <c r="B9" s="45"/>
      <c r="C9" s="39"/>
      <c r="D9" s="39"/>
      <c r="E9" s="153" t="s">
        <v>118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119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1526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31. 8. 2018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07.25" customHeight="1">
      <c r="A29" s="156"/>
      <c r="B29" s="157"/>
      <c r="C29" s="156"/>
      <c r="D29" s="156"/>
      <c r="E29" s="158" t="s">
        <v>121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ROUND(J126,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ROUND((SUM(BE126:BE192)),  2)</f>
        <v>0</v>
      </c>
      <c r="G35" s="39"/>
      <c r="H35" s="39"/>
      <c r="I35" s="166">
        <v>0.20999999999999999</v>
      </c>
      <c r="J35" s="165">
        <f>ROUND(((SUM(BE126:BE192))*I35),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ROUND((SUM(BF126:BF192)),  2)</f>
        <v>0</v>
      </c>
      <c r="G36" s="39"/>
      <c r="H36" s="39"/>
      <c r="I36" s="166">
        <v>0.12</v>
      </c>
      <c r="J36" s="165">
        <f>ROUND(((SUM(BF126:BF192))*I36),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ROUND((SUM(BG126:BG192)),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ROUND((SUM(BH126:BH192)),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ROUND((SUM(BI126:BI192)),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118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D.1.4.1 - ústřední vytápění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31. 8. 2018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Ostravská univerzita</v>
      </c>
      <c r="G93" s="41"/>
      <c r="H93" s="41"/>
      <c r="I93" s="33" t="s">
        <v>30</v>
      </c>
      <c r="J93" s="37" t="str">
        <f>E23</f>
        <v>Marpo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123</v>
      </c>
      <c r="D96" s="187"/>
      <c r="E96" s="187"/>
      <c r="F96" s="187"/>
      <c r="G96" s="187"/>
      <c r="H96" s="187"/>
      <c r="I96" s="187"/>
      <c r="J96" s="188" t="s">
        <v>124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125</v>
      </c>
      <c r="D98" s="41"/>
      <c r="E98" s="41"/>
      <c r="F98" s="41"/>
      <c r="G98" s="41"/>
      <c r="H98" s="41"/>
      <c r="I98" s="41"/>
      <c r="J98" s="111">
        <f>J126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126</v>
      </c>
    </row>
    <row r="99" s="9" customFormat="1" ht="24.96" customHeight="1">
      <c r="A99" s="9"/>
      <c r="B99" s="190"/>
      <c r="C99" s="191"/>
      <c r="D99" s="192" t="s">
        <v>132</v>
      </c>
      <c r="E99" s="193"/>
      <c r="F99" s="193"/>
      <c r="G99" s="193"/>
      <c r="H99" s="193"/>
      <c r="I99" s="193"/>
      <c r="J99" s="194">
        <f>J127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1527</v>
      </c>
      <c r="E100" s="198"/>
      <c r="F100" s="198"/>
      <c r="G100" s="198"/>
      <c r="H100" s="198"/>
      <c r="I100" s="198"/>
      <c r="J100" s="199">
        <f>J128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1528</v>
      </c>
      <c r="E101" s="198"/>
      <c r="F101" s="198"/>
      <c r="G101" s="198"/>
      <c r="H101" s="198"/>
      <c r="I101" s="198"/>
      <c r="J101" s="199">
        <f>J134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1529</v>
      </c>
      <c r="E102" s="198"/>
      <c r="F102" s="198"/>
      <c r="G102" s="198"/>
      <c r="H102" s="198"/>
      <c r="I102" s="198"/>
      <c r="J102" s="199">
        <f>J142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1530</v>
      </c>
      <c r="E103" s="198"/>
      <c r="F103" s="198"/>
      <c r="G103" s="198"/>
      <c r="H103" s="198"/>
      <c r="I103" s="198"/>
      <c r="J103" s="199">
        <f>J188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0"/>
      <c r="C104" s="191"/>
      <c r="D104" s="192" t="s">
        <v>1531</v>
      </c>
      <c r="E104" s="193"/>
      <c r="F104" s="193"/>
      <c r="G104" s="193"/>
      <c r="H104" s="193"/>
      <c r="I104" s="193"/>
      <c r="J104" s="194">
        <f>J190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143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85" t="str">
        <f>E7</f>
        <v>Objekty OU, část D a DM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" customFormat="1" ht="12" customHeight="1">
      <c r="B115" s="22"/>
      <c r="C115" s="33" t="s">
        <v>117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185" t="s">
        <v>118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119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E11</f>
        <v>D.1.4.1 - ústřední vytápění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F14</f>
        <v xml:space="preserve"> </v>
      </c>
      <c r="G120" s="41"/>
      <c r="H120" s="41"/>
      <c r="I120" s="33" t="s">
        <v>22</v>
      </c>
      <c r="J120" s="80" t="str">
        <f>IF(J14="","",J14)</f>
        <v>31. 8. 2018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E17</f>
        <v>Ostravská univerzita</v>
      </c>
      <c r="G122" s="41"/>
      <c r="H122" s="41"/>
      <c r="I122" s="33" t="s">
        <v>30</v>
      </c>
      <c r="J122" s="37" t="str">
        <f>E23</f>
        <v>Marpo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IF(E20="","",E20)</f>
        <v>Vyplň údaj</v>
      </c>
      <c r="G123" s="41"/>
      <c r="H123" s="41"/>
      <c r="I123" s="33" t="s">
        <v>33</v>
      </c>
      <c r="J123" s="37" t="str">
        <f>E26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1"/>
      <c r="B125" s="202"/>
      <c r="C125" s="203" t="s">
        <v>144</v>
      </c>
      <c r="D125" s="204" t="s">
        <v>61</v>
      </c>
      <c r="E125" s="204" t="s">
        <v>57</v>
      </c>
      <c r="F125" s="204" t="s">
        <v>58</v>
      </c>
      <c r="G125" s="204" t="s">
        <v>145</v>
      </c>
      <c r="H125" s="204" t="s">
        <v>146</v>
      </c>
      <c r="I125" s="204" t="s">
        <v>147</v>
      </c>
      <c r="J125" s="205" t="s">
        <v>124</v>
      </c>
      <c r="K125" s="206" t="s">
        <v>148</v>
      </c>
      <c r="L125" s="207"/>
      <c r="M125" s="101" t="s">
        <v>1</v>
      </c>
      <c r="N125" s="102" t="s">
        <v>40</v>
      </c>
      <c r="O125" s="102" t="s">
        <v>149</v>
      </c>
      <c r="P125" s="102" t="s">
        <v>150</v>
      </c>
      <c r="Q125" s="102" t="s">
        <v>151</v>
      </c>
      <c r="R125" s="102" t="s">
        <v>152</v>
      </c>
      <c r="S125" s="102" t="s">
        <v>153</v>
      </c>
      <c r="T125" s="103" t="s">
        <v>154</v>
      </c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</row>
    <row r="126" s="2" customFormat="1" ht="22.8" customHeight="1">
      <c r="A126" s="39"/>
      <c r="B126" s="40"/>
      <c r="C126" s="108" t="s">
        <v>155</v>
      </c>
      <c r="D126" s="41"/>
      <c r="E126" s="41"/>
      <c r="F126" s="41"/>
      <c r="G126" s="41"/>
      <c r="H126" s="41"/>
      <c r="I126" s="41"/>
      <c r="J126" s="208">
        <f>BK126</f>
        <v>0</v>
      </c>
      <c r="K126" s="41"/>
      <c r="L126" s="45"/>
      <c r="M126" s="104"/>
      <c r="N126" s="209"/>
      <c r="O126" s="105"/>
      <c r="P126" s="210">
        <f>P127+P190</f>
        <v>0</v>
      </c>
      <c r="Q126" s="105"/>
      <c r="R126" s="210">
        <f>R127+R190</f>
        <v>0</v>
      </c>
      <c r="S126" s="105"/>
      <c r="T126" s="211">
        <f>T127+T190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75</v>
      </c>
      <c r="AU126" s="18" t="s">
        <v>126</v>
      </c>
      <c r="BK126" s="212">
        <f>BK127+BK190</f>
        <v>0</v>
      </c>
    </row>
    <row r="127" s="12" customFormat="1" ht="25.92" customHeight="1">
      <c r="A127" s="12"/>
      <c r="B127" s="213"/>
      <c r="C127" s="214"/>
      <c r="D127" s="215" t="s">
        <v>75</v>
      </c>
      <c r="E127" s="216" t="s">
        <v>373</v>
      </c>
      <c r="F127" s="216" t="s">
        <v>374</v>
      </c>
      <c r="G127" s="214"/>
      <c r="H127" s="214"/>
      <c r="I127" s="217"/>
      <c r="J127" s="218">
        <f>BK127</f>
        <v>0</v>
      </c>
      <c r="K127" s="214"/>
      <c r="L127" s="219"/>
      <c r="M127" s="220"/>
      <c r="N127" s="221"/>
      <c r="O127" s="221"/>
      <c r="P127" s="222">
        <f>P128+P134+P142+P188</f>
        <v>0</v>
      </c>
      <c r="Q127" s="221"/>
      <c r="R127" s="222">
        <f>R128+R134+R142+R188</f>
        <v>0</v>
      </c>
      <c r="S127" s="221"/>
      <c r="T127" s="223">
        <f>T128+T134+T142+T188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4" t="s">
        <v>85</v>
      </c>
      <c r="AT127" s="225" t="s">
        <v>75</v>
      </c>
      <c r="AU127" s="225" t="s">
        <v>76</v>
      </c>
      <c r="AY127" s="224" t="s">
        <v>158</v>
      </c>
      <c r="BK127" s="226">
        <f>BK128+BK134+BK142+BK188</f>
        <v>0</v>
      </c>
    </row>
    <row r="128" s="12" customFormat="1" ht="22.8" customHeight="1">
      <c r="A128" s="12"/>
      <c r="B128" s="213"/>
      <c r="C128" s="214"/>
      <c r="D128" s="215" t="s">
        <v>75</v>
      </c>
      <c r="E128" s="227" t="s">
        <v>1532</v>
      </c>
      <c r="F128" s="227" t="s">
        <v>1533</v>
      </c>
      <c r="G128" s="214"/>
      <c r="H128" s="214"/>
      <c r="I128" s="217"/>
      <c r="J128" s="228">
        <f>BK128</f>
        <v>0</v>
      </c>
      <c r="K128" s="214"/>
      <c r="L128" s="219"/>
      <c r="M128" s="220"/>
      <c r="N128" s="221"/>
      <c r="O128" s="221"/>
      <c r="P128" s="222">
        <f>SUM(P129:P133)</f>
        <v>0</v>
      </c>
      <c r="Q128" s="221"/>
      <c r="R128" s="222">
        <f>SUM(R129:R133)</f>
        <v>0</v>
      </c>
      <c r="S128" s="221"/>
      <c r="T128" s="223">
        <f>SUM(T129:T133)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4" t="s">
        <v>85</v>
      </c>
      <c r="AT128" s="225" t="s">
        <v>75</v>
      </c>
      <c r="AU128" s="225" t="s">
        <v>83</v>
      </c>
      <c r="AY128" s="224" t="s">
        <v>158</v>
      </c>
      <c r="BK128" s="226">
        <f>SUM(BK129:BK133)</f>
        <v>0</v>
      </c>
    </row>
    <row r="129" s="2" customFormat="1" ht="16.5" customHeight="1">
      <c r="A129" s="39"/>
      <c r="B129" s="40"/>
      <c r="C129" s="229" t="s">
        <v>83</v>
      </c>
      <c r="D129" s="229" t="s">
        <v>161</v>
      </c>
      <c r="E129" s="230" t="s">
        <v>1534</v>
      </c>
      <c r="F129" s="231" t="s">
        <v>1535</v>
      </c>
      <c r="G129" s="232" t="s">
        <v>173</v>
      </c>
      <c r="H129" s="233">
        <v>290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41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241</v>
      </c>
      <c r="AT129" s="241" t="s">
        <v>161</v>
      </c>
      <c r="AU129" s="241" t="s">
        <v>85</v>
      </c>
      <c r="AY129" s="18" t="s">
        <v>158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83</v>
      </c>
      <c r="BK129" s="242">
        <f>ROUND(I129*H129,2)</f>
        <v>0</v>
      </c>
      <c r="BL129" s="18" t="s">
        <v>241</v>
      </c>
      <c r="BM129" s="241" t="s">
        <v>85</v>
      </c>
    </row>
    <row r="130" s="2" customFormat="1" ht="21.75" customHeight="1">
      <c r="A130" s="39"/>
      <c r="B130" s="40"/>
      <c r="C130" s="229" t="s">
        <v>85</v>
      </c>
      <c r="D130" s="229" t="s">
        <v>161</v>
      </c>
      <c r="E130" s="230" t="s">
        <v>1536</v>
      </c>
      <c r="F130" s="231" t="s">
        <v>1537</v>
      </c>
      <c r="G130" s="232" t="s">
        <v>173</v>
      </c>
      <c r="H130" s="233">
        <v>266</v>
      </c>
      <c r="I130" s="234"/>
      <c r="J130" s="235">
        <f>ROUND(I130*H130,2)</f>
        <v>0</v>
      </c>
      <c r="K130" s="236"/>
      <c r="L130" s="45"/>
      <c r="M130" s="237" t="s">
        <v>1</v>
      </c>
      <c r="N130" s="238" t="s">
        <v>41</v>
      </c>
      <c r="O130" s="92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1" t="s">
        <v>241</v>
      </c>
      <c r="AT130" s="241" t="s">
        <v>161</v>
      </c>
      <c r="AU130" s="241" t="s">
        <v>85</v>
      </c>
      <c r="AY130" s="18" t="s">
        <v>158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8" t="s">
        <v>83</v>
      </c>
      <c r="BK130" s="242">
        <f>ROUND(I130*H130,2)</f>
        <v>0</v>
      </c>
      <c r="BL130" s="18" t="s">
        <v>241</v>
      </c>
      <c r="BM130" s="241" t="s">
        <v>165</v>
      </c>
    </row>
    <row r="131" s="2" customFormat="1" ht="21.75" customHeight="1">
      <c r="A131" s="39"/>
      <c r="B131" s="40"/>
      <c r="C131" s="229" t="s">
        <v>102</v>
      </c>
      <c r="D131" s="229" t="s">
        <v>161</v>
      </c>
      <c r="E131" s="230" t="s">
        <v>1538</v>
      </c>
      <c r="F131" s="231" t="s">
        <v>1539</v>
      </c>
      <c r="G131" s="232" t="s">
        <v>173</v>
      </c>
      <c r="H131" s="233">
        <v>24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241</v>
      </c>
      <c r="AT131" s="241" t="s">
        <v>161</v>
      </c>
      <c r="AU131" s="241" t="s">
        <v>85</v>
      </c>
      <c r="AY131" s="18" t="s">
        <v>158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241</v>
      </c>
      <c r="BM131" s="241" t="s">
        <v>159</v>
      </c>
    </row>
    <row r="132" s="2" customFormat="1" ht="24.15" customHeight="1">
      <c r="A132" s="39"/>
      <c r="B132" s="40"/>
      <c r="C132" s="229" t="s">
        <v>165</v>
      </c>
      <c r="D132" s="229" t="s">
        <v>161</v>
      </c>
      <c r="E132" s="230" t="s">
        <v>1540</v>
      </c>
      <c r="F132" s="231" t="s">
        <v>1541</v>
      </c>
      <c r="G132" s="232" t="s">
        <v>348</v>
      </c>
      <c r="H132" s="233">
        <v>3.875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241</v>
      </c>
      <c r="AT132" s="241" t="s">
        <v>161</v>
      </c>
      <c r="AU132" s="241" t="s">
        <v>85</v>
      </c>
      <c r="AY132" s="18" t="s">
        <v>158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241</v>
      </c>
      <c r="BM132" s="241" t="s">
        <v>180</v>
      </c>
    </row>
    <row r="133" s="2" customFormat="1" ht="24.15" customHeight="1">
      <c r="A133" s="39"/>
      <c r="B133" s="40"/>
      <c r="C133" s="229" t="s">
        <v>187</v>
      </c>
      <c r="D133" s="229" t="s">
        <v>161</v>
      </c>
      <c r="E133" s="230" t="s">
        <v>1542</v>
      </c>
      <c r="F133" s="231" t="s">
        <v>1543</v>
      </c>
      <c r="G133" s="232" t="s">
        <v>429</v>
      </c>
      <c r="H133" s="302"/>
      <c r="I133" s="234"/>
      <c r="J133" s="235">
        <f>ROUND(I133*H133,2)</f>
        <v>0</v>
      </c>
      <c r="K133" s="236"/>
      <c r="L133" s="45"/>
      <c r="M133" s="237" t="s">
        <v>1</v>
      </c>
      <c r="N133" s="238" t="s">
        <v>41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241</v>
      </c>
      <c r="AT133" s="241" t="s">
        <v>161</v>
      </c>
      <c r="AU133" s="241" t="s">
        <v>85</v>
      </c>
      <c r="AY133" s="18" t="s">
        <v>158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83</v>
      </c>
      <c r="BK133" s="242">
        <f>ROUND(I133*H133,2)</f>
        <v>0</v>
      </c>
      <c r="BL133" s="18" t="s">
        <v>241</v>
      </c>
      <c r="BM133" s="241" t="s">
        <v>211</v>
      </c>
    </row>
    <row r="134" s="12" customFormat="1" ht="22.8" customHeight="1">
      <c r="A134" s="12"/>
      <c r="B134" s="213"/>
      <c r="C134" s="214"/>
      <c r="D134" s="215" t="s">
        <v>75</v>
      </c>
      <c r="E134" s="227" t="s">
        <v>1544</v>
      </c>
      <c r="F134" s="227" t="s">
        <v>1545</v>
      </c>
      <c r="G134" s="214"/>
      <c r="H134" s="214"/>
      <c r="I134" s="217"/>
      <c r="J134" s="228">
        <f>BK134</f>
        <v>0</v>
      </c>
      <c r="K134" s="214"/>
      <c r="L134" s="219"/>
      <c r="M134" s="220"/>
      <c r="N134" s="221"/>
      <c r="O134" s="221"/>
      <c r="P134" s="222">
        <f>SUM(P135:P141)</f>
        <v>0</v>
      </c>
      <c r="Q134" s="221"/>
      <c r="R134" s="222">
        <f>SUM(R135:R141)</f>
        <v>0</v>
      </c>
      <c r="S134" s="221"/>
      <c r="T134" s="223">
        <f>SUM(T135:T141)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4" t="s">
        <v>85</v>
      </c>
      <c r="AT134" s="225" t="s">
        <v>75</v>
      </c>
      <c r="AU134" s="225" t="s">
        <v>83</v>
      </c>
      <c r="AY134" s="224" t="s">
        <v>158</v>
      </c>
      <c r="BK134" s="226">
        <f>SUM(BK135:BK141)</f>
        <v>0</v>
      </c>
    </row>
    <row r="135" s="2" customFormat="1" ht="24.15" customHeight="1">
      <c r="A135" s="39"/>
      <c r="B135" s="40"/>
      <c r="C135" s="229" t="s">
        <v>159</v>
      </c>
      <c r="D135" s="229" t="s">
        <v>161</v>
      </c>
      <c r="E135" s="230" t="s">
        <v>1546</v>
      </c>
      <c r="F135" s="231" t="s">
        <v>1547</v>
      </c>
      <c r="G135" s="232" t="s">
        <v>1330</v>
      </c>
      <c r="H135" s="233">
        <v>28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241</v>
      </c>
      <c r="AT135" s="241" t="s">
        <v>161</v>
      </c>
      <c r="AU135" s="241" t="s">
        <v>85</v>
      </c>
      <c r="AY135" s="18" t="s">
        <v>158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241</v>
      </c>
      <c r="BM135" s="241" t="s">
        <v>8</v>
      </c>
    </row>
    <row r="136" s="2" customFormat="1" ht="16.5" customHeight="1">
      <c r="A136" s="39"/>
      <c r="B136" s="40"/>
      <c r="C136" s="229" t="s">
        <v>197</v>
      </c>
      <c r="D136" s="229" t="s">
        <v>161</v>
      </c>
      <c r="E136" s="230" t="s">
        <v>1548</v>
      </c>
      <c r="F136" s="231" t="s">
        <v>1549</v>
      </c>
      <c r="G136" s="232" t="s">
        <v>1330</v>
      </c>
      <c r="H136" s="233">
        <v>198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241</v>
      </c>
      <c r="AT136" s="241" t="s">
        <v>161</v>
      </c>
      <c r="AU136" s="241" t="s">
        <v>85</v>
      </c>
      <c r="AY136" s="18" t="s">
        <v>158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241</v>
      </c>
      <c r="BM136" s="241" t="s">
        <v>227</v>
      </c>
    </row>
    <row r="137" s="2" customFormat="1" ht="16.5" customHeight="1">
      <c r="A137" s="39"/>
      <c r="B137" s="40"/>
      <c r="C137" s="276" t="s">
        <v>180</v>
      </c>
      <c r="D137" s="276" t="s">
        <v>177</v>
      </c>
      <c r="E137" s="277" t="s">
        <v>1550</v>
      </c>
      <c r="F137" s="278" t="s">
        <v>1551</v>
      </c>
      <c r="G137" s="279" t="s">
        <v>1330</v>
      </c>
      <c r="H137" s="280">
        <v>99</v>
      </c>
      <c r="I137" s="281"/>
      <c r="J137" s="282">
        <f>ROUND(I137*H137,2)</f>
        <v>0</v>
      </c>
      <c r="K137" s="283"/>
      <c r="L137" s="284"/>
      <c r="M137" s="285" t="s">
        <v>1</v>
      </c>
      <c r="N137" s="286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326</v>
      </c>
      <c r="AT137" s="241" t="s">
        <v>177</v>
      </c>
      <c r="AU137" s="241" t="s">
        <v>85</v>
      </c>
      <c r="AY137" s="18" t="s">
        <v>158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241</v>
      </c>
      <c r="BM137" s="241" t="s">
        <v>241</v>
      </c>
    </row>
    <row r="138" s="2" customFormat="1" ht="16.5" customHeight="1">
      <c r="A138" s="39"/>
      <c r="B138" s="40"/>
      <c r="C138" s="276" t="s">
        <v>206</v>
      </c>
      <c r="D138" s="276" t="s">
        <v>177</v>
      </c>
      <c r="E138" s="277" t="s">
        <v>1552</v>
      </c>
      <c r="F138" s="278" t="s">
        <v>1553</v>
      </c>
      <c r="G138" s="279" t="s">
        <v>1330</v>
      </c>
      <c r="H138" s="280">
        <v>99</v>
      </c>
      <c r="I138" s="281"/>
      <c r="J138" s="282">
        <f>ROUND(I138*H138,2)</f>
        <v>0</v>
      </c>
      <c r="K138" s="283"/>
      <c r="L138" s="284"/>
      <c r="M138" s="285" t="s">
        <v>1</v>
      </c>
      <c r="N138" s="286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326</v>
      </c>
      <c r="AT138" s="241" t="s">
        <v>177</v>
      </c>
      <c r="AU138" s="241" t="s">
        <v>85</v>
      </c>
      <c r="AY138" s="18" t="s">
        <v>158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241</v>
      </c>
      <c r="BM138" s="241" t="s">
        <v>250</v>
      </c>
    </row>
    <row r="139" s="2" customFormat="1" ht="24.15" customHeight="1">
      <c r="A139" s="39"/>
      <c r="B139" s="40"/>
      <c r="C139" s="229" t="s">
        <v>211</v>
      </c>
      <c r="D139" s="229" t="s">
        <v>161</v>
      </c>
      <c r="E139" s="230" t="s">
        <v>1554</v>
      </c>
      <c r="F139" s="231" t="s">
        <v>1555</v>
      </c>
      <c r="G139" s="232" t="s">
        <v>1330</v>
      </c>
      <c r="H139" s="233">
        <v>99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241</v>
      </c>
      <c r="AT139" s="241" t="s">
        <v>161</v>
      </c>
      <c r="AU139" s="241" t="s">
        <v>85</v>
      </c>
      <c r="AY139" s="18" t="s">
        <v>158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241</v>
      </c>
      <c r="BM139" s="241" t="s">
        <v>265</v>
      </c>
    </row>
    <row r="140" s="2" customFormat="1" ht="24.15" customHeight="1">
      <c r="A140" s="39"/>
      <c r="B140" s="40"/>
      <c r="C140" s="229" t="s">
        <v>216</v>
      </c>
      <c r="D140" s="229" t="s">
        <v>161</v>
      </c>
      <c r="E140" s="230" t="s">
        <v>1556</v>
      </c>
      <c r="F140" s="231" t="s">
        <v>1557</v>
      </c>
      <c r="G140" s="232" t="s">
        <v>1330</v>
      </c>
      <c r="H140" s="233">
        <v>99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241</v>
      </c>
      <c r="AT140" s="241" t="s">
        <v>161</v>
      </c>
      <c r="AU140" s="241" t="s">
        <v>85</v>
      </c>
      <c r="AY140" s="18" t="s">
        <v>158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241</v>
      </c>
      <c r="BM140" s="241" t="s">
        <v>277</v>
      </c>
    </row>
    <row r="141" s="2" customFormat="1" ht="24.15" customHeight="1">
      <c r="A141" s="39"/>
      <c r="B141" s="40"/>
      <c r="C141" s="229" t="s">
        <v>8</v>
      </c>
      <c r="D141" s="229" t="s">
        <v>161</v>
      </c>
      <c r="E141" s="230" t="s">
        <v>1558</v>
      </c>
      <c r="F141" s="231" t="s">
        <v>1559</v>
      </c>
      <c r="G141" s="232" t="s">
        <v>429</v>
      </c>
      <c r="H141" s="302"/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241</v>
      </c>
      <c r="AT141" s="241" t="s">
        <v>161</v>
      </c>
      <c r="AU141" s="241" t="s">
        <v>85</v>
      </c>
      <c r="AY141" s="18" t="s">
        <v>158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241</v>
      </c>
      <c r="BM141" s="241" t="s">
        <v>291</v>
      </c>
    </row>
    <row r="142" s="12" customFormat="1" ht="22.8" customHeight="1">
      <c r="A142" s="12"/>
      <c r="B142" s="213"/>
      <c r="C142" s="214"/>
      <c r="D142" s="215" t="s">
        <v>75</v>
      </c>
      <c r="E142" s="227" t="s">
        <v>1560</v>
      </c>
      <c r="F142" s="227" t="s">
        <v>1561</v>
      </c>
      <c r="G142" s="214"/>
      <c r="H142" s="214"/>
      <c r="I142" s="217"/>
      <c r="J142" s="228">
        <f>BK142</f>
        <v>0</v>
      </c>
      <c r="K142" s="214"/>
      <c r="L142" s="219"/>
      <c r="M142" s="220"/>
      <c r="N142" s="221"/>
      <c r="O142" s="221"/>
      <c r="P142" s="222">
        <f>SUM(P143:P187)</f>
        <v>0</v>
      </c>
      <c r="Q142" s="221"/>
      <c r="R142" s="222">
        <f>SUM(R143:R187)</f>
        <v>0</v>
      </c>
      <c r="S142" s="221"/>
      <c r="T142" s="223">
        <f>SUM(T143:T187)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4" t="s">
        <v>85</v>
      </c>
      <c r="AT142" s="225" t="s">
        <v>75</v>
      </c>
      <c r="AU142" s="225" t="s">
        <v>83</v>
      </c>
      <c r="AY142" s="224" t="s">
        <v>158</v>
      </c>
      <c r="BK142" s="226">
        <f>SUM(BK143:BK187)</f>
        <v>0</v>
      </c>
    </row>
    <row r="143" s="2" customFormat="1" ht="16.5" customHeight="1">
      <c r="A143" s="39"/>
      <c r="B143" s="40"/>
      <c r="C143" s="229" t="s">
        <v>222</v>
      </c>
      <c r="D143" s="229" t="s">
        <v>161</v>
      </c>
      <c r="E143" s="230" t="s">
        <v>1562</v>
      </c>
      <c r="F143" s="231" t="s">
        <v>1563</v>
      </c>
      <c r="G143" s="232" t="s">
        <v>1330</v>
      </c>
      <c r="H143" s="233">
        <v>198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241</v>
      </c>
      <c r="AT143" s="241" t="s">
        <v>161</v>
      </c>
      <c r="AU143" s="241" t="s">
        <v>85</v>
      </c>
      <c r="AY143" s="18" t="s">
        <v>158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241</v>
      </c>
      <c r="BM143" s="241" t="s">
        <v>300</v>
      </c>
    </row>
    <row r="144" s="2" customFormat="1" ht="16.5" customHeight="1">
      <c r="A144" s="39"/>
      <c r="B144" s="40"/>
      <c r="C144" s="229" t="s">
        <v>227</v>
      </c>
      <c r="D144" s="229" t="s">
        <v>161</v>
      </c>
      <c r="E144" s="230" t="s">
        <v>1564</v>
      </c>
      <c r="F144" s="231" t="s">
        <v>1565</v>
      </c>
      <c r="G144" s="232" t="s">
        <v>164</v>
      </c>
      <c r="H144" s="233">
        <v>99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241</v>
      </c>
      <c r="AT144" s="241" t="s">
        <v>161</v>
      </c>
      <c r="AU144" s="241" t="s">
        <v>85</v>
      </c>
      <c r="AY144" s="18" t="s">
        <v>158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241</v>
      </c>
      <c r="BM144" s="241" t="s">
        <v>310</v>
      </c>
    </row>
    <row r="145" s="2" customFormat="1" ht="33" customHeight="1">
      <c r="A145" s="39"/>
      <c r="B145" s="40"/>
      <c r="C145" s="229" t="s">
        <v>232</v>
      </c>
      <c r="D145" s="229" t="s">
        <v>161</v>
      </c>
      <c r="E145" s="230" t="s">
        <v>1566</v>
      </c>
      <c r="F145" s="231" t="s">
        <v>1567</v>
      </c>
      <c r="G145" s="232" t="s">
        <v>1330</v>
      </c>
      <c r="H145" s="233">
        <v>1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241</v>
      </c>
      <c r="AT145" s="241" t="s">
        <v>161</v>
      </c>
      <c r="AU145" s="241" t="s">
        <v>85</v>
      </c>
      <c r="AY145" s="18" t="s">
        <v>158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241</v>
      </c>
      <c r="BM145" s="241" t="s">
        <v>318</v>
      </c>
    </row>
    <row r="146" s="2" customFormat="1" ht="33" customHeight="1">
      <c r="A146" s="39"/>
      <c r="B146" s="40"/>
      <c r="C146" s="229" t="s">
        <v>241</v>
      </c>
      <c r="D146" s="229" t="s">
        <v>161</v>
      </c>
      <c r="E146" s="230" t="s">
        <v>1568</v>
      </c>
      <c r="F146" s="231" t="s">
        <v>1569</v>
      </c>
      <c r="G146" s="232" t="s">
        <v>1330</v>
      </c>
      <c r="H146" s="233">
        <v>1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241</v>
      </c>
      <c r="AT146" s="241" t="s">
        <v>161</v>
      </c>
      <c r="AU146" s="241" t="s">
        <v>85</v>
      </c>
      <c r="AY146" s="18" t="s">
        <v>158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241</v>
      </c>
      <c r="BM146" s="241" t="s">
        <v>326</v>
      </c>
    </row>
    <row r="147" s="2" customFormat="1" ht="33" customHeight="1">
      <c r="A147" s="39"/>
      <c r="B147" s="40"/>
      <c r="C147" s="229" t="s">
        <v>246</v>
      </c>
      <c r="D147" s="229" t="s">
        <v>161</v>
      </c>
      <c r="E147" s="230" t="s">
        <v>1570</v>
      </c>
      <c r="F147" s="231" t="s">
        <v>1571</v>
      </c>
      <c r="G147" s="232" t="s">
        <v>1330</v>
      </c>
      <c r="H147" s="233">
        <v>3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241</v>
      </c>
      <c r="AT147" s="241" t="s">
        <v>161</v>
      </c>
      <c r="AU147" s="241" t="s">
        <v>85</v>
      </c>
      <c r="AY147" s="18" t="s">
        <v>158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241</v>
      </c>
      <c r="BM147" s="241" t="s">
        <v>338</v>
      </c>
    </row>
    <row r="148" s="2" customFormat="1" ht="37.8" customHeight="1">
      <c r="A148" s="39"/>
      <c r="B148" s="40"/>
      <c r="C148" s="229" t="s">
        <v>250</v>
      </c>
      <c r="D148" s="229" t="s">
        <v>161</v>
      </c>
      <c r="E148" s="230" t="s">
        <v>1572</v>
      </c>
      <c r="F148" s="231" t="s">
        <v>1573</v>
      </c>
      <c r="G148" s="232" t="s">
        <v>1330</v>
      </c>
      <c r="H148" s="233">
        <v>1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241</v>
      </c>
      <c r="AT148" s="241" t="s">
        <v>161</v>
      </c>
      <c r="AU148" s="241" t="s">
        <v>85</v>
      </c>
      <c r="AY148" s="18" t="s">
        <v>158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241</v>
      </c>
      <c r="BM148" s="241" t="s">
        <v>350</v>
      </c>
    </row>
    <row r="149" s="2" customFormat="1" ht="37.8" customHeight="1">
      <c r="A149" s="39"/>
      <c r="B149" s="40"/>
      <c r="C149" s="229" t="s">
        <v>260</v>
      </c>
      <c r="D149" s="229" t="s">
        <v>161</v>
      </c>
      <c r="E149" s="230" t="s">
        <v>1574</v>
      </c>
      <c r="F149" s="231" t="s">
        <v>1575</v>
      </c>
      <c r="G149" s="232" t="s">
        <v>1330</v>
      </c>
      <c r="H149" s="233">
        <v>2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241</v>
      </c>
      <c r="AT149" s="241" t="s">
        <v>161</v>
      </c>
      <c r="AU149" s="241" t="s">
        <v>85</v>
      </c>
      <c r="AY149" s="18" t="s">
        <v>158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241</v>
      </c>
      <c r="BM149" s="241" t="s">
        <v>358</v>
      </c>
    </row>
    <row r="150" s="2" customFormat="1" ht="37.8" customHeight="1">
      <c r="A150" s="39"/>
      <c r="B150" s="40"/>
      <c r="C150" s="229" t="s">
        <v>265</v>
      </c>
      <c r="D150" s="229" t="s">
        <v>161</v>
      </c>
      <c r="E150" s="230" t="s">
        <v>1576</v>
      </c>
      <c r="F150" s="231" t="s">
        <v>1577</v>
      </c>
      <c r="G150" s="232" t="s">
        <v>1330</v>
      </c>
      <c r="H150" s="233">
        <v>5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241</v>
      </c>
      <c r="AT150" s="241" t="s">
        <v>161</v>
      </c>
      <c r="AU150" s="241" t="s">
        <v>85</v>
      </c>
      <c r="AY150" s="18" t="s">
        <v>158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241</v>
      </c>
      <c r="BM150" s="241" t="s">
        <v>369</v>
      </c>
    </row>
    <row r="151" s="2" customFormat="1" ht="37.8" customHeight="1">
      <c r="A151" s="39"/>
      <c r="B151" s="40"/>
      <c r="C151" s="229" t="s">
        <v>7</v>
      </c>
      <c r="D151" s="229" t="s">
        <v>161</v>
      </c>
      <c r="E151" s="230" t="s">
        <v>1578</v>
      </c>
      <c r="F151" s="231" t="s">
        <v>1579</v>
      </c>
      <c r="G151" s="232" t="s">
        <v>1330</v>
      </c>
      <c r="H151" s="233">
        <v>7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241</v>
      </c>
      <c r="AT151" s="241" t="s">
        <v>161</v>
      </c>
      <c r="AU151" s="241" t="s">
        <v>85</v>
      </c>
      <c r="AY151" s="18" t="s">
        <v>158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241</v>
      </c>
      <c r="BM151" s="241" t="s">
        <v>383</v>
      </c>
    </row>
    <row r="152" s="2" customFormat="1" ht="37.8" customHeight="1">
      <c r="A152" s="39"/>
      <c r="B152" s="40"/>
      <c r="C152" s="229" t="s">
        <v>277</v>
      </c>
      <c r="D152" s="229" t="s">
        <v>161</v>
      </c>
      <c r="E152" s="230" t="s">
        <v>1580</v>
      </c>
      <c r="F152" s="231" t="s">
        <v>1581</v>
      </c>
      <c r="G152" s="232" t="s">
        <v>1330</v>
      </c>
      <c r="H152" s="233">
        <v>7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241</v>
      </c>
      <c r="AT152" s="241" t="s">
        <v>161</v>
      </c>
      <c r="AU152" s="241" t="s">
        <v>85</v>
      </c>
      <c r="AY152" s="18" t="s">
        <v>158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241</v>
      </c>
      <c r="BM152" s="241" t="s">
        <v>393</v>
      </c>
    </row>
    <row r="153" s="2" customFormat="1" ht="37.8" customHeight="1">
      <c r="A153" s="39"/>
      <c r="B153" s="40"/>
      <c r="C153" s="229" t="s">
        <v>284</v>
      </c>
      <c r="D153" s="229" t="s">
        <v>161</v>
      </c>
      <c r="E153" s="230" t="s">
        <v>1582</v>
      </c>
      <c r="F153" s="231" t="s">
        <v>1583</v>
      </c>
      <c r="G153" s="232" t="s">
        <v>1330</v>
      </c>
      <c r="H153" s="233">
        <v>1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241</v>
      </c>
      <c r="AT153" s="241" t="s">
        <v>161</v>
      </c>
      <c r="AU153" s="241" t="s">
        <v>85</v>
      </c>
      <c r="AY153" s="18" t="s">
        <v>158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241</v>
      </c>
      <c r="BM153" s="241" t="s">
        <v>404</v>
      </c>
    </row>
    <row r="154" s="2" customFormat="1" ht="37.8" customHeight="1">
      <c r="A154" s="39"/>
      <c r="B154" s="40"/>
      <c r="C154" s="229" t="s">
        <v>291</v>
      </c>
      <c r="D154" s="229" t="s">
        <v>161</v>
      </c>
      <c r="E154" s="230" t="s">
        <v>1584</v>
      </c>
      <c r="F154" s="231" t="s">
        <v>1585</v>
      </c>
      <c r="G154" s="232" t="s">
        <v>1330</v>
      </c>
      <c r="H154" s="233">
        <v>3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241</v>
      </c>
      <c r="AT154" s="241" t="s">
        <v>161</v>
      </c>
      <c r="AU154" s="241" t="s">
        <v>85</v>
      </c>
      <c r="AY154" s="18" t="s">
        <v>158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241</v>
      </c>
      <c r="BM154" s="241" t="s">
        <v>412</v>
      </c>
    </row>
    <row r="155" s="2" customFormat="1" ht="37.8" customHeight="1">
      <c r="A155" s="39"/>
      <c r="B155" s="40"/>
      <c r="C155" s="229" t="s">
        <v>296</v>
      </c>
      <c r="D155" s="229" t="s">
        <v>161</v>
      </c>
      <c r="E155" s="230" t="s">
        <v>1586</v>
      </c>
      <c r="F155" s="231" t="s">
        <v>1587</v>
      </c>
      <c r="G155" s="232" t="s">
        <v>1330</v>
      </c>
      <c r="H155" s="233">
        <v>1</v>
      </c>
      <c r="I155" s="234"/>
      <c r="J155" s="235">
        <f>ROUND(I155*H155,2)</f>
        <v>0</v>
      </c>
      <c r="K155" s="236"/>
      <c r="L155" s="45"/>
      <c r="M155" s="237" t="s">
        <v>1</v>
      </c>
      <c r="N155" s="238" t="s">
        <v>41</v>
      </c>
      <c r="O155" s="92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241</v>
      </c>
      <c r="AT155" s="241" t="s">
        <v>161</v>
      </c>
      <c r="AU155" s="241" t="s">
        <v>85</v>
      </c>
      <c r="AY155" s="18" t="s">
        <v>158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83</v>
      </c>
      <c r="BK155" s="242">
        <f>ROUND(I155*H155,2)</f>
        <v>0</v>
      </c>
      <c r="BL155" s="18" t="s">
        <v>241</v>
      </c>
      <c r="BM155" s="241" t="s">
        <v>420</v>
      </c>
    </row>
    <row r="156" s="2" customFormat="1" ht="37.8" customHeight="1">
      <c r="A156" s="39"/>
      <c r="B156" s="40"/>
      <c r="C156" s="229" t="s">
        <v>300</v>
      </c>
      <c r="D156" s="229" t="s">
        <v>161</v>
      </c>
      <c r="E156" s="230" t="s">
        <v>1588</v>
      </c>
      <c r="F156" s="231" t="s">
        <v>1589</v>
      </c>
      <c r="G156" s="232" t="s">
        <v>1330</v>
      </c>
      <c r="H156" s="233">
        <v>6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241</v>
      </c>
      <c r="AT156" s="241" t="s">
        <v>161</v>
      </c>
      <c r="AU156" s="241" t="s">
        <v>85</v>
      </c>
      <c r="AY156" s="18" t="s">
        <v>158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241</v>
      </c>
      <c r="BM156" s="241" t="s">
        <v>433</v>
      </c>
    </row>
    <row r="157" s="2" customFormat="1" ht="37.8" customHeight="1">
      <c r="A157" s="39"/>
      <c r="B157" s="40"/>
      <c r="C157" s="229" t="s">
        <v>305</v>
      </c>
      <c r="D157" s="229" t="s">
        <v>161</v>
      </c>
      <c r="E157" s="230" t="s">
        <v>1590</v>
      </c>
      <c r="F157" s="231" t="s">
        <v>1591</v>
      </c>
      <c r="G157" s="232" t="s">
        <v>1330</v>
      </c>
      <c r="H157" s="233">
        <v>2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241</v>
      </c>
      <c r="AT157" s="241" t="s">
        <v>161</v>
      </c>
      <c r="AU157" s="241" t="s">
        <v>85</v>
      </c>
      <c r="AY157" s="18" t="s">
        <v>158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241</v>
      </c>
      <c r="BM157" s="241" t="s">
        <v>441</v>
      </c>
    </row>
    <row r="158" s="2" customFormat="1" ht="37.8" customHeight="1">
      <c r="A158" s="39"/>
      <c r="B158" s="40"/>
      <c r="C158" s="229" t="s">
        <v>310</v>
      </c>
      <c r="D158" s="229" t="s">
        <v>161</v>
      </c>
      <c r="E158" s="230" t="s">
        <v>1592</v>
      </c>
      <c r="F158" s="231" t="s">
        <v>1593</v>
      </c>
      <c r="G158" s="232" t="s">
        <v>1330</v>
      </c>
      <c r="H158" s="233">
        <v>3</v>
      </c>
      <c r="I158" s="234"/>
      <c r="J158" s="235">
        <f>ROUND(I158*H158,2)</f>
        <v>0</v>
      </c>
      <c r="K158" s="236"/>
      <c r="L158" s="45"/>
      <c r="M158" s="237" t="s">
        <v>1</v>
      </c>
      <c r="N158" s="238" t="s">
        <v>41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241</v>
      </c>
      <c r="AT158" s="241" t="s">
        <v>161</v>
      </c>
      <c r="AU158" s="241" t="s">
        <v>85</v>
      </c>
      <c r="AY158" s="18" t="s">
        <v>158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83</v>
      </c>
      <c r="BK158" s="242">
        <f>ROUND(I158*H158,2)</f>
        <v>0</v>
      </c>
      <c r="BL158" s="18" t="s">
        <v>241</v>
      </c>
      <c r="BM158" s="241" t="s">
        <v>450</v>
      </c>
    </row>
    <row r="159" s="2" customFormat="1" ht="37.8" customHeight="1">
      <c r="A159" s="39"/>
      <c r="B159" s="40"/>
      <c r="C159" s="229" t="s">
        <v>314</v>
      </c>
      <c r="D159" s="229" t="s">
        <v>161</v>
      </c>
      <c r="E159" s="230" t="s">
        <v>1594</v>
      </c>
      <c r="F159" s="231" t="s">
        <v>1595</v>
      </c>
      <c r="G159" s="232" t="s">
        <v>1330</v>
      </c>
      <c r="H159" s="233">
        <v>2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241</v>
      </c>
      <c r="AT159" s="241" t="s">
        <v>161</v>
      </c>
      <c r="AU159" s="241" t="s">
        <v>85</v>
      </c>
      <c r="AY159" s="18" t="s">
        <v>158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241</v>
      </c>
      <c r="BM159" s="241" t="s">
        <v>460</v>
      </c>
    </row>
    <row r="160" s="2" customFormat="1" ht="37.8" customHeight="1">
      <c r="A160" s="39"/>
      <c r="B160" s="40"/>
      <c r="C160" s="229" t="s">
        <v>318</v>
      </c>
      <c r="D160" s="229" t="s">
        <v>161</v>
      </c>
      <c r="E160" s="230" t="s">
        <v>1596</v>
      </c>
      <c r="F160" s="231" t="s">
        <v>1597</v>
      </c>
      <c r="G160" s="232" t="s">
        <v>1330</v>
      </c>
      <c r="H160" s="233">
        <v>1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241</v>
      </c>
      <c r="AT160" s="241" t="s">
        <v>161</v>
      </c>
      <c r="AU160" s="241" t="s">
        <v>85</v>
      </c>
      <c r="AY160" s="18" t="s">
        <v>158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241</v>
      </c>
      <c r="BM160" s="241" t="s">
        <v>470</v>
      </c>
    </row>
    <row r="161" s="2" customFormat="1" ht="37.8" customHeight="1">
      <c r="A161" s="39"/>
      <c r="B161" s="40"/>
      <c r="C161" s="229" t="s">
        <v>322</v>
      </c>
      <c r="D161" s="229" t="s">
        <v>161</v>
      </c>
      <c r="E161" s="230" t="s">
        <v>1598</v>
      </c>
      <c r="F161" s="231" t="s">
        <v>1599</v>
      </c>
      <c r="G161" s="232" t="s">
        <v>1330</v>
      </c>
      <c r="H161" s="233">
        <v>1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241</v>
      </c>
      <c r="AT161" s="241" t="s">
        <v>161</v>
      </c>
      <c r="AU161" s="241" t="s">
        <v>85</v>
      </c>
      <c r="AY161" s="18" t="s">
        <v>158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241</v>
      </c>
      <c r="BM161" s="241" t="s">
        <v>484</v>
      </c>
    </row>
    <row r="162" s="2" customFormat="1" ht="37.8" customHeight="1">
      <c r="A162" s="39"/>
      <c r="B162" s="40"/>
      <c r="C162" s="229" t="s">
        <v>326</v>
      </c>
      <c r="D162" s="229" t="s">
        <v>161</v>
      </c>
      <c r="E162" s="230" t="s">
        <v>1600</v>
      </c>
      <c r="F162" s="231" t="s">
        <v>1601</v>
      </c>
      <c r="G162" s="232" t="s">
        <v>1330</v>
      </c>
      <c r="H162" s="233">
        <v>1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241</v>
      </c>
      <c r="AT162" s="241" t="s">
        <v>161</v>
      </c>
      <c r="AU162" s="241" t="s">
        <v>85</v>
      </c>
      <c r="AY162" s="18" t="s">
        <v>158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241</v>
      </c>
      <c r="BM162" s="241" t="s">
        <v>495</v>
      </c>
    </row>
    <row r="163" s="2" customFormat="1" ht="37.8" customHeight="1">
      <c r="A163" s="39"/>
      <c r="B163" s="40"/>
      <c r="C163" s="229" t="s">
        <v>334</v>
      </c>
      <c r="D163" s="229" t="s">
        <v>161</v>
      </c>
      <c r="E163" s="230" t="s">
        <v>1602</v>
      </c>
      <c r="F163" s="231" t="s">
        <v>1603</v>
      </c>
      <c r="G163" s="232" t="s">
        <v>1330</v>
      </c>
      <c r="H163" s="233">
        <v>1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41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241</v>
      </c>
      <c r="AT163" s="241" t="s">
        <v>161</v>
      </c>
      <c r="AU163" s="241" t="s">
        <v>85</v>
      </c>
      <c r="AY163" s="18" t="s">
        <v>158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83</v>
      </c>
      <c r="BK163" s="242">
        <f>ROUND(I163*H163,2)</f>
        <v>0</v>
      </c>
      <c r="BL163" s="18" t="s">
        <v>241</v>
      </c>
      <c r="BM163" s="241" t="s">
        <v>505</v>
      </c>
    </row>
    <row r="164" s="2" customFormat="1" ht="37.8" customHeight="1">
      <c r="A164" s="39"/>
      <c r="B164" s="40"/>
      <c r="C164" s="229" t="s">
        <v>338</v>
      </c>
      <c r="D164" s="229" t="s">
        <v>161</v>
      </c>
      <c r="E164" s="230" t="s">
        <v>1604</v>
      </c>
      <c r="F164" s="231" t="s">
        <v>1605</v>
      </c>
      <c r="G164" s="232" t="s">
        <v>1330</v>
      </c>
      <c r="H164" s="233">
        <v>4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41</v>
      </c>
      <c r="O164" s="92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241</v>
      </c>
      <c r="AT164" s="241" t="s">
        <v>161</v>
      </c>
      <c r="AU164" s="241" t="s">
        <v>85</v>
      </c>
      <c r="AY164" s="18" t="s">
        <v>158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83</v>
      </c>
      <c r="BK164" s="242">
        <f>ROUND(I164*H164,2)</f>
        <v>0</v>
      </c>
      <c r="BL164" s="18" t="s">
        <v>241</v>
      </c>
      <c r="BM164" s="241" t="s">
        <v>516</v>
      </c>
    </row>
    <row r="165" s="2" customFormat="1" ht="33" customHeight="1">
      <c r="A165" s="39"/>
      <c r="B165" s="40"/>
      <c r="C165" s="229" t="s">
        <v>345</v>
      </c>
      <c r="D165" s="229" t="s">
        <v>161</v>
      </c>
      <c r="E165" s="230" t="s">
        <v>1606</v>
      </c>
      <c r="F165" s="231" t="s">
        <v>1607</v>
      </c>
      <c r="G165" s="232" t="s">
        <v>1330</v>
      </c>
      <c r="H165" s="233">
        <v>2</v>
      </c>
      <c r="I165" s="234"/>
      <c r="J165" s="235">
        <f>ROUND(I165*H165,2)</f>
        <v>0</v>
      </c>
      <c r="K165" s="236"/>
      <c r="L165" s="45"/>
      <c r="M165" s="237" t="s">
        <v>1</v>
      </c>
      <c r="N165" s="238" t="s">
        <v>41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241</v>
      </c>
      <c r="AT165" s="241" t="s">
        <v>161</v>
      </c>
      <c r="AU165" s="241" t="s">
        <v>85</v>
      </c>
      <c r="AY165" s="18" t="s">
        <v>158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83</v>
      </c>
      <c r="BK165" s="242">
        <f>ROUND(I165*H165,2)</f>
        <v>0</v>
      </c>
      <c r="BL165" s="18" t="s">
        <v>241</v>
      </c>
      <c r="BM165" s="241" t="s">
        <v>526</v>
      </c>
    </row>
    <row r="166" s="2" customFormat="1" ht="37.8" customHeight="1">
      <c r="A166" s="39"/>
      <c r="B166" s="40"/>
      <c r="C166" s="229" t="s">
        <v>350</v>
      </c>
      <c r="D166" s="229" t="s">
        <v>161</v>
      </c>
      <c r="E166" s="230" t="s">
        <v>1608</v>
      </c>
      <c r="F166" s="231" t="s">
        <v>1609</v>
      </c>
      <c r="G166" s="232" t="s">
        <v>1330</v>
      </c>
      <c r="H166" s="233">
        <v>5</v>
      </c>
      <c r="I166" s="234"/>
      <c r="J166" s="235">
        <f>ROUND(I166*H166,2)</f>
        <v>0</v>
      </c>
      <c r="K166" s="236"/>
      <c r="L166" s="45"/>
      <c r="M166" s="237" t="s">
        <v>1</v>
      </c>
      <c r="N166" s="238" t="s">
        <v>41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241</v>
      </c>
      <c r="AT166" s="241" t="s">
        <v>161</v>
      </c>
      <c r="AU166" s="241" t="s">
        <v>85</v>
      </c>
      <c r="AY166" s="18" t="s">
        <v>158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241</v>
      </c>
      <c r="BM166" s="241" t="s">
        <v>536</v>
      </c>
    </row>
    <row r="167" s="2" customFormat="1" ht="37.8" customHeight="1">
      <c r="A167" s="39"/>
      <c r="B167" s="40"/>
      <c r="C167" s="229" t="s">
        <v>354</v>
      </c>
      <c r="D167" s="229" t="s">
        <v>161</v>
      </c>
      <c r="E167" s="230" t="s">
        <v>1610</v>
      </c>
      <c r="F167" s="231" t="s">
        <v>1611</v>
      </c>
      <c r="G167" s="232" t="s">
        <v>1330</v>
      </c>
      <c r="H167" s="233">
        <v>1</v>
      </c>
      <c r="I167" s="234"/>
      <c r="J167" s="235">
        <f>ROUND(I167*H167,2)</f>
        <v>0</v>
      </c>
      <c r="K167" s="236"/>
      <c r="L167" s="45"/>
      <c r="M167" s="237" t="s">
        <v>1</v>
      </c>
      <c r="N167" s="238" t="s">
        <v>41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241</v>
      </c>
      <c r="AT167" s="241" t="s">
        <v>161</v>
      </c>
      <c r="AU167" s="241" t="s">
        <v>85</v>
      </c>
      <c r="AY167" s="18" t="s">
        <v>158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241</v>
      </c>
      <c r="BM167" s="241" t="s">
        <v>548</v>
      </c>
    </row>
    <row r="168" s="2" customFormat="1" ht="37.8" customHeight="1">
      <c r="A168" s="39"/>
      <c r="B168" s="40"/>
      <c r="C168" s="229" t="s">
        <v>358</v>
      </c>
      <c r="D168" s="229" t="s">
        <v>161</v>
      </c>
      <c r="E168" s="230" t="s">
        <v>1612</v>
      </c>
      <c r="F168" s="231" t="s">
        <v>1613</v>
      </c>
      <c r="G168" s="232" t="s">
        <v>1330</v>
      </c>
      <c r="H168" s="233">
        <v>12</v>
      </c>
      <c r="I168" s="234"/>
      <c r="J168" s="235">
        <f>ROUND(I168*H168,2)</f>
        <v>0</v>
      </c>
      <c r="K168" s="236"/>
      <c r="L168" s="45"/>
      <c r="M168" s="237" t="s">
        <v>1</v>
      </c>
      <c r="N168" s="238" t="s">
        <v>41</v>
      </c>
      <c r="O168" s="92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241</v>
      </c>
      <c r="AT168" s="241" t="s">
        <v>161</v>
      </c>
      <c r="AU168" s="241" t="s">
        <v>85</v>
      </c>
      <c r="AY168" s="18" t="s">
        <v>158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83</v>
      </c>
      <c r="BK168" s="242">
        <f>ROUND(I168*H168,2)</f>
        <v>0</v>
      </c>
      <c r="BL168" s="18" t="s">
        <v>241</v>
      </c>
      <c r="BM168" s="241" t="s">
        <v>560</v>
      </c>
    </row>
    <row r="169" s="2" customFormat="1" ht="37.8" customHeight="1">
      <c r="A169" s="39"/>
      <c r="B169" s="40"/>
      <c r="C169" s="229" t="s">
        <v>363</v>
      </c>
      <c r="D169" s="229" t="s">
        <v>161</v>
      </c>
      <c r="E169" s="230" t="s">
        <v>1614</v>
      </c>
      <c r="F169" s="231" t="s">
        <v>1615</v>
      </c>
      <c r="G169" s="232" t="s">
        <v>1330</v>
      </c>
      <c r="H169" s="233">
        <v>1</v>
      </c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41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241</v>
      </c>
      <c r="AT169" s="241" t="s">
        <v>161</v>
      </c>
      <c r="AU169" s="241" t="s">
        <v>85</v>
      </c>
      <c r="AY169" s="18" t="s">
        <v>158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241</v>
      </c>
      <c r="BM169" s="241" t="s">
        <v>569</v>
      </c>
    </row>
    <row r="170" s="2" customFormat="1" ht="37.8" customHeight="1">
      <c r="A170" s="39"/>
      <c r="B170" s="40"/>
      <c r="C170" s="229" t="s">
        <v>369</v>
      </c>
      <c r="D170" s="229" t="s">
        <v>161</v>
      </c>
      <c r="E170" s="230" t="s">
        <v>1616</v>
      </c>
      <c r="F170" s="231" t="s">
        <v>1617</v>
      </c>
      <c r="G170" s="232" t="s">
        <v>1330</v>
      </c>
      <c r="H170" s="233">
        <v>6</v>
      </c>
      <c r="I170" s="234"/>
      <c r="J170" s="235">
        <f>ROUND(I170*H170,2)</f>
        <v>0</v>
      </c>
      <c r="K170" s="236"/>
      <c r="L170" s="45"/>
      <c r="M170" s="237" t="s">
        <v>1</v>
      </c>
      <c r="N170" s="238" t="s">
        <v>41</v>
      </c>
      <c r="O170" s="92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241</v>
      </c>
      <c r="AT170" s="241" t="s">
        <v>161</v>
      </c>
      <c r="AU170" s="241" t="s">
        <v>85</v>
      </c>
      <c r="AY170" s="18" t="s">
        <v>158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83</v>
      </c>
      <c r="BK170" s="242">
        <f>ROUND(I170*H170,2)</f>
        <v>0</v>
      </c>
      <c r="BL170" s="18" t="s">
        <v>241</v>
      </c>
      <c r="BM170" s="241" t="s">
        <v>579</v>
      </c>
    </row>
    <row r="171" s="2" customFormat="1" ht="37.8" customHeight="1">
      <c r="A171" s="39"/>
      <c r="B171" s="40"/>
      <c r="C171" s="229" t="s">
        <v>377</v>
      </c>
      <c r="D171" s="229" t="s">
        <v>161</v>
      </c>
      <c r="E171" s="230" t="s">
        <v>1618</v>
      </c>
      <c r="F171" s="231" t="s">
        <v>1619</v>
      </c>
      <c r="G171" s="232" t="s">
        <v>1330</v>
      </c>
      <c r="H171" s="233">
        <v>2</v>
      </c>
      <c r="I171" s="234"/>
      <c r="J171" s="235">
        <f>ROUND(I171*H171,2)</f>
        <v>0</v>
      </c>
      <c r="K171" s="236"/>
      <c r="L171" s="45"/>
      <c r="M171" s="237" t="s">
        <v>1</v>
      </c>
      <c r="N171" s="238" t="s">
        <v>41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241</v>
      </c>
      <c r="AT171" s="241" t="s">
        <v>161</v>
      </c>
      <c r="AU171" s="241" t="s">
        <v>85</v>
      </c>
      <c r="AY171" s="18" t="s">
        <v>158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83</v>
      </c>
      <c r="BK171" s="242">
        <f>ROUND(I171*H171,2)</f>
        <v>0</v>
      </c>
      <c r="BL171" s="18" t="s">
        <v>241</v>
      </c>
      <c r="BM171" s="241" t="s">
        <v>587</v>
      </c>
    </row>
    <row r="172" s="2" customFormat="1" ht="37.8" customHeight="1">
      <c r="A172" s="39"/>
      <c r="B172" s="40"/>
      <c r="C172" s="229" t="s">
        <v>383</v>
      </c>
      <c r="D172" s="229" t="s">
        <v>161</v>
      </c>
      <c r="E172" s="230" t="s">
        <v>1620</v>
      </c>
      <c r="F172" s="231" t="s">
        <v>1621</v>
      </c>
      <c r="G172" s="232" t="s">
        <v>1330</v>
      </c>
      <c r="H172" s="233">
        <v>1</v>
      </c>
      <c r="I172" s="234"/>
      <c r="J172" s="235">
        <f>ROUND(I172*H172,2)</f>
        <v>0</v>
      </c>
      <c r="K172" s="236"/>
      <c r="L172" s="45"/>
      <c r="M172" s="237" t="s">
        <v>1</v>
      </c>
      <c r="N172" s="238" t="s">
        <v>41</v>
      </c>
      <c r="O172" s="92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241</v>
      </c>
      <c r="AT172" s="241" t="s">
        <v>161</v>
      </c>
      <c r="AU172" s="241" t="s">
        <v>85</v>
      </c>
      <c r="AY172" s="18" t="s">
        <v>158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241</v>
      </c>
      <c r="BM172" s="241" t="s">
        <v>598</v>
      </c>
    </row>
    <row r="173" s="2" customFormat="1" ht="37.8" customHeight="1">
      <c r="A173" s="39"/>
      <c r="B173" s="40"/>
      <c r="C173" s="229" t="s">
        <v>387</v>
      </c>
      <c r="D173" s="229" t="s">
        <v>161</v>
      </c>
      <c r="E173" s="230" t="s">
        <v>1622</v>
      </c>
      <c r="F173" s="231" t="s">
        <v>1623</v>
      </c>
      <c r="G173" s="232" t="s">
        <v>1330</v>
      </c>
      <c r="H173" s="233">
        <v>1</v>
      </c>
      <c r="I173" s="234"/>
      <c r="J173" s="235">
        <f>ROUND(I173*H173,2)</f>
        <v>0</v>
      </c>
      <c r="K173" s="236"/>
      <c r="L173" s="45"/>
      <c r="M173" s="237" t="s">
        <v>1</v>
      </c>
      <c r="N173" s="238" t="s">
        <v>41</v>
      </c>
      <c r="O173" s="92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241</v>
      </c>
      <c r="AT173" s="241" t="s">
        <v>161</v>
      </c>
      <c r="AU173" s="241" t="s">
        <v>85</v>
      </c>
      <c r="AY173" s="18" t="s">
        <v>158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83</v>
      </c>
      <c r="BK173" s="242">
        <f>ROUND(I173*H173,2)</f>
        <v>0</v>
      </c>
      <c r="BL173" s="18" t="s">
        <v>241</v>
      </c>
      <c r="BM173" s="241" t="s">
        <v>608</v>
      </c>
    </row>
    <row r="174" s="2" customFormat="1" ht="37.8" customHeight="1">
      <c r="A174" s="39"/>
      <c r="B174" s="40"/>
      <c r="C174" s="229" t="s">
        <v>393</v>
      </c>
      <c r="D174" s="229" t="s">
        <v>161</v>
      </c>
      <c r="E174" s="230" t="s">
        <v>1624</v>
      </c>
      <c r="F174" s="231" t="s">
        <v>1625</v>
      </c>
      <c r="G174" s="232" t="s">
        <v>1330</v>
      </c>
      <c r="H174" s="233">
        <v>1</v>
      </c>
      <c r="I174" s="234"/>
      <c r="J174" s="235">
        <f>ROUND(I174*H174,2)</f>
        <v>0</v>
      </c>
      <c r="K174" s="236"/>
      <c r="L174" s="45"/>
      <c r="M174" s="237" t="s">
        <v>1</v>
      </c>
      <c r="N174" s="238" t="s">
        <v>41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241</v>
      </c>
      <c r="AT174" s="241" t="s">
        <v>161</v>
      </c>
      <c r="AU174" s="241" t="s">
        <v>85</v>
      </c>
      <c r="AY174" s="18" t="s">
        <v>158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83</v>
      </c>
      <c r="BK174" s="242">
        <f>ROUND(I174*H174,2)</f>
        <v>0</v>
      </c>
      <c r="BL174" s="18" t="s">
        <v>241</v>
      </c>
      <c r="BM174" s="241" t="s">
        <v>616</v>
      </c>
    </row>
    <row r="175" s="2" customFormat="1" ht="37.8" customHeight="1">
      <c r="A175" s="39"/>
      <c r="B175" s="40"/>
      <c r="C175" s="229" t="s">
        <v>399</v>
      </c>
      <c r="D175" s="229" t="s">
        <v>161</v>
      </c>
      <c r="E175" s="230" t="s">
        <v>1626</v>
      </c>
      <c r="F175" s="231" t="s">
        <v>1627</v>
      </c>
      <c r="G175" s="232" t="s">
        <v>1330</v>
      </c>
      <c r="H175" s="233">
        <v>1</v>
      </c>
      <c r="I175" s="234"/>
      <c r="J175" s="235">
        <f>ROUND(I175*H175,2)</f>
        <v>0</v>
      </c>
      <c r="K175" s="236"/>
      <c r="L175" s="45"/>
      <c r="M175" s="237" t="s">
        <v>1</v>
      </c>
      <c r="N175" s="238" t="s">
        <v>41</v>
      </c>
      <c r="O175" s="92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241</v>
      </c>
      <c r="AT175" s="241" t="s">
        <v>161</v>
      </c>
      <c r="AU175" s="241" t="s">
        <v>85</v>
      </c>
      <c r="AY175" s="18" t="s">
        <v>158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83</v>
      </c>
      <c r="BK175" s="242">
        <f>ROUND(I175*H175,2)</f>
        <v>0</v>
      </c>
      <c r="BL175" s="18" t="s">
        <v>241</v>
      </c>
      <c r="BM175" s="241" t="s">
        <v>624</v>
      </c>
    </row>
    <row r="176" s="2" customFormat="1" ht="37.8" customHeight="1">
      <c r="A176" s="39"/>
      <c r="B176" s="40"/>
      <c r="C176" s="229" t="s">
        <v>404</v>
      </c>
      <c r="D176" s="229" t="s">
        <v>161</v>
      </c>
      <c r="E176" s="230" t="s">
        <v>1628</v>
      </c>
      <c r="F176" s="231" t="s">
        <v>1629</v>
      </c>
      <c r="G176" s="232" t="s">
        <v>1330</v>
      </c>
      <c r="H176" s="233">
        <v>1</v>
      </c>
      <c r="I176" s="234"/>
      <c r="J176" s="235">
        <f>ROUND(I176*H176,2)</f>
        <v>0</v>
      </c>
      <c r="K176" s="236"/>
      <c r="L176" s="45"/>
      <c r="M176" s="237" t="s">
        <v>1</v>
      </c>
      <c r="N176" s="238" t="s">
        <v>41</v>
      </c>
      <c r="O176" s="92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241</v>
      </c>
      <c r="AT176" s="241" t="s">
        <v>161</v>
      </c>
      <c r="AU176" s="241" t="s">
        <v>85</v>
      </c>
      <c r="AY176" s="18" t="s">
        <v>158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83</v>
      </c>
      <c r="BK176" s="242">
        <f>ROUND(I176*H176,2)</f>
        <v>0</v>
      </c>
      <c r="BL176" s="18" t="s">
        <v>241</v>
      </c>
      <c r="BM176" s="241" t="s">
        <v>632</v>
      </c>
    </row>
    <row r="177" s="2" customFormat="1" ht="37.8" customHeight="1">
      <c r="A177" s="39"/>
      <c r="B177" s="40"/>
      <c r="C177" s="229" t="s">
        <v>408</v>
      </c>
      <c r="D177" s="229" t="s">
        <v>161</v>
      </c>
      <c r="E177" s="230" t="s">
        <v>1630</v>
      </c>
      <c r="F177" s="231" t="s">
        <v>1631</v>
      </c>
      <c r="G177" s="232" t="s">
        <v>1330</v>
      </c>
      <c r="H177" s="233">
        <v>2</v>
      </c>
      <c r="I177" s="234"/>
      <c r="J177" s="235">
        <f>ROUND(I177*H177,2)</f>
        <v>0</v>
      </c>
      <c r="K177" s="236"/>
      <c r="L177" s="45"/>
      <c r="M177" s="237" t="s">
        <v>1</v>
      </c>
      <c r="N177" s="238" t="s">
        <v>41</v>
      </c>
      <c r="O177" s="92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241</v>
      </c>
      <c r="AT177" s="241" t="s">
        <v>161</v>
      </c>
      <c r="AU177" s="241" t="s">
        <v>85</v>
      </c>
      <c r="AY177" s="18" t="s">
        <v>158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83</v>
      </c>
      <c r="BK177" s="242">
        <f>ROUND(I177*H177,2)</f>
        <v>0</v>
      </c>
      <c r="BL177" s="18" t="s">
        <v>241</v>
      </c>
      <c r="BM177" s="241" t="s">
        <v>640</v>
      </c>
    </row>
    <row r="178" s="2" customFormat="1" ht="24.15" customHeight="1">
      <c r="A178" s="39"/>
      <c r="B178" s="40"/>
      <c r="C178" s="229" t="s">
        <v>412</v>
      </c>
      <c r="D178" s="229" t="s">
        <v>161</v>
      </c>
      <c r="E178" s="230" t="s">
        <v>1632</v>
      </c>
      <c r="F178" s="231" t="s">
        <v>1633</v>
      </c>
      <c r="G178" s="232" t="s">
        <v>1330</v>
      </c>
      <c r="H178" s="233">
        <v>1</v>
      </c>
      <c r="I178" s="234"/>
      <c r="J178" s="235">
        <f>ROUND(I178*H178,2)</f>
        <v>0</v>
      </c>
      <c r="K178" s="236"/>
      <c r="L178" s="45"/>
      <c r="M178" s="237" t="s">
        <v>1</v>
      </c>
      <c r="N178" s="238" t="s">
        <v>41</v>
      </c>
      <c r="O178" s="92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241</v>
      </c>
      <c r="AT178" s="241" t="s">
        <v>161</v>
      </c>
      <c r="AU178" s="241" t="s">
        <v>85</v>
      </c>
      <c r="AY178" s="18" t="s">
        <v>158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83</v>
      </c>
      <c r="BK178" s="242">
        <f>ROUND(I178*H178,2)</f>
        <v>0</v>
      </c>
      <c r="BL178" s="18" t="s">
        <v>241</v>
      </c>
      <c r="BM178" s="241" t="s">
        <v>648</v>
      </c>
    </row>
    <row r="179" s="2" customFormat="1" ht="37.8" customHeight="1">
      <c r="A179" s="39"/>
      <c r="B179" s="40"/>
      <c r="C179" s="229" t="s">
        <v>415</v>
      </c>
      <c r="D179" s="229" t="s">
        <v>161</v>
      </c>
      <c r="E179" s="230" t="s">
        <v>1634</v>
      </c>
      <c r="F179" s="231" t="s">
        <v>1635</v>
      </c>
      <c r="G179" s="232" t="s">
        <v>1330</v>
      </c>
      <c r="H179" s="233">
        <v>1</v>
      </c>
      <c r="I179" s="234"/>
      <c r="J179" s="235">
        <f>ROUND(I179*H179,2)</f>
        <v>0</v>
      </c>
      <c r="K179" s="236"/>
      <c r="L179" s="45"/>
      <c r="M179" s="237" t="s">
        <v>1</v>
      </c>
      <c r="N179" s="238" t="s">
        <v>41</v>
      </c>
      <c r="O179" s="92"/>
      <c r="P179" s="239">
        <f>O179*H179</f>
        <v>0</v>
      </c>
      <c r="Q179" s="239">
        <v>0</v>
      </c>
      <c r="R179" s="239">
        <f>Q179*H179</f>
        <v>0</v>
      </c>
      <c r="S179" s="239">
        <v>0</v>
      </c>
      <c r="T179" s="24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1" t="s">
        <v>241</v>
      </c>
      <c r="AT179" s="241" t="s">
        <v>161</v>
      </c>
      <c r="AU179" s="241" t="s">
        <v>85</v>
      </c>
      <c r="AY179" s="18" t="s">
        <v>158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18" t="s">
        <v>83</v>
      </c>
      <c r="BK179" s="242">
        <f>ROUND(I179*H179,2)</f>
        <v>0</v>
      </c>
      <c r="BL179" s="18" t="s">
        <v>241</v>
      </c>
      <c r="BM179" s="241" t="s">
        <v>656</v>
      </c>
    </row>
    <row r="180" s="2" customFormat="1" ht="37.8" customHeight="1">
      <c r="A180" s="39"/>
      <c r="B180" s="40"/>
      <c r="C180" s="229" t="s">
        <v>420</v>
      </c>
      <c r="D180" s="229" t="s">
        <v>161</v>
      </c>
      <c r="E180" s="230" t="s">
        <v>1636</v>
      </c>
      <c r="F180" s="231" t="s">
        <v>1637</v>
      </c>
      <c r="G180" s="232" t="s">
        <v>1330</v>
      </c>
      <c r="H180" s="233">
        <v>1</v>
      </c>
      <c r="I180" s="234"/>
      <c r="J180" s="235">
        <f>ROUND(I180*H180,2)</f>
        <v>0</v>
      </c>
      <c r="K180" s="236"/>
      <c r="L180" s="45"/>
      <c r="M180" s="237" t="s">
        <v>1</v>
      </c>
      <c r="N180" s="238" t="s">
        <v>41</v>
      </c>
      <c r="O180" s="92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1" t="s">
        <v>241</v>
      </c>
      <c r="AT180" s="241" t="s">
        <v>161</v>
      </c>
      <c r="AU180" s="241" t="s">
        <v>85</v>
      </c>
      <c r="AY180" s="18" t="s">
        <v>158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8" t="s">
        <v>83</v>
      </c>
      <c r="BK180" s="242">
        <f>ROUND(I180*H180,2)</f>
        <v>0</v>
      </c>
      <c r="BL180" s="18" t="s">
        <v>241</v>
      </c>
      <c r="BM180" s="241" t="s">
        <v>664</v>
      </c>
    </row>
    <row r="181" s="2" customFormat="1" ht="37.8" customHeight="1">
      <c r="A181" s="39"/>
      <c r="B181" s="40"/>
      <c r="C181" s="229" t="s">
        <v>426</v>
      </c>
      <c r="D181" s="229" t="s">
        <v>161</v>
      </c>
      <c r="E181" s="230" t="s">
        <v>1638</v>
      </c>
      <c r="F181" s="231" t="s">
        <v>1639</v>
      </c>
      <c r="G181" s="232" t="s">
        <v>1330</v>
      </c>
      <c r="H181" s="233">
        <v>2</v>
      </c>
      <c r="I181" s="234"/>
      <c r="J181" s="235">
        <f>ROUND(I181*H181,2)</f>
        <v>0</v>
      </c>
      <c r="K181" s="236"/>
      <c r="L181" s="45"/>
      <c r="M181" s="237" t="s">
        <v>1</v>
      </c>
      <c r="N181" s="238" t="s">
        <v>41</v>
      </c>
      <c r="O181" s="92"/>
      <c r="P181" s="239">
        <f>O181*H181</f>
        <v>0</v>
      </c>
      <c r="Q181" s="239">
        <v>0</v>
      </c>
      <c r="R181" s="239">
        <f>Q181*H181</f>
        <v>0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241</v>
      </c>
      <c r="AT181" s="241" t="s">
        <v>161</v>
      </c>
      <c r="AU181" s="241" t="s">
        <v>85</v>
      </c>
      <c r="AY181" s="18" t="s">
        <v>158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83</v>
      </c>
      <c r="BK181" s="242">
        <f>ROUND(I181*H181,2)</f>
        <v>0</v>
      </c>
      <c r="BL181" s="18" t="s">
        <v>241</v>
      </c>
      <c r="BM181" s="241" t="s">
        <v>672</v>
      </c>
    </row>
    <row r="182" s="2" customFormat="1" ht="24.15" customHeight="1">
      <c r="A182" s="39"/>
      <c r="B182" s="40"/>
      <c r="C182" s="229" t="s">
        <v>433</v>
      </c>
      <c r="D182" s="229" t="s">
        <v>161</v>
      </c>
      <c r="E182" s="230" t="s">
        <v>1640</v>
      </c>
      <c r="F182" s="231" t="s">
        <v>1641</v>
      </c>
      <c r="G182" s="232" t="s">
        <v>1330</v>
      </c>
      <c r="H182" s="233">
        <v>1</v>
      </c>
      <c r="I182" s="234"/>
      <c r="J182" s="235">
        <f>ROUND(I182*H182,2)</f>
        <v>0</v>
      </c>
      <c r="K182" s="236"/>
      <c r="L182" s="45"/>
      <c r="M182" s="237" t="s">
        <v>1</v>
      </c>
      <c r="N182" s="238" t="s">
        <v>41</v>
      </c>
      <c r="O182" s="92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1" t="s">
        <v>241</v>
      </c>
      <c r="AT182" s="241" t="s">
        <v>161</v>
      </c>
      <c r="AU182" s="241" t="s">
        <v>85</v>
      </c>
      <c r="AY182" s="18" t="s">
        <v>158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8" t="s">
        <v>83</v>
      </c>
      <c r="BK182" s="242">
        <f>ROUND(I182*H182,2)</f>
        <v>0</v>
      </c>
      <c r="BL182" s="18" t="s">
        <v>241</v>
      </c>
      <c r="BM182" s="241" t="s">
        <v>680</v>
      </c>
    </row>
    <row r="183" s="2" customFormat="1" ht="24.15" customHeight="1">
      <c r="A183" s="39"/>
      <c r="B183" s="40"/>
      <c r="C183" s="229" t="s">
        <v>438</v>
      </c>
      <c r="D183" s="229" t="s">
        <v>161</v>
      </c>
      <c r="E183" s="230" t="s">
        <v>1642</v>
      </c>
      <c r="F183" s="231" t="s">
        <v>1643</v>
      </c>
      <c r="G183" s="232" t="s">
        <v>1330</v>
      </c>
      <c r="H183" s="233">
        <v>3</v>
      </c>
      <c r="I183" s="234"/>
      <c r="J183" s="235">
        <f>ROUND(I183*H183,2)</f>
        <v>0</v>
      </c>
      <c r="K183" s="236"/>
      <c r="L183" s="45"/>
      <c r="M183" s="237" t="s">
        <v>1</v>
      </c>
      <c r="N183" s="238" t="s">
        <v>41</v>
      </c>
      <c r="O183" s="92"/>
      <c r="P183" s="239">
        <f>O183*H183</f>
        <v>0</v>
      </c>
      <c r="Q183" s="239">
        <v>0</v>
      </c>
      <c r="R183" s="239">
        <f>Q183*H183</f>
        <v>0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241</v>
      </c>
      <c r="AT183" s="241" t="s">
        <v>161</v>
      </c>
      <c r="AU183" s="241" t="s">
        <v>85</v>
      </c>
      <c r="AY183" s="18" t="s">
        <v>158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83</v>
      </c>
      <c r="BK183" s="242">
        <f>ROUND(I183*H183,2)</f>
        <v>0</v>
      </c>
      <c r="BL183" s="18" t="s">
        <v>241</v>
      </c>
      <c r="BM183" s="241" t="s">
        <v>688</v>
      </c>
    </row>
    <row r="184" s="2" customFormat="1" ht="24.15" customHeight="1">
      <c r="A184" s="39"/>
      <c r="B184" s="40"/>
      <c r="C184" s="229" t="s">
        <v>441</v>
      </c>
      <c r="D184" s="229" t="s">
        <v>161</v>
      </c>
      <c r="E184" s="230" t="s">
        <v>1644</v>
      </c>
      <c r="F184" s="231" t="s">
        <v>1645</v>
      </c>
      <c r="G184" s="232" t="s">
        <v>1330</v>
      </c>
      <c r="H184" s="233">
        <v>1</v>
      </c>
      <c r="I184" s="234"/>
      <c r="J184" s="235">
        <f>ROUND(I184*H184,2)</f>
        <v>0</v>
      </c>
      <c r="K184" s="236"/>
      <c r="L184" s="45"/>
      <c r="M184" s="237" t="s">
        <v>1</v>
      </c>
      <c r="N184" s="238" t="s">
        <v>41</v>
      </c>
      <c r="O184" s="92"/>
      <c r="P184" s="239">
        <f>O184*H184</f>
        <v>0</v>
      </c>
      <c r="Q184" s="239">
        <v>0</v>
      </c>
      <c r="R184" s="239">
        <f>Q184*H184</f>
        <v>0</v>
      </c>
      <c r="S184" s="239">
        <v>0</v>
      </c>
      <c r="T184" s="24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1" t="s">
        <v>241</v>
      </c>
      <c r="AT184" s="241" t="s">
        <v>161</v>
      </c>
      <c r="AU184" s="241" t="s">
        <v>85</v>
      </c>
      <c r="AY184" s="18" t="s">
        <v>158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8" t="s">
        <v>83</v>
      </c>
      <c r="BK184" s="242">
        <f>ROUND(I184*H184,2)</f>
        <v>0</v>
      </c>
      <c r="BL184" s="18" t="s">
        <v>241</v>
      </c>
      <c r="BM184" s="241" t="s">
        <v>696</v>
      </c>
    </row>
    <row r="185" s="2" customFormat="1" ht="16.5" customHeight="1">
      <c r="A185" s="39"/>
      <c r="B185" s="40"/>
      <c r="C185" s="229" t="s">
        <v>445</v>
      </c>
      <c r="D185" s="229" t="s">
        <v>161</v>
      </c>
      <c r="E185" s="230" t="s">
        <v>1646</v>
      </c>
      <c r="F185" s="231" t="s">
        <v>1647</v>
      </c>
      <c r="G185" s="232" t="s">
        <v>1330</v>
      </c>
      <c r="H185" s="233">
        <v>99</v>
      </c>
      <c r="I185" s="234"/>
      <c r="J185" s="235">
        <f>ROUND(I185*H185,2)</f>
        <v>0</v>
      </c>
      <c r="K185" s="236"/>
      <c r="L185" s="45"/>
      <c r="M185" s="237" t="s">
        <v>1</v>
      </c>
      <c r="N185" s="238" t="s">
        <v>41</v>
      </c>
      <c r="O185" s="92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241</v>
      </c>
      <c r="AT185" s="241" t="s">
        <v>161</v>
      </c>
      <c r="AU185" s="241" t="s">
        <v>85</v>
      </c>
      <c r="AY185" s="18" t="s">
        <v>158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83</v>
      </c>
      <c r="BK185" s="242">
        <f>ROUND(I185*H185,2)</f>
        <v>0</v>
      </c>
      <c r="BL185" s="18" t="s">
        <v>241</v>
      </c>
      <c r="BM185" s="241" t="s">
        <v>704</v>
      </c>
    </row>
    <row r="186" s="2" customFormat="1" ht="33" customHeight="1">
      <c r="A186" s="39"/>
      <c r="B186" s="40"/>
      <c r="C186" s="229" t="s">
        <v>450</v>
      </c>
      <c r="D186" s="229" t="s">
        <v>161</v>
      </c>
      <c r="E186" s="230" t="s">
        <v>1648</v>
      </c>
      <c r="F186" s="231" t="s">
        <v>1649</v>
      </c>
      <c r="G186" s="232" t="s">
        <v>348</v>
      </c>
      <c r="H186" s="233">
        <v>14.824</v>
      </c>
      <c r="I186" s="234"/>
      <c r="J186" s="235">
        <f>ROUND(I186*H186,2)</f>
        <v>0</v>
      </c>
      <c r="K186" s="236"/>
      <c r="L186" s="45"/>
      <c r="M186" s="237" t="s">
        <v>1</v>
      </c>
      <c r="N186" s="238" t="s">
        <v>41</v>
      </c>
      <c r="O186" s="92"/>
      <c r="P186" s="239">
        <f>O186*H186</f>
        <v>0</v>
      </c>
      <c r="Q186" s="239">
        <v>0</v>
      </c>
      <c r="R186" s="239">
        <f>Q186*H186</f>
        <v>0</v>
      </c>
      <c r="S186" s="239">
        <v>0</v>
      </c>
      <c r="T186" s="24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1" t="s">
        <v>241</v>
      </c>
      <c r="AT186" s="241" t="s">
        <v>161</v>
      </c>
      <c r="AU186" s="241" t="s">
        <v>85</v>
      </c>
      <c r="AY186" s="18" t="s">
        <v>158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8" t="s">
        <v>83</v>
      </c>
      <c r="BK186" s="242">
        <f>ROUND(I186*H186,2)</f>
        <v>0</v>
      </c>
      <c r="BL186" s="18" t="s">
        <v>241</v>
      </c>
      <c r="BM186" s="241" t="s">
        <v>712</v>
      </c>
    </row>
    <row r="187" s="2" customFormat="1" ht="24.15" customHeight="1">
      <c r="A187" s="39"/>
      <c r="B187" s="40"/>
      <c r="C187" s="229" t="s">
        <v>454</v>
      </c>
      <c r="D187" s="229" t="s">
        <v>161</v>
      </c>
      <c r="E187" s="230" t="s">
        <v>1650</v>
      </c>
      <c r="F187" s="231" t="s">
        <v>1651</v>
      </c>
      <c r="G187" s="232" t="s">
        <v>429</v>
      </c>
      <c r="H187" s="302"/>
      <c r="I187" s="234"/>
      <c r="J187" s="235">
        <f>ROUND(I187*H187,2)</f>
        <v>0</v>
      </c>
      <c r="K187" s="236"/>
      <c r="L187" s="45"/>
      <c r="M187" s="237" t="s">
        <v>1</v>
      </c>
      <c r="N187" s="238" t="s">
        <v>41</v>
      </c>
      <c r="O187" s="92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1" t="s">
        <v>241</v>
      </c>
      <c r="AT187" s="241" t="s">
        <v>161</v>
      </c>
      <c r="AU187" s="241" t="s">
        <v>85</v>
      </c>
      <c r="AY187" s="18" t="s">
        <v>158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8" t="s">
        <v>83</v>
      </c>
      <c r="BK187" s="242">
        <f>ROUND(I187*H187,2)</f>
        <v>0</v>
      </c>
      <c r="BL187" s="18" t="s">
        <v>241</v>
      </c>
      <c r="BM187" s="241" t="s">
        <v>720</v>
      </c>
    </row>
    <row r="188" s="12" customFormat="1" ht="22.8" customHeight="1">
      <c r="A188" s="12"/>
      <c r="B188" s="213"/>
      <c r="C188" s="214"/>
      <c r="D188" s="215" t="s">
        <v>75</v>
      </c>
      <c r="E188" s="227" t="s">
        <v>1652</v>
      </c>
      <c r="F188" s="227" t="s">
        <v>1653</v>
      </c>
      <c r="G188" s="214"/>
      <c r="H188" s="214"/>
      <c r="I188" s="217"/>
      <c r="J188" s="228">
        <f>BK188</f>
        <v>0</v>
      </c>
      <c r="K188" s="214"/>
      <c r="L188" s="219"/>
      <c r="M188" s="220"/>
      <c r="N188" s="221"/>
      <c r="O188" s="221"/>
      <c r="P188" s="222">
        <f>P189</f>
        <v>0</v>
      </c>
      <c r="Q188" s="221"/>
      <c r="R188" s="222">
        <f>R189</f>
        <v>0</v>
      </c>
      <c r="S188" s="221"/>
      <c r="T188" s="223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4" t="s">
        <v>85</v>
      </c>
      <c r="AT188" s="225" t="s">
        <v>75</v>
      </c>
      <c r="AU188" s="225" t="s">
        <v>83</v>
      </c>
      <c r="AY188" s="224" t="s">
        <v>158</v>
      </c>
      <c r="BK188" s="226">
        <f>BK189</f>
        <v>0</v>
      </c>
    </row>
    <row r="189" s="2" customFormat="1" ht="33" customHeight="1">
      <c r="A189" s="39"/>
      <c r="B189" s="40"/>
      <c r="C189" s="229" t="s">
        <v>460</v>
      </c>
      <c r="D189" s="229" t="s">
        <v>161</v>
      </c>
      <c r="E189" s="230" t="s">
        <v>1654</v>
      </c>
      <c r="F189" s="231" t="s">
        <v>1655</v>
      </c>
      <c r="G189" s="232" t="s">
        <v>173</v>
      </c>
      <c r="H189" s="233">
        <v>290</v>
      </c>
      <c r="I189" s="234"/>
      <c r="J189" s="235">
        <f>ROUND(I189*H189,2)</f>
        <v>0</v>
      </c>
      <c r="K189" s="236"/>
      <c r="L189" s="45"/>
      <c r="M189" s="237" t="s">
        <v>1</v>
      </c>
      <c r="N189" s="238" t="s">
        <v>41</v>
      </c>
      <c r="O189" s="92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241</v>
      </c>
      <c r="AT189" s="241" t="s">
        <v>161</v>
      </c>
      <c r="AU189" s="241" t="s">
        <v>85</v>
      </c>
      <c r="AY189" s="18" t="s">
        <v>158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83</v>
      </c>
      <c r="BK189" s="242">
        <f>ROUND(I189*H189,2)</f>
        <v>0</v>
      </c>
      <c r="BL189" s="18" t="s">
        <v>241</v>
      </c>
      <c r="BM189" s="241" t="s">
        <v>728</v>
      </c>
    </row>
    <row r="190" s="12" customFormat="1" ht="25.92" customHeight="1">
      <c r="A190" s="12"/>
      <c r="B190" s="213"/>
      <c r="C190" s="214"/>
      <c r="D190" s="215" t="s">
        <v>75</v>
      </c>
      <c r="E190" s="216" t="s">
        <v>1656</v>
      </c>
      <c r="F190" s="216" t="s">
        <v>1657</v>
      </c>
      <c r="G190" s="214"/>
      <c r="H190" s="214"/>
      <c r="I190" s="217"/>
      <c r="J190" s="218">
        <f>BK190</f>
        <v>0</v>
      </c>
      <c r="K190" s="214"/>
      <c r="L190" s="219"/>
      <c r="M190" s="220"/>
      <c r="N190" s="221"/>
      <c r="O190" s="221"/>
      <c r="P190" s="222">
        <f>SUM(P191:P192)</f>
        <v>0</v>
      </c>
      <c r="Q190" s="221"/>
      <c r="R190" s="222">
        <f>SUM(R191:R192)</f>
        <v>0</v>
      </c>
      <c r="S190" s="221"/>
      <c r="T190" s="223">
        <f>SUM(T191:T192)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24" t="s">
        <v>187</v>
      </c>
      <c r="AT190" s="225" t="s">
        <v>75</v>
      </c>
      <c r="AU190" s="225" t="s">
        <v>76</v>
      </c>
      <c r="AY190" s="224" t="s">
        <v>158</v>
      </c>
      <c r="BK190" s="226">
        <f>SUM(BK191:BK192)</f>
        <v>0</v>
      </c>
    </row>
    <row r="191" s="2" customFormat="1" ht="16.5" customHeight="1">
      <c r="A191" s="39"/>
      <c r="B191" s="40"/>
      <c r="C191" s="229" t="s">
        <v>465</v>
      </c>
      <c r="D191" s="229" t="s">
        <v>161</v>
      </c>
      <c r="E191" s="230" t="s">
        <v>1658</v>
      </c>
      <c r="F191" s="231" t="s">
        <v>1659</v>
      </c>
      <c r="G191" s="232" t="s">
        <v>1660</v>
      </c>
      <c r="H191" s="233">
        <v>1</v>
      </c>
      <c r="I191" s="234"/>
      <c r="J191" s="235">
        <f>ROUND(I191*H191,2)</f>
        <v>0</v>
      </c>
      <c r="K191" s="236"/>
      <c r="L191" s="45"/>
      <c r="M191" s="237" t="s">
        <v>1</v>
      </c>
      <c r="N191" s="238" t="s">
        <v>41</v>
      </c>
      <c r="O191" s="92"/>
      <c r="P191" s="239">
        <f>O191*H191</f>
        <v>0</v>
      </c>
      <c r="Q191" s="239">
        <v>0</v>
      </c>
      <c r="R191" s="239">
        <f>Q191*H191</f>
        <v>0</v>
      </c>
      <c r="S191" s="239">
        <v>0</v>
      </c>
      <c r="T191" s="24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1" t="s">
        <v>165</v>
      </c>
      <c r="AT191" s="241" t="s">
        <v>161</v>
      </c>
      <c r="AU191" s="241" t="s">
        <v>83</v>
      </c>
      <c r="AY191" s="18" t="s">
        <v>158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8" t="s">
        <v>83</v>
      </c>
      <c r="BK191" s="242">
        <f>ROUND(I191*H191,2)</f>
        <v>0</v>
      </c>
      <c r="BL191" s="18" t="s">
        <v>165</v>
      </c>
      <c r="BM191" s="241" t="s">
        <v>1661</v>
      </c>
    </row>
    <row r="192" s="2" customFormat="1" ht="16.5" customHeight="1">
      <c r="A192" s="39"/>
      <c r="B192" s="40"/>
      <c r="C192" s="229" t="s">
        <v>470</v>
      </c>
      <c r="D192" s="229" t="s">
        <v>161</v>
      </c>
      <c r="E192" s="230" t="s">
        <v>80</v>
      </c>
      <c r="F192" s="231" t="s">
        <v>1662</v>
      </c>
      <c r="G192" s="232" t="s">
        <v>1660</v>
      </c>
      <c r="H192" s="233">
        <v>1</v>
      </c>
      <c r="I192" s="234"/>
      <c r="J192" s="235">
        <f>ROUND(I192*H192,2)</f>
        <v>0</v>
      </c>
      <c r="K192" s="236"/>
      <c r="L192" s="45"/>
      <c r="M192" s="303" t="s">
        <v>1</v>
      </c>
      <c r="N192" s="304" t="s">
        <v>41</v>
      </c>
      <c r="O192" s="305"/>
      <c r="P192" s="306">
        <f>O192*H192</f>
        <v>0</v>
      </c>
      <c r="Q192" s="306">
        <v>0</v>
      </c>
      <c r="R192" s="306">
        <f>Q192*H192</f>
        <v>0</v>
      </c>
      <c r="S192" s="306">
        <v>0</v>
      </c>
      <c r="T192" s="30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1" t="s">
        <v>165</v>
      </c>
      <c r="AT192" s="241" t="s">
        <v>161</v>
      </c>
      <c r="AU192" s="241" t="s">
        <v>83</v>
      </c>
      <c r="AY192" s="18" t="s">
        <v>158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8" t="s">
        <v>83</v>
      </c>
      <c r="BK192" s="242">
        <f>ROUND(I192*H192,2)</f>
        <v>0</v>
      </c>
      <c r="BL192" s="18" t="s">
        <v>165</v>
      </c>
      <c r="BM192" s="241" t="s">
        <v>1663</v>
      </c>
    </row>
    <row r="193" s="2" customFormat="1" ht="6.96" customHeight="1">
      <c r="A193" s="39"/>
      <c r="B193" s="67"/>
      <c r="C193" s="68"/>
      <c r="D193" s="68"/>
      <c r="E193" s="68"/>
      <c r="F193" s="68"/>
      <c r="G193" s="68"/>
      <c r="H193" s="68"/>
      <c r="I193" s="68"/>
      <c r="J193" s="68"/>
      <c r="K193" s="68"/>
      <c r="L193" s="45"/>
      <c r="M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</row>
  </sheetData>
  <sheetProtection sheet="1" autoFilter="0" formatColumns="0" formatRows="0" objects="1" scenarios="1" spinCount="100000" saltValue="We8LAvDirE8smuLqTEfWn7naZBNWGxfuKfRvIEvVgEAqiaVzvPJrUN/ZUWLgcc9egCJM3A98e+bB4xWND2LMMA==" hashValue="/3yZ2C82Ks/x20qGevrk8imjI9rHUxHnCeSWo4ZCJb/aOK0dXyw2pzQB7t7+ZwW9mfqkHBEXBSuy354/M4NR8Q==" algorithmName="SHA-512" password="E5C3"/>
  <autoFilter ref="C125:K19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116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1" customFormat="1" ht="12" customHeight="1">
      <c r="B8" s="21"/>
      <c r="D8" s="152" t="s">
        <v>117</v>
      </c>
      <c r="L8" s="21"/>
    </row>
    <row r="9" s="2" customFormat="1" ht="16.5" customHeight="1">
      <c r="A9" s="39"/>
      <c r="B9" s="45"/>
      <c r="C9" s="39"/>
      <c r="D9" s="39"/>
      <c r="E9" s="153" t="s">
        <v>118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119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1664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31. 8. 2018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07.25" customHeight="1">
      <c r="A29" s="156"/>
      <c r="B29" s="157"/>
      <c r="C29" s="156"/>
      <c r="D29" s="156"/>
      <c r="E29" s="158" t="s">
        <v>121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ROUND((SUM(BE123:BE189)),  2)</f>
        <v>0</v>
      </c>
      <c r="G35" s="39"/>
      <c r="H35" s="39"/>
      <c r="I35" s="166">
        <v>0.20999999999999999</v>
      </c>
      <c r="J35" s="165">
        <f>ROUND(((SUM(BE123:BE189))*I35),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ROUND((SUM(BF123:BF189)),  2)</f>
        <v>0</v>
      </c>
      <c r="G36" s="39"/>
      <c r="H36" s="39"/>
      <c r="I36" s="166">
        <v>0.12</v>
      </c>
      <c r="J36" s="165">
        <f>ROUND(((SUM(BF123:BF189))*I36),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ROUND((SUM(BG123:BG189)),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ROUND((SUM(BH123:BH189)),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ROUND((SUM(BI123:BI189)),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118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D.1.4.3 - Silnoproudá elektrotechnika a bleskosvody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31. 8. 2018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Ostravská univerzita</v>
      </c>
      <c r="G93" s="41"/>
      <c r="H93" s="41"/>
      <c r="I93" s="33" t="s">
        <v>30</v>
      </c>
      <c r="J93" s="37" t="str">
        <f>E23</f>
        <v>Marpo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123</v>
      </c>
      <c r="D96" s="187"/>
      <c r="E96" s="187"/>
      <c r="F96" s="187"/>
      <c r="G96" s="187"/>
      <c r="H96" s="187"/>
      <c r="I96" s="187"/>
      <c r="J96" s="188" t="s">
        <v>124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125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126</v>
      </c>
    </row>
    <row r="99" s="9" customFormat="1" ht="24.96" customHeight="1">
      <c r="A99" s="9"/>
      <c r="B99" s="190"/>
      <c r="C99" s="191"/>
      <c r="D99" s="192" t="s">
        <v>1665</v>
      </c>
      <c r="E99" s="193"/>
      <c r="F99" s="193"/>
      <c r="G99" s="193"/>
      <c r="H99" s="193"/>
      <c r="I99" s="193"/>
      <c r="J99" s="194">
        <f>J124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0"/>
      <c r="C100" s="191"/>
      <c r="D100" s="192" t="s">
        <v>1666</v>
      </c>
      <c r="E100" s="193"/>
      <c r="F100" s="193"/>
      <c r="G100" s="193"/>
      <c r="H100" s="193"/>
      <c r="I100" s="193"/>
      <c r="J100" s="194">
        <f>J163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0"/>
      <c r="C101" s="191"/>
      <c r="D101" s="192" t="s">
        <v>1667</v>
      </c>
      <c r="E101" s="193"/>
      <c r="F101" s="193"/>
      <c r="G101" s="193"/>
      <c r="H101" s="193"/>
      <c r="I101" s="193"/>
      <c r="J101" s="194">
        <f>J188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143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5" t="str">
        <f>E7</f>
        <v>Objekty OU, část D a DM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117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16.5" customHeight="1">
      <c r="A113" s="39"/>
      <c r="B113" s="40"/>
      <c r="C113" s="41"/>
      <c r="D113" s="41"/>
      <c r="E113" s="185" t="s">
        <v>118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119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E11</f>
        <v>D.1.4.3 - Silnoproudá elektrotechnika a bleskosvody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 xml:space="preserve"> </v>
      </c>
      <c r="G117" s="41"/>
      <c r="H117" s="41"/>
      <c r="I117" s="33" t="s">
        <v>22</v>
      </c>
      <c r="J117" s="80" t="str">
        <f>IF(J14="","",J14)</f>
        <v>31. 8. 2018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E17</f>
        <v>Ostravská univerzita</v>
      </c>
      <c r="G119" s="41"/>
      <c r="H119" s="41"/>
      <c r="I119" s="33" t="s">
        <v>30</v>
      </c>
      <c r="J119" s="37" t="str">
        <f>E23</f>
        <v>Marpo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IF(E20="","",E20)</f>
        <v>Vyplň údaj</v>
      </c>
      <c r="G120" s="41"/>
      <c r="H120" s="41"/>
      <c r="I120" s="33" t="s">
        <v>33</v>
      </c>
      <c r="J120" s="37" t="str">
        <f>E26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1"/>
      <c r="B122" s="202"/>
      <c r="C122" s="203" t="s">
        <v>144</v>
      </c>
      <c r="D122" s="204" t="s">
        <v>61</v>
      </c>
      <c r="E122" s="204" t="s">
        <v>57</v>
      </c>
      <c r="F122" s="204" t="s">
        <v>58</v>
      </c>
      <c r="G122" s="204" t="s">
        <v>145</v>
      </c>
      <c r="H122" s="204" t="s">
        <v>146</v>
      </c>
      <c r="I122" s="204" t="s">
        <v>147</v>
      </c>
      <c r="J122" s="205" t="s">
        <v>124</v>
      </c>
      <c r="K122" s="206" t="s">
        <v>148</v>
      </c>
      <c r="L122" s="207"/>
      <c r="M122" s="101" t="s">
        <v>1</v>
      </c>
      <c r="N122" s="102" t="s">
        <v>40</v>
      </c>
      <c r="O122" s="102" t="s">
        <v>149</v>
      </c>
      <c r="P122" s="102" t="s">
        <v>150</v>
      </c>
      <c r="Q122" s="102" t="s">
        <v>151</v>
      </c>
      <c r="R122" s="102" t="s">
        <v>152</v>
      </c>
      <c r="S122" s="102" t="s">
        <v>153</v>
      </c>
      <c r="T122" s="103" t="s">
        <v>154</v>
      </c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</row>
    <row r="123" s="2" customFormat="1" ht="22.8" customHeight="1">
      <c r="A123" s="39"/>
      <c r="B123" s="40"/>
      <c r="C123" s="108" t="s">
        <v>155</v>
      </c>
      <c r="D123" s="41"/>
      <c r="E123" s="41"/>
      <c r="F123" s="41"/>
      <c r="G123" s="41"/>
      <c r="H123" s="41"/>
      <c r="I123" s="41"/>
      <c r="J123" s="208">
        <f>BK123</f>
        <v>0</v>
      </c>
      <c r="K123" s="41"/>
      <c r="L123" s="45"/>
      <c r="M123" s="104"/>
      <c r="N123" s="209"/>
      <c r="O123" s="105"/>
      <c r="P123" s="210">
        <f>P124+P163+P188</f>
        <v>0</v>
      </c>
      <c r="Q123" s="105"/>
      <c r="R123" s="210">
        <f>R124+R163+R188</f>
        <v>0</v>
      </c>
      <c r="S123" s="105"/>
      <c r="T123" s="211">
        <f>T124+T163+T188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75</v>
      </c>
      <c r="AU123" s="18" t="s">
        <v>126</v>
      </c>
      <c r="BK123" s="212">
        <f>BK124+BK163+BK188</f>
        <v>0</v>
      </c>
    </row>
    <row r="124" s="12" customFormat="1" ht="25.92" customHeight="1">
      <c r="A124" s="12"/>
      <c r="B124" s="213"/>
      <c r="C124" s="214"/>
      <c r="D124" s="215" t="s">
        <v>75</v>
      </c>
      <c r="E124" s="216" t="s">
        <v>1668</v>
      </c>
      <c r="F124" s="216" t="s">
        <v>1669</v>
      </c>
      <c r="G124" s="214"/>
      <c r="H124" s="214"/>
      <c r="I124" s="217"/>
      <c r="J124" s="218">
        <f>BK124</f>
        <v>0</v>
      </c>
      <c r="K124" s="214"/>
      <c r="L124" s="219"/>
      <c r="M124" s="220"/>
      <c r="N124" s="221"/>
      <c r="O124" s="221"/>
      <c r="P124" s="222">
        <f>SUM(P125:P162)</f>
        <v>0</v>
      </c>
      <c r="Q124" s="221"/>
      <c r="R124" s="222">
        <f>SUM(R125:R162)</f>
        <v>0</v>
      </c>
      <c r="S124" s="221"/>
      <c r="T124" s="223">
        <f>SUM(T125:T162)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4" t="s">
        <v>83</v>
      </c>
      <c r="AT124" s="225" t="s">
        <v>75</v>
      </c>
      <c r="AU124" s="225" t="s">
        <v>76</v>
      </c>
      <c r="AY124" s="224" t="s">
        <v>158</v>
      </c>
      <c r="BK124" s="226">
        <f>SUM(BK125:BK162)</f>
        <v>0</v>
      </c>
    </row>
    <row r="125" s="2" customFormat="1" ht="16.5" customHeight="1">
      <c r="A125" s="39"/>
      <c r="B125" s="40"/>
      <c r="C125" s="229" t="s">
        <v>83</v>
      </c>
      <c r="D125" s="229" t="s">
        <v>161</v>
      </c>
      <c r="E125" s="230" t="s">
        <v>83</v>
      </c>
      <c r="F125" s="231" t="s">
        <v>1670</v>
      </c>
      <c r="G125" s="232" t="s">
        <v>735</v>
      </c>
      <c r="H125" s="233">
        <v>11</v>
      </c>
      <c r="I125" s="234"/>
      <c r="J125" s="235">
        <f>ROUND(I125*H125,2)</f>
        <v>0</v>
      </c>
      <c r="K125" s="236"/>
      <c r="L125" s="45"/>
      <c r="M125" s="237" t="s">
        <v>1</v>
      </c>
      <c r="N125" s="238" t="s">
        <v>41</v>
      </c>
      <c r="O125" s="92"/>
      <c r="P125" s="239">
        <f>O125*H125</f>
        <v>0</v>
      </c>
      <c r="Q125" s="239">
        <v>0</v>
      </c>
      <c r="R125" s="239">
        <f>Q125*H125</f>
        <v>0</v>
      </c>
      <c r="S125" s="239">
        <v>0</v>
      </c>
      <c r="T125" s="24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41" t="s">
        <v>165</v>
      </c>
      <c r="AT125" s="241" t="s">
        <v>161</v>
      </c>
      <c r="AU125" s="241" t="s">
        <v>83</v>
      </c>
      <c r="AY125" s="18" t="s">
        <v>158</v>
      </c>
      <c r="BE125" s="242">
        <f>IF(N125="základní",J125,0)</f>
        <v>0</v>
      </c>
      <c r="BF125" s="242">
        <f>IF(N125="snížená",J125,0)</f>
        <v>0</v>
      </c>
      <c r="BG125" s="242">
        <f>IF(N125="zákl. přenesená",J125,0)</f>
        <v>0</v>
      </c>
      <c r="BH125" s="242">
        <f>IF(N125="sníž. přenesená",J125,0)</f>
        <v>0</v>
      </c>
      <c r="BI125" s="242">
        <f>IF(N125="nulová",J125,0)</f>
        <v>0</v>
      </c>
      <c r="BJ125" s="18" t="s">
        <v>83</v>
      </c>
      <c r="BK125" s="242">
        <f>ROUND(I125*H125,2)</f>
        <v>0</v>
      </c>
      <c r="BL125" s="18" t="s">
        <v>165</v>
      </c>
      <c r="BM125" s="241" t="s">
        <v>85</v>
      </c>
    </row>
    <row r="126" s="2" customFormat="1" ht="16.5" customHeight="1">
      <c r="A126" s="39"/>
      <c r="B126" s="40"/>
      <c r="C126" s="229" t="s">
        <v>85</v>
      </c>
      <c r="D126" s="229" t="s">
        <v>161</v>
      </c>
      <c r="E126" s="230" t="s">
        <v>85</v>
      </c>
      <c r="F126" s="231" t="s">
        <v>1671</v>
      </c>
      <c r="G126" s="232" t="s">
        <v>735</v>
      </c>
      <c r="H126" s="233">
        <v>89</v>
      </c>
      <c r="I126" s="234"/>
      <c r="J126" s="235">
        <f>ROUND(I126*H126,2)</f>
        <v>0</v>
      </c>
      <c r="K126" s="236"/>
      <c r="L126" s="45"/>
      <c r="M126" s="237" t="s">
        <v>1</v>
      </c>
      <c r="N126" s="238" t="s">
        <v>41</v>
      </c>
      <c r="O126" s="92"/>
      <c r="P126" s="239">
        <f>O126*H126</f>
        <v>0</v>
      </c>
      <c r="Q126" s="239">
        <v>0</v>
      </c>
      <c r="R126" s="239">
        <f>Q126*H126</f>
        <v>0</v>
      </c>
      <c r="S126" s="239">
        <v>0</v>
      </c>
      <c r="T126" s="24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1" t="s">
        <v>165</v>
      </c>
      <c r="AT126" s="241" t="s">
        <v>161</v>
      </c>
      <c r="AU126" s="241" t="s">
        <v>83</v>
      </c>
      <c r="AY126" s="18" t="s">
        <v>158</v>
      </c>
      <c r="BE126" s="242">
        <f>IF(N126="základní",J126,0)</f>
        <v>0</v>
      </c>
      <c r="BF126" s="242">
        <f>IF(N126="snížená",J126,0)</f>
        <v>0</v>
      </c>
      <c r="BG126" s="242">
        <f>IF(N126="zákl. přenesená",J126,0)</f>
        <v>0</v>
      </c>
      <c r="BH126" s="242">
        <f>IF(N126="sníž. přenesená",J126,0)</f>
        <v>0</v>
      </c>
      <c r="BI126" s="242">
        <f>IF(N126="nulová",J126,0)</f>
        <v>0</v>
      </c>
      <c r="BJ126" s="18" t="s">
        <v>83</v>
      </c>
      <c r="BK126" s="242">
        <f>ROUND(I126*H126,2)</f>
        <v>0</v>
      </c>
      <c r="BL126" s="18" t="s">
        <v>165</v>
      </c>
      <c r="BM126" s="241" t="s">
        <v>165</v>
      </c>
    </row>
    <row r="127" s="2" customFormat="1" ht="16.5" customHeight="1">
      <c r="A127" s="39"/>
      <c r="B127" s="40"/>
      <c r="C127" s="229" t="s">
        <v>102</v>
      </c>
      <c r="D127" s="229" t="s">
        <v>161</v>
      </c>
      <c r="E127" s="230" t="s">
        <v>102</v>
      </c>
      <c r="F127" s="231" t="s">
        <v>1672</v>
      </c>
      <c r="G127" s="232" t="s">
        <v>735</v>
      </c>
      <c r="H127" s="233">
        <v>24</v>
      </c>
      <c r="I127" s="234"/>
      <c r="J127" s="235">
        <f>ROUND(I127*H127,2)</f>
        <v>0</v>
      </c>
      <c r="K127" s="236"/>
      <c r="L127" s="45"/>
      <c r="M127" s="237" t="s">
        <v>1</v>
      </c>
      <c r="N127" s="238" t="s">
        <v>41</v>
      </c>
      <c r="O127" s="92"/>
      <c r="P127" s="239">
        <f>O127*H127</f>
        <v>0</v>
      </c>
      <c r="Q127" s="239">
        <v>0</v>
      </c>
      <c r="R127" s="239">
        <f>Q127*H127</f>
        <v>0</v>
      </c>
      <c r="S127" s="239">
        <v>0</v>
      </c>
      <c r="T127" s="24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1" t="s">
        <v>165</v>
      </c>
      <c r="AT127" s="241" t="s">
        <v>161</v>
      </c>
      <c r="AU127" s="241" t="s">
        <v>83</v>
      </c>
      <c r="AY127" s="18" t="s">
        <v>158</v>
      </c>
      <c r="BE127" s="242">
        <f>IF(N127="základní",J127,0)</f>
        <v>0</v>
      </c>
      <c r="BF127" s="242">
        <f>IF(N127="snížená",J127,0)</f>
        <v>0</v>
      </c>
      <c r="BG127" s="242">
        <f>IF(N127="zákl. přenesená",J127,0)</f>
        <v>0</v>
      </c>
      <c r="BH127" s="242">
        <f>IF(N127="sníž. přenesená",J127,0)</f>
        <v>0</v>
      </c>
      <c r="BI127" s="242">
        <f>IF(N127="nulová",J127,0)</f>
        <v>0</v>
      </c>
      <c r="BJ127" s="18" t="s">
        <v>83</v>
      </c>
      <c r="BK127" s="242">
        <f>ROUND(I127*H127,2)</f>
        <v>0</v>
      </c>
      <c r="BL127" s="18" t="s">
        <v>165</v>
      </c>
      <c r="BM127" s="241" t="s">
        <v>159</v>
      </c>
    </row>
    <row r="128" s="2" customFormat="1" ht="16.5" customHeight="1">
      <c r="A128" s="39"/>
      <c r="B128" s="40"/>
      <c r="C128" s="229" t="s">
        <v>165</v>
      </c>
      <c r="D128" s="229" t="s">
        <v>161</v>
      </c>
      <c r="E128" s="230" t="s">
        <v>165</v>
      </c>
      <c r="F128" s="231" t="s">
        <v>1673</v>
      </c>
      <c r="G128" s="232" t="s">
        <v>735</v>
      </c>
      <c r="H128" s="233">
        <v>135</v>
      </c>
      <c r="I128" s="234"/>
      <c r="J128" s="235">
        <f>ROUND(I128*H128,2)</f>
        <v>0</v>
      </c>
      <c r="K128" s="236"/>
      <c r="L128" s="45"/>
      <c r="M128" s="237" t="s">
        <v>1</v>
      </c>
      <c r="N128" s="238" t="s">
        <v>41</v>
      </c>
      <c r="O128" s="92"/>
      <c r="P128" s="239">
        <f>O128*H128</f>
        <v>0</v>
      </c>
      <c r="Q128" s="239">
        <v>0</v>
      </c>
      <c r="R128" s="239">
        <f>Q128*H128</f>
        <v>0</v>
      </c>
      <c r="S128" s="239">
        <v>0</v>
      </c>
      <c r="T128" s="24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1" t="s">
        <v>165</v>
      </c>
      <c r="AT128" s="241" t="s">
        <v>161</v>
      </c>
      <c r="AU128" s="241" t="s">
        <v>83</v>
      </c>
      <c r="AY128" s="18" t="s">
        <v>158</v>
      </c>
      <c r="BE128" s="242">
        <f>IF(N128="základní",J128,0)</f>
        <v>0</v>
      </c>
      <c r="BF128" s="242">
        <f>IF(N128="snížená",J128,0)</f>
        <v>0</v>
      </c>
      <c r="BG128" s="242">
        <f>IF(N128="zákl. přenesená",J128,0)</f>
        <v>0</v>
      </c>
      <c r="BH128" s="242">
        <f>IF(N128="sníž. přenesená",J128,0)</f>
        <v>0</v>
      </c>
      <c r="BI128" s="242">
        <f>IF(N128="nulová",J128,0)</f>
        <v>0</v>
      </c>
      <c r="BJ128" s="18" t="s">
        <v>83</v>
      </c>
      <c r="BK128" s="242">
        <f>ROUND(I128*H128,2)</f>
        <v>0</v>
      </c>
      <c r="BL128" s="18" t="s">
        <v>165</v>
      </c>
      <c r="BM128" s="241" t="s">
        <v>180</v>
      </c>
    </row>
    <row r="129" s="2" customFormat="1" ht="16.5" customHeight="1">
      <c r="A129" s="39"/>
      <c r="B129" s="40"/>
      <c r="C129" s="229" t="s">
        <v>187</v>
      </c>
      <c r="D129" s="229" t="s">
        <v>161</v>
      </c>
      <c r="E129" s="230" t="s">
        <v>187</v>
      </c>
      <c r="F129" s="231" t="s">
        <v>1674</v>
      </c>
      <c r="G129" s="232" t="s">
        <v>735</v>
      </c>
      <c r="H129" s="233">
        <v>12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41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165</v>
      </c>
      <c r="AT129" s="241" t="s">
        <v>161</v>
      </c>
      <c r="AU129" s="241" t="s">
        <v>83</v>
      </c>
      <c r="AY129" s="18" t="s">
        <v>158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83</v>
      </c>
      <c r="BK129" s="242">
        <f>ROUND(I129*H129,2)</f>
        <v>0</v>
      </c>
      <c r="BL129" s="18" t="s">
        <v>165</v>
      </c>
      <c r="BM129" s="241" t="s">
        <v>211</v>
      </c>
    </row>
    <row r="130" s="2" customFormat="1" ht="16.5" customHeight="1">
      <c r="A130" s="39"/>
      <c r="B130" s="40"/>
      <c r="C130" s="229" t="s">
        <v>159</v>
      </c>
      <c r="D130" s="229" t="s">
        <v>161</v>
      </c>
      <c r="E130" s="230" t="s">
        <v>159</v>
      </c>
      <c r="F130" s="231" t="s">
        <v>1675</v>
      </c>
      <c r="G130" s="232" t="s">
        <v>735</v>
      </c>
      <c r="H130" s="233">
        <v>10</v>
      </c>
      <c r="I130" s="234"/>
      <c r="J130" s="235">
        <f>ROUND(I130*H130,2)</f>
        <v>0</v>
      </c>
      <c r="K130" s="236"/>
      <c r="L130" s="45"/>
      <c r="M130" s="237" t="s">
        <v>1</v>
      </c>
      <c r="N130" s="238" t="s">
        <v>41</v>
      </c>
      <c r="O130" s="92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1" t="s">
        <v>165</v>
      </c>
      <c r="AT130" s="241" t="s">
        <v>161</v>
      </c>
      <c r="AU130" s="241" t="s">
        <v>83</v>
      </c>
      <c r="AY130" s="18" t="s">
        <v>158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8" t="s">
        <v>83</v>
      </c>
      <c r="BK130" s="242">
        <f>ROUND(I130*H130,2)</f>
        <v>0</v>
      </c>
      <c r="BL130" s="18" t="s">
        <v>165</v>
      </c>
      <c r="BM130" s="241" t="s">
        <v>8</v>
      </c>
    </row>
    <row r="131" s="2" customFormat="1" ht="16.5" customHeight="1">
      <c r="A131" s="39"/>
      <c r="B131" s="40"/>
      <c r="C131" s="229" t="s">
        <v>197</v>
      </c>
      <c r="D131" s="229" t="s">
        <v>161</v>
      </c>
      <c r="E131" s="230" t="s">
        <v>197</v>
      </c>
      <c r="F131" s="231" t="s">
        <v>1676</v>
      </c>
      <c r="G131" s="232" t="s">
        <v>735</v>
      </c>
      <c r="H131" s="233">
        <v>14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165</v>
      </c>
      <c r="AT131" s="241" t="s">
        <v>161</v>
      </c>
      <c r="AU131" s="241" t="s">
        <v>83</v>
      </c>
      <c r="AY131" s="18" t="s">
        <v>158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165</v>
      </c>
      <c r="BM131" s="241" t="s">
        <v>227</v>
      </c>
    </row>
    <row r="132" s="2" customFormat="1" ht="16.5" customHeight="1">
      <c r="A132" s="39"/>
      <c r="B132" s="40"/>
      <c r="C132" s="229" t="s">
        <v>180</v>
      </c>
      <c r="D132" s="229" t="s">
        <v>161</v>
      </c>
      <c r="E132" s="230" t="s">
        <v>180</v>
      </c>
      <c r="F132" s="231" t="s">
        <v>1677</v>
      </c>
      <c r="G132" s="232" t="s">
        <v>735</v>
      </c>
      <c r="H132" s="233">
        <v>82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165</v>
      </c>
      <c r="AT132" s="241" t="s">
        <v>161</v>
      </c>
      <c r="AU132" s="241" t="s">
        <v>83</v>
      </c>
      <c r="AY132" s="18" t="s">
        <v>158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165</v>
      </c>
      <c r="BM132" s="241" t="s">
        <v>241</v>
      </c>
    </row>
    <row r="133" s="2" customFormat="1" ht="16.5" customHeight="1">
      <c r="A133" s="39"/>
      <c r="B133" s="40"/>
      <c r="C133" s="229" t="s">
        <v>206</v>
      </c>
      <c r="D133" s="229" t="s">
        <v>161</v>
      </c>
      <c r="E133" s="230" t="s">
        <v>206</v>
      </c>
      <c r="F133" s="231" t="s">
        <v>1678</v>
      </c>
      <c r="G133" s="232" t="s">
        <v>735</v>
      </c>
      <c r="H133" s="233">
        <v>377</v>
      </c>
      <c r="I133" s="234"/>
      <c r="J133" s="235">
        <f>ROUND(I133*H133,2)</f>
        <v>0</v>
      </c>
      <c r="K133" s="236"/>
      <c r="L133" s="45"/>
      <c r="M133" s="237" t="s">
        <v>1</v>
      </c>
      <c r="N133" s="238" t="s">
        <v>41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165</v>
      </c>
      <c r="AT133" s="241" t="s">
        <v>161</v>
      </c>
      <c r="AU133" s="241" t="s">
        <v>83</v>
      </c>
      <c r="AY133" s="18" t="s">
        <v>158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83</v>
      </c>
      <c r="BK133" s="242">
        <f>ROUND(I133*H133,2)</f>
        <v>0</v>
      </c>
      <c r="BL133" s="18" t="s">
        <v>165</v>
      </c>
      <c r="BM133" s="241" t="s">
        <v>250</v>
      </c>
    </row>
    <row r="134" s="2" customFormat="1" ht="16.5" customHeight="1">
      <c r="A134" s="39"/>
      <c r="B134" s="40"/>
      <c r="C134" s="229" t="s">
        <v>211</v>
      </c>
      <c r="D134" s="229" t="s">
        <v>161</v>
      </c>
      <c r="E134" s="230" t="s">
        <v>211</v>
      </c>
      <c r="F134" s="231" t="s">
        <v>1679</v>
      </c>
      <c r="G134" s="232" t="s">
        <v>735</v>
      </c>
      <c r="H134" s="233">
        <v>555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165</v>
      </c>
      <c r="AT134" s="241" t="s">
        <v>161</v>
      </c>
      <c r="AU134" s="241" t="s">
        <v>83</v>
      </c>
      <c r="AY134" s="18" t="s">
        <v>158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165</v>
      </c>
      <c r="BM134" s="241" t="s">
        <v>265</v>
      </c>
    </row>
    <row r="135" s="2" customFormat="1" ht="16.5" customHeight="1">
      <c r="A135" s="39"/>
      <c r="B135" s="40"/>
      <c r="C135" s="229" t="s">
        <v>216</v>
      </c>
      <c r="D135" s="229" t="s">
        <v>161</v>
      </c>
      <c r="E135" s="230" t="s">
        <v>216</v>
      </c>
      <c r="F135" s="231" t="s">
        <v>1680</v>
      </c>
      <c r="G135" s="232" t="s">
        <v>173</v>
      </c>
      <c r="H135" s="233">
        <v>1850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165</v>
      </c>
      <c r="AT135" s="241" t="s">
        <v>161</v>
      </c>
      <c r="AU135" s="241" t="s">
        <v>83</v>
      </c>
      <c r="AY135" s="18" t="s">
        <v>158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165</v>
      </c>
      <c r="BM135" s="241" t="s">
        <v>277</v>
      </c>
    </row>
    <row r="136" s="2" customFormat="1" ht="16.5" customHeight="1">
      <c r="A136" s="39"/>
      <c r="B136" s="40"/>
      <c r="C136" s="229" t="s">
        <v>8</v>
      </c>
      <c r="D136" s="229" t="s">
        <v>161</v>
      </c>
      <c r="E136" s="230" t="s">
        <v>8</v>
      </c>
      <c r="F136" s="231" t="s">
        <v>1681</v>
      </c>
      <c r="G136" s="232" t="s">
        <v>173</v>
      </c>
      <c r="H136" s="233">
        <v>3980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165</v>
      </c>
      <c r="AT136" s="241" t="s">
        <v>161</v>
      </c>
      <c r="AU136" s="241" t="s">
        <v>83</v>
      </c>
      <c r="AY136" s="18" t="s">
        <v>158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165</v>
      </c>
      <c r="BM136" s="241" t="s">
        <v>291</v>
      </c>
    </row>
    <row r="137" s="2" customFormat="1" ht="16.5" customHeight="1">
      <c r="A137" s="39"/>
      <c r="B137" s="40"/>
      <c r="C137" s="229" t="s">
        <v>222</v>
      </c>
      <c r="D137" s="229" t="s">
        <v>161</v>
      </c>
      <c r="E137" s="230" t="s">
        <v>222</v>
      </c>
      <c r="F137" s="231" t="s">
        <v>1682</v>
      </c>
      <c r="G137" s="232" t="s">
        <v>173</v>
      </c>
      <c r="H137" s="233">
        <v>720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165</v>
      </c>
      <c r="AT137" s="241" t="s">
        <v>161</v>
      </c>
      <c r="AU137" s="241" t="s">
        <v>83</v>
      </c>
      <c r="AY137" s="18" t="s">
        <v>158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165</v>
      </c>
      <c r="BM137" s="241" t="s">
        <v>300</v>
      </c>
    </row>
    <row r="138" s="2" customFormat="1" ht="24.15" customHeight="1">
      <c r="A138" s="39"/>
      <c r="B138" s="40"/>
      <c r="C138" s="229" t="s">
        <v>227</v>
      </c>
      <c r="D138" s="229" t="s">
        <v>161</v>
      </c>
      <c r="E138" s="230" t="s">
        <v>227</v>
      </c>
      <c r="F138" s="231" t="s">
        <v>1683</v>
      </c>
      <c r="G138" s="232" t="s">
        <v>173</v>
      </c>
      <c r="H138" s="233">
        <v>495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165</v>
      </c>
      <c r="AT138" s="241" t="s">
        <v>161</v>
      </c>
      <c r="AU138" s="241" t="s">
        <v>83</v>
      </c>
      <c r="AY138" s="18" t="s">
        <v>158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165</v>
      </c>
      <c r="BM138" s="241" t="s">
        <v>310</v>
      </c>
    </row>
    <row r="139" s="2" customFormat="1" ht="16.5" customHeight="1">
      <c r="A139" s="39"/>
      <c r="B139" s="40"/>
      <c r="C139" s="229" t="s">
        <v>232</v>
      </c>
      <c r="D139" s="229" t="s">
        <v>161</v>
      </c>
      <c r="E139" s="230" t="s">
        <v>232</v>
      </c>
      <c r="F139" s="231" t="s">
        <v>1684</v>
      </c>
      <c r="G139" s="232" t="s">
        <v>735</v>
      </c>
      <c r="H139" s="233">
        <v>677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165</v>
      </c>
      <c r="AT139" s="241" t="s">
        <v>161</v>
      </c>
      <c r="AU139" s="241" t="s">
        <v>83</v>
      </c>
      <c r="AY139" s="18" t="s">
        <v>158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165</v>
      </c>
      <c r="BM139" s="241" t="s">
        <v>318</v>
      </c>
    </row>
    <row r="140" s="2" customFormat="1" ht="16.5" customHeight="1">
      <c r="A140" s="39"/>
      <c r="B140" s="40"/>
      <c r="C140" s="229" t="s">
        <v>241</v>
      </c>
      <c r="D140" s="229" t="s">
        <v>161</v>
      </c>
      <c r="E140" s="230" t="s">
        <v>241</v>
      </c>
      <c r="F140" s="231" t="s">
        <v>1685</v>
      </c>
      <c r="G140" s="232" t="s">
        <v>735</v>
      </c>
      <c r="H140" s="233">
        <v>48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165</v>
      </c>
      <c r="AT140" s="241" t="s">
        <v>161</v>
      </c>
      <c r="AU140" s="241" t="s">
        <v>83</v>
      </c>
      <c r="AY140" s="18" t="s">
        <v>158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165</v>
      </c>
      <c r="BM140" s="241" t="s">
        <v>326</v>
      </c>
    </row>
    <row r="141" s="2" customFormat="1" ht="37.8" customHeight="1">
      <c r="A141" s="39"/>
      <c r="B141" s="40"/>
      <c r="C141" s="229" t="s">
        <v>246</v>
      </c>
      <c r="D141" s="229" t="s">
        <v>161</v>
      </c>
      <c r="E141" s="230" t="s">
        <v>246</v>
      </c>
      <c r="F141" s="231" t="s">
        <v>1686</v>
      </c>
      <c r="G141" s="232" t="s">
        <v>735</v>
      </c>
      <c r="H141" s="233">
        <v>20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165</v>
      </c>
      <c r="AT141" s="241" t="s">
        <v>161</v>
      </c>
      <c r="AU141" s="241" t="s">
        <v>83</v>
      </c>
      <c r="AY141" s="18" t="s">
        <v>158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165</v>
      </c>
      <c r="BM141" s="241" t="s">
        <v>338</v>
      </c>
    </row>
    <row r="142" s="2" customFormat="1" ht="37.8" customHeight="1">
      <c r="A142" s="39"/>
      <c r="B142" s="40"/>
      <c r="C142" s="229" t="s">
        <v>250</v>
      </c>
      <c r="D142" s="229" t="s">
        <v>161</v>
      </c>
      <c r="E142" s="230" t="s">
        <v>250</v>
      </c>
      <c r="F142" s="231" t="s">
        <v>1687</v>
      </c>
      <c r="G142" s="232" t="s">
        <v>735</v>
      </c>
      <c r="H142" s="233">
        <v>9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165</v>
      </c>
      <c r="AT142" s="241" t="s">
        <v>161</v>
      </c>
      <c r="AU142" s="241" t="s">
        <v>83</v>
      </c>
      <c r="AY142" s="18" t="s">
        <v>158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165</v>
      </c>
      <c r="BM142" s="241" t="s">
        <v>350</v>
      </c>
    </row>
    <row r="143" s="2" customFormat="1" ht="37.8" customHeight="1">
      <c r="A143" s="39"/>
      <c r="B143" s="40"/>
      <c r="C143" s="229" t="s">
        <v>260</v>
      </c>
      <c r="D143" s="229" t="s">
        <v>161</v>
      </c>
      <c r="E143" s="230" t="s">
        <v>260</v>
      </c>
      <c r="F143" s="231" t="s">
        <v>1688</v>
      </c>
      <c r="G143" s="232" t="s">
        <v>735</v>
      </c>
      <c r="H143" s="233">
        <v>22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165</v>
      </c>
      <c r="AT143" s="241" t="s">
        <v>161</v>
      </c>
      <c r="AU143" s="241" t="s">
        <v>83</v>
      </c>
      <c r="AY143" s="18" t="s">
        <v>158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165</v>
      </c>
      <c r="BM143" s="241" t="s">
        <v>358</v>
      </c>
    </row>
    <row r="144" s="2" customFormat="1" ht="37.8" customHeight="1">
      <c r="A144" s="39"/>
      <c r="B144" s="40"/>
      <c r="C144" s="229" t="s">
        <v>265</v>
      </c>
      <c r="D144" s="229" t="s">
        <v>161</v>
      </c>
      <c r="E144" s="230" t="s">
        <v>265</v>
      </c>
      <c r="F144" s="231" t="s">
        <v>1689</v>
      </c>
      <c r="G144" s="232" t="s">
        <v>735</v>
      </c>
      <c r="H144" s="233">
        <v>47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165</v>
      </c>
      <c r="AT144" s="241" t="s">
        <v>161</v>
      </c>
      <c r="AU144" s="241" t="s">
        <v>83</v>
      </c>
      <c r="AY144" s="18" t="s">
        <v>158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165</v>
      </c>
      <c r="BM144" s="241" t="s">
        <v>369</v>
      </c>
    </row>
    <row r="145" s="2" customFormat="1" ht="37.8" customHeight="1">
      <c r="A145" s="39"/>
      <c r="B145" s="40"/>
      <c r="C145" s="229" t="s">
        <v>7</v>
      </c>
      <c r="D145" s="229" t="s">
        <v>161</v>
      </c>
      <c r="E145" s="230" t="s">
        <v>7</v>
      </c>
      <c r="F145" s="231" t="s">
        <v>1690</v>
      </c>
      <c r="G145" s="232" t="s">
        <v>735</v>
      </c>
      <c r="H145" s="233">
        <v>44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165</v>
      </c>
      <c r="AT145" s="241" t="s">
        <v>161</v>
      </c>
      <c r="AU145" s="241" t="s">
        <v>83</v>
      </c>
      <c r="AY145" s="18" t="s">
        <v>158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165</v>
      </c>
      <c r="BM145" s="241" t="s">
        <v>383</v>
      </c>
    </row>
    <row r="146" s="2" customFormat="1" ht="37.8" customHeight="1">
      <c r="A146" s="39"/>
      <c r="B146" s="40"/>
      <c r="C146" s="229" t="s">
        <v>277</v>
      </c>
      <c r="D146" s="229" t="s">
        <v>161</v>
      </c>
      <c r="E146" s="230" t="s">
        <v>277</v>
      </c>
      <c r="F146" s="231" t="s">
        <v>1691</v>
      </c>
      <c r="G146" s="232" t="s">
        <v>735</v>
      </c>
      <c r="H146" s="233">
        <v>71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165</v>
      </c>
      <c r="AT146" s="241" t="s">
        <v>161</v>
      </c>
      <c r="AU146" s="241" t="s">
        <v>83</v>
      </c>
      <c r="AY146" s="18" t="s">
        <v>158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165</v>
      </c>
      <c r="BM146" s="241" t="s">
        <v>393</v>
      </c>
    </row>
    <row r="147" s="2" customFormat="1" ht="37.8" customHeight="1">
      <c r="A147" s="39"/>
      <c r="B147" s="40"/>
      <c r="C147" s="229" t="s">
        <v>284</v>
      </c>
      <c r="D147" s="229" t="s">
        <v>161</v>
      </c>
      <c r="E147" s="230" t="s">
        <v>284</v>
      </c>
      <c r="F147" s="231" t="s">
        <v>1692</v>
      </c>
      <c r="G147" s="232" t="s">
        <v>735</v>
      </c>
      <c r="H147" s="233">
        <v>142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165</v>
      </c>
      <c r="AT147" s="241" t="s">
        <v>161</v>
      </c>
      <c r="AU147" s="241" t="s">
        <v>83</v>
      </c>
      <c r="AY147" s="18" t="s">
        <v>158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165</v>
      </c>
      <c r="BM147" s="241" t="s">
        <v>404</v>
      </c>
    </row>
    <row r="148" s="2" customFormat="1" ht="37.8" customHeight="1">
      <c r="A148" s="39"/>
      <c r="B148" s="40"/>
      <c r="C148" s="229" t="s">
        <v>291</v>
      </c>
      <c r="D148" s="229" t="s">
        <v>161</v>
      </c>
      <c r="E148" s="230" t="s">
        <v>291</v>
      </c>
      <c r="F148" s="231" t="s">
        <v>1693</v>
      </c>
      <c r="G148" s="232" t="s">
        <v>735</v>
      </c>
      <c r="H148" s="233">
        <v>19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165</v>
      </c>
      <c r="AT148" s="241" t="s">
        <v>161</v>
      </c>
      <c r="AU148" s="241" t="s">
        <v>83</v>
      </c>
      <c r="AY148" s="18" t="s">
        <v>158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165</v>
      </c>
      <c r="BM148" s="241" t="s">
        <v>412</v>
      </c>
    </row>
    <row r="149" s="2" customFormat="1" ht="37.8" customHeight="1">
      <c r="A149" s="39"/>
      <c r="B149" s="40"/>
      <c r="C149" s="229" t="s">
        <v>296</v>
      </c>
      <c r="D149" s="229" t="s">
        <v>161</v>
      </c>
      <c r="E149" s="230" t="s">
        <v>296</v>
      </c>
      <c r="F149" s="231" t="s">
        <v>1694</v>
      </c>
      <c r="G149" s="232" t="s">
        <v>735</v>
      </c>
      <c r="H149" s="233">
        <v>16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165</v>
      </c>
      <c r="AT149" s="241" t="s">
        <v>161</v>
      </c>
      <c r="AU149" s="241" t="s">
        <v>83</v>
      </c>
      <c r="AY149" s="18" t="s">
        <v>158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165</v>
      </c>
      <c r="BM149" s="241" t="s">
        <v>420</v>
      </c>
    </row>
    <row r="150" s="2" customFormat="1" ht="37.8" customHeight="1">
      <c r="A150" s="39"/>
      <c r="B150" s="40"/>
      <c r="C150" s="229" t="s">
        <v>300</v>
      </c>
      <c r="D150" s="229" t="s">
        <v>161</v>
      </c>
      <c r="E150" s="230" t="s">
        <v>300</v>
      </c>
      <c r="F150" s="231" t="s">
        <v>1695</v>
      </c>
      <c r="G150" s="232" t="s">
        <v>735</v>
      </c>
      <c r="H150" s="233">
        <v>3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165</v>
      </c>
      <c r="AT150" s="241" t="s">
        <v>161</v>
      </c>
      <c r="AU150" s="241" t="s">
        <v>83</v>
      </c>
      <c r="AY150" s="18" t="s">
        <v>158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165</v>
      </c>
      <c r="BM150" s="241" t="s">
        <v>433</v>
      </c>
    </row>
    <row r="151" s="2" customFormat="1" ht="37.8" customHeight="1">
      <c r="A151" s="39"/>
      <c r="B151" s="40"/>
      <c r="C151" s="229" t="s">
        <v>305</v>
      </c>
      <c r="D151" s="229" t="s">
        <v>161</v>
      </c>
      <c r="E151" s="230" t="s">
        <v>305</v>
      </c>
      <c r="F151" s="231" t="s">
        <v>1696</v>
      </c>
      <c r="G151" s="232" t="s">
        <v>735</v>
      </c>
      <c r="H151" s="233">
        <v>5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165</v>
      </c>
      <c r="AT151" s="241" t="s">
        <v>161</v>
      </c>
      <c r="AU151" s="241" t="s">
        <v>83</v>
      </c>
      <c r="AY151" s="18" t="s">
        <v>158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165</v>
      </c>
      <c r="BM151" s="241" t="s">
        <v>441</v>
      </c>
    </row>
    <row r="152" s="2" customFormat="1" ht="44.25" customHeight="1">
      <c r="A152" s="39"/>
      <c r="B152" s="40"/>
      <c r="C152" s="229" t="s">
        <v>310</v>
      </c>
      <c r="D152" s="229" t="s">
        <v>161</v>
      </c>
      <c r="E152" s="230" t="s">
        <v>310</v>
      </c>
      <c r="F152" s="231" t="s">
        <v>1697</v>
      </c>
      <c r="G152" s="232" t="s">
        <v>735</v>
      </c>
      <c r="H152" s="233">
        <v>79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165</v>
      </c>
      <c r="AT152" s="241" t="s">
        <v>161</v>
      </c>
      <c r="AU152" s="241" t="s">
        <v>83</v>
      </c>
      <c r="AY152" s="18" t="s">
        <v>158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165</v>
      </c>
      <c r="BM152" s="241" t="s">
        <v>450</v>
      </c>
    </row>
    <row r="153" s="2" customFormat="1" ht="37.8" customHeight="1">
      <c r="A153" s="39"/>
      <c r="B153" s="40"/>
      <c r="C153" s="229" t="s">
        <v>314</v>
      </c>
      <c r="D153" s="229" t="s">
        <v>161</v>
      </c>
      <c r="E153" s="230" t="s">
        <v>314</v>
      </c>
      <c r="F153" s="231" t="s">
        <v>1698</v>
      </c>
      <c r="G153" s="232" t="s">
        <v>735</v>
      </c>
      <c r="H153" s="233">
        <v>35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165</v>
      </c>
      <c r="AT153" s="241" t="s">
        <v>161</v>
      </c>
      <c r="AU153" s="241" t="s">
        <v>83</v>
      </c>
      <c r="AY153" s="18" t="s">
        <v>158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165</v>
      </c>
      <c r="BM153" s="241" t="s">
        <v>460</v>
      </c>
    </row>
    <row r="154" s="2" customFormat="1" ht="37.8" customHeight="1">
      <c r="A154" s="39"/>
      <c r="B154" s="40"/>
      <c r="C154" s="229" t="s">
        <v>318</v>
      </c>
      <c r="D154" s="229" t="s">
        <v>161</v>
      </c>
      <c r="E154" s="230" t="s">
        <v>318</v>
      </c>
      <c r="F154" s="231" t="s">
        <v>1699</v>
      </c>
      <c r="G154" s="232" t="s">
        <v>735</v>
      </c>
      <c r="H154" s="233">
        <v>33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165</v>
      </c>
      <c r="AT154" s="241" t="s">
        <v>161</v>
      </c>
      <c r="AU154" s="241" t="s">
        <v>83</v>
      </c>
      <c r="AY154" s="18" t="s">
        <v>158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165</v>
      </c>
      <c r="BM154" s="241" t="s">
        <v>470</v>
      </c>
    </row>
    <row r="155" s="2" customFormat="1" ht="44.25" customHeight="1">
      <c r="A155" s="39"/>
      <c r="B155" s="40"/>
      <c r="C155" s="229" t="s">
        <v>322</v>
      </c>
      <c r="D155" s="229" t="s">
        <v>161</v>
      </c>
      <c r="E155" s="230" t="s">
        <v>322</v>
      </c>
      <c r="F155" s="231" t="s">
        <v>1700</v>
      </c>
      <c r="G155" s="232" t="s">
        <v>735</v>
      </c>
      <c r="H155" s="233">
        <v>29</v>
      </c>
      <c r="I155" s="234"/>
      <c r="J155" s="235">
        <f>ROUND(I155*H155,2)</f>
        <v>0</v>
      </c>
      <c r="K155" s="236"/>
      <c r="L155" s="45"/>
      <c r="M155" s="237" t="s">
        <v>1</v>
      </c>
      <c r="N155" s="238" t="s">
        <v>41</v>
      </c>
      <c r="O155" s="92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165</v>
      </c>
      <c r="AT155" s="241" t="s">
        <v>161</v>
      </c>
      <c r="AU155" s="241" t="s">
        <v>83</v>
      </c>
      <c r="AY155" s="18" t="s">
        <v>158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83</v>
      </c>
      <c r="BK155" s="242">
        <f>ROUND(I155*H155,2)</f>
        <v>0</v>
      </c>
      <c r="BL155" s="18" t="s">
        <v>165</v>
      </c>
      <c r="BM155" s="241" t="s">
        <v>484</v>
      </c>
    </row>
    <row r="156" s="2" customFormat="1" ht="49.05" customHeight="1">
      <c r="A156" s="39"/>
      <c r="B156" s="40"/>
      <c r="C156" s="229" t="s">
        <v>326</v>
      </c>
      <c r="D156" s="229" t="s">
        <v>161</v>
      </c>
      <c r="E156" s="230" t="s">
        <v>326</v>
      </c>
      <c r="F156" s="231" t="s">
        <v>1701</v>
      </c>
      <c r="G156" s="232" t="s">
        <v>735</v>
      </c>
      <c r="H156" s="233">
        <v>30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165</v>
      </c>
      <c r="AT156" s="241" t="s">
        <v>161</v>
      </c>
      <c r="AU156" s="241" t="s">
        <v>83</v>
      </c>
      <c r="AY156" s="18" t="s">
        <v>158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165</v>
      </c>
      <c r="BM156" s="241" t="s">
        <v>495</v>
      </c>
    </row>
    <row r="157" s="2" customFormat="1" ht="16.5" customHeight="1">
      <c r="A157" s="39"/>
      <c r="B157" s="40"/>
      <c r="C157" s="229" t="s">
        <v>334</v>
      </c>
      <c r="D157" s="229" t="s">
        <v>161</v>
      </c>
      <c r="E157" s="230" t="s">
        <v>334</v>
      </c>
      <c r="F157" s="231" t="s">
        <v>1702</v>
      </c>
      <c r="G157" s="232" t="s">
        <v>1703</v>
      </c>
      <c r="H157" s="233">
        <v>1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165</v>
      </c>
      <c r="AT157" s="241" t="s">
        <v>161</v>
      </c>
      <c r="AU157" s="241" t="s">
        <v>83</v>
      </c>
      <c r="AY157" s="18" t="s">
        <v>158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165</v>
      </c>
      <c r="BM157" s="241" t="s">
        <v>505</v>
      </c>
    </row>
    <row r="158" s="2" customFormat="1" ht="16.5" customHeight="1">
      <c r="A158" s="39"/>
      <c r="B158" s="40"/>
      <c r="C158" s="229" t="s">
        <v>338</v>
      </c>
      <c r="D158" s="229" t="s">
        <v>161</v>
      </c>
      <c r="E158" s="230" t="s">
        <v>338</v>
      </c>
      <c r="F158" s="231" t="s">
        <v>1704</v>
      </c>
      <c r="G158" s="232" t="s">
        <v>735</v>
      </c>
      <c r="H158" s="233">
        <v>5135</v>
      </c>
      <c r="I158" s="234"/>
      <c r="J158" s="235">
        <f>ROUND(I158*H158,2)</f>
        <v>0</v>
      </c>
      <c r="K158" s="236"/>
      <c r="L158" s="45"/>
      <c r="M158" s="237" t="s">
        <v>1</v>
      </c>
      <c r="N158" s="238" t="s">
        <v>41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165</v>
      </c>
      <c r="AT158" s="241" t="s">
        <v>161</v>
      </c>
      <c r="AU158" s="241" t="s">
        <v>83</v>
      </c>
      <c r="AY158" s="18" t="s">
        <v>158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83</v>
      </c>
      <c r="BK158" s="242">
        <f>ROUND(I158*H158,2)</f>
        <v>0</v>
      </c>
      <c r="BL158" s="18" t="s">
        <v>165</v>
      </c>
      <c r="BM158" s="241" t="s">
        <v>516</v>
      </c>
    </row>
    <row r="159" s="2" customFormat="1" ht="16.5" customHeight="1">
      <c r="A159" s="39"/>
      <c r="B159" s="40"/>
      <c r="C159" s="229" t="s">
        <v>345</v>
      </c>
      <c r="D159" s="229" t="s">
        <v>161</v>
      </c>
      <c r="E159" s="230" t="s">
        <v>345</v>
      </c>
      <c r="F159" s="231" t="s">
        <v>1705</v>
      </c>
      <c r="G159" s="232" t="s">
        <v>1703</v>
      </c>
      <c r="H159" s="233">
        <v>1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165</v>
      </c>
      <c r="AT159" s="241" t="s">
        <v>161</v>
      </c>
      <c r="AU159" s="241" t="s">
        <v>83</v>
      </c>
      <c r="AY159" s="18" t="s">
        <v>158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165</v>
      </c>
      <c r="BM159" s="241" t="s">
        <v>526</v>
      </c>
    </row>
    <row r="160" s="2" customFormat="1" ht="16.5" customHeight="1">
      <c r="A160" s="39"/>
      <c r="B160" s="40"/>
      <c r="C160" s="229" t="s">
        <v>350</v>
      </c>
      <c r="D160" s="229" t="s">
        <v>161</v>
      </c>
      <c r="E160" s="230" t="s">
        <v>350</v>
      </c>
      <c r="F160" s="231" t="s">
        <v>1706</v>
      </c>
      <c r="G160" s="232" t="s">
        <v>1703</v>
      </c>
      <c r="H160" s="233">
        <v>1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165</v>
      </c>
      <c r="AT160" s="241" t="s">
        <v>161</v>
      </c>
      <c r="AU160" s="241" t="s">
        <v>83</v>
      </c>
      <c r="AY160" s="18" t="s">
        <v>158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165</v>
      </c>
      <c r="BM160" s="241" t="s">
        <v>536</v>
      </c>
    </row>
    <row r="161" s="2" customFormat="1" ht="16.5" customHeight="1">
      <c r="A161" s="39"/>
      <c r="B161" s="40"/>
      <c r="C161" s="229" t="s">
        <v>354</v>
      </c>
      <c r="D161" s="229" t="s">
        <v>161</v>
      </c>
      <c r="E161" s="230" t="s">
        <v>354</v>
      </c>
      <c r="F161" s="231" t="s">
        <v>1707</v>
      </c>
      <c r="G161" s="232" t="s">
        <v>1703</v>
      </c>
      <c r="H161" s="233">
        <v>1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165</v>
      </c>
      <c r="AT161" s="241" t="s">
        <v>161</v>
      </c>
      <c r="AU161" s="241" t="s">
        <v>83</v>
      </c>
      <c r="AY161" s="18" t="s">
        <v>158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165</v>
      </c>
      <c r="BM161" s="241" t="s">
        <v>548</v>
      </c>
    </row>
    <row r="162" s="2" customFormat="1" ht="16.5" customHeight="1">
      <c r="A162" s="39"/>
      <c r="B162" s="40"/>
      <c r="C162" s="229" t="s">
        <v>358</v>
      </c>
      <c r="D162" s="229" t="s">
        <v>161</v>
      </c>
      <c r="E162" s="230" t="s">
        <v>358</v>
      </c>
      <c r="F162" s="231" t="s">
        <v>1708</v>
      </c>
      <c r="G162" s="232" t="s">
        <v>1703</v>
      </c>
      <c r="H162" s="233">
        <v>1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165</v>
      </c>
      <c r="AT162" s="241" t="s">
        <v>161</v>
      </c>
      <c r="AU162" s="241" t="s">
        <v>83</v>
      </c>
      <c r="AY162" s="18" t="s">
        <v>158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165</v>
      </c>
      <c r="BM162" s="241" t="s">
        <v>560</v>
      </c>
    </row>
    <row r="163" s="12" customFormat="1" ht="25.92" customHeight="1">
      <c r="A163" s="12"/>
      <c r="B163" s="213"/>
      <c r="C163" s="214"/>
      <c r="D163" s="215" t="s">
        <v>75</v>
      </c>
      <c r="E163" s="216" t="s">
        <v>1709</v>
      </c>
      <c r="F163" s="216" t="s">
        <v>1710</v>
      </c>
      <c r="G163" s="214"/>
      <c r="H163" s="214"/>
      <c r="I163" s="217"/>
      <c r="J163" s="218">
        <f>BK163</f>
        <v>0</v>
      </c>
      <c r="K163" s="214"/>
      <c r="L163" s="219"/>
      <c r="M163" s="220"/>
      <c r="N163" s="221"/>
      <c r="O163" s="221"/>
      <c r="P163" s="222">
        <f>SUM(P164:P187)</f>
        <v>0</v>
      </c>
      <c r="Q163" s="221"/>
      <c r="R163" s="222">
        <f>SUM(R164:R187)</f>
        <v>0</v>
      </c>
      <c r="S163" s="221"/>
      <c r="T163" s="223">
        <f>SUM(T164:T187)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4" t="s">
        <v>83</v>
      </c>
      <c r="AT163" s="225" t="s">
        <v>75</v>
      </c>
      <c r="AU163" s="225" t="s">
        <v>76</v>
      </c>
      <c r="AY163" s="224" t="s">
        <v>158</v>
      </c>
      <c r="BK163" s="226">
        <f>SUM(BK164:BK187)</f>
        <v>0</v>
      </c>
    </row>
    <row r="164" s="2" customFormat="1" ht="16.5" customHeight="1">
      <c r="A164" s="39"/>
      <c r="B164" s="40"/>
      <c r="C164" s="229" t="s">
        <v>363</v>
      </c>
      <c r="D164" s="229" t="s">
        <v>161</v>
      </c>
      <c r="E164" s="230" t="s">
        <v>363</v>
      </c>
      <c r="F164" s="231" t="s">
        <v>1711</v>
      </c>
      <c r="G164" s="232" t="s">
        <v>173</v>
      </c>
      <c r="H164" s="233">
        <v>28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41</v>
      </c>
      <c r="O164" s="92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165</v>
      </c>
      <c r="AT164" s="241" t="s">
        <v>161</v>
      </c>
      <c r="AU164" s="241" t="s">
        <v>83</v>
      </c>
      <c r="AY164" s="18" t="s">
        <v>158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83</v>
      </c>
      <c r="BK164" s="242">
        <f>ROUND(I164*H164,2)</f>
        <v>0</v>
      </c>
      <c r="BL164" s="18" t="s">
        <v>165</v>
      </c>
      <c r="BM164" s="241" t="s">
        <v>569</v>
      </c>
    </row>
    <row r="165" s="2" customFormat="1" ht="16.5" customHeight="1">
      <c r="A165" s="39"/>
      <c r="B165" s="40"/>
      <c r="C165" s="229" t="s">
        <v>369</v>
      </c>
      <c r="D165" s="229" t="s">
        <v>161</v>
      </c>
      <c r="E165" s="230" t="s">
        <v>369</v>
      </c>
      <c r="F165" s="231" t="s">
        <v>1712</v>
      </c>
      <c r="G165" s="232" t="s">
        <v>735</v>
      </c>
      <c r="H165" s="233">
        <v>6</v>
      </c>
      <c r="I165" s="234"/>
      <c r="J165" s="235">
        <f>ROUND(I165*H165,2)</f>
        <v>0</v>
      </c>
      <c r="K165" s="236"/>
      <c r="L165" s="45"/>
      <c r="M165" s="237" t="s">
        <v>1</v>
      </c>
      <c r="N165" s="238" t="s">
        <v>41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165</v>
      </c>
      <c r="AT165" s="241" t="s">
        <v>161</v>
      </c>
      <c r="AU165" s="241" t="s">
        <v>83</v>
      </c>
      <c r="AY165" s="18" t="s">
        <v>158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83</v>
      </c>
      <c r="BK165" s="242">
        <f>ROUND(I165*H165,2)</f>
        <v>0</v>
      </c>
      <c r="BL165" s="18" t="s">
        <v>165</v>
      </c>
      <c r="BM165" s="241" t="s">
        <v>579</v>
      </c>
    </row>
    <row r="166" s="2" customFormat="1" ht="16.5" customHeight="1">
      <c r="A166" s="39"/>
      <c r="B166" s="40"/>
      <c r="C166" s="229" t="s">
        <v>377</v>
      </c>
      <c r="D166" s="229" t="s">
        <v>161</v>
      </c>
      <c r="E166" s="230" t="s">
        <v>377</v>
      </c>
      <c r="F166" s="231" t="s">
        <v>1713</v>
      </c>
      <c r="G166" s="232" t="s">
        <v>735</v>
      </c>
      <c r="H166" s="233">
        <v>36</v>
      </c>
      <c r="I166" s="234"/>
      <c r="J166" s="235">
        <f>ROUND(I166*H166,2)</f>
        <v>0</v>
      </c>
      <c r="K166" s="236"/>
      <c r="L166" s="45"/>
      <c r="M166" s="237" t="s">
        <v>1</v>
      </c>
      <c r="N166" s="238" t="s">
        <v>41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165</v>
      </c>
      <c r="AT166" s="241" t="s">
        <v>161</v>
      </c>
      <c r="AU166" s="241" t="s">
        <v>83</v>
      </c>
      <c r="AY166" s="18" t="s">
        <v>158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165</v>
      </c>
      <c r="BM166" s="241" t="s">
        <v>587</v>
      </c>
    </row>
    <row r="167" s="2" customFormat="1" ht="16.5" customHeight="1">
      <c r="A167" s="39"/>
      <c r="B167" s="40"/>
      <c r="C167" s="229" t="s">
        <v>383</v>
      </c>
      <c r="D167" s="229" t="s">
        <v>161</v>
      </c>
      <c r="E167" s="230" t="s">
        <v>383</v>
      </c>
      <c r="F167" s="231" t="s">
        <v>1714</v>
      </c>
      <c r="G167" s="232" t="s">
        <v>735</v>
      </c>
      <c r="H167" s="233">
        <v>6</v>
      </c>
      <c r="I167" s="234"/>
      <c r="J167" s="235">
        <f>ROUND(I167*H167,2)</f>
        <v>0</v>
      </c>
      <c r="K167" s="236"/>
      <c r="L167" s="45"/>
      <c r="M167" s="237" t="s">
        <v>1</v>
      </c>
      <c r="N167" s="238" t="s">
        <v>41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165</v>
      </c>
      <c r="AT167" s="241" t="s">
        <v>161</v>
      </c>
      <c r="AU167" s="241" t="s">
        <v>83</v>
      </c>
      <c r="AY167" s="18" t="s">
        <v>158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165</v>
      </c>
      <c r="BM167" s="241" t="s">
        <v>598</v>
      </c>
    </row>
    <row r="168" s="2" customFormat="1" ht="16.5" customHeight="1">
      <c r="A168" s="39"/>
      <c r="B168" s="40"/>
      <c r="C168" s="229" t="s">
        <v>387</v>
      </c>
      <c r="D168" s="229" t="s">
        <v>161</v>
      </c>
      <c r="E168" s="230" t="s">
        <v>387</v>
      </c>
      <c r="F168" s="231" t="s">
        <v>1715</v>
      </c>
      <c r="G168" s="232" t="s">
        <v>735</v>
      </c>
      <c r="H168" s="233">
        <v>88</v>
      </c>
      <c r="I168" s="234"/>
      <c r="J168" s="235">
        <f>ROUND(I168*H168,2)</f>
        <v>0</v>
      </c>
      <c r="K168" s="236"/>
      <c r="L168" s="45"/>
      <c r="M168" s="237" t="s">
        <v>1</v>
      </c>
      <c r="N168" s="238" t="s">
        <v>41</v>
      </c>
      <c r="O168" s="92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165</v>
      </c>
      <c r="AT168" s="241" t="s">
        <v>161</v>
      </c>
      <c r="AU168" s="241" t="s">
        <v>83</v>
      </c>
      <c r="AY168" s="18" t="s">
        <v>158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83</v>
      </c>
      <c r="BK168" s="242">
        <f>ROUND(I168*H168,2)</f>
        <v>0</v>
      </c>
      <c r="BL168" s="18" t="s">
        <v>165</v>
      </c>
      <c r="BM168" s="241" t="s">
        <v>608</v>
      </c>
    </row>
    <row r="169" s="2" customFormat="1" ht="16.5" customHeight="1">
      <c r="A169" s="39"/>
      <c r="B169" s="40"/>
      <c r="C169" s="229" t="s">
        <v>393</v>
      </c>
      <c r="D169" s="229" t="s">
        <v>161</v>
      </c>
      <c r="E169" s="230" t="s">
        <v>393</v>
      </c>
      <c r="F169" s="231" t="s">
        <v>1716</v>
      </c>
      <c r="G169" s="232" t="s">
        <v>173</v>
      </c>
      <c r="H169" s="233">
        <v>70</v>
      </c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41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165</v>
      </c>
      <c r="AT169" s="241" t="s">
        <v>161</v>
      </c>
      <c r="AU169" s="241" t="s">
        <v>83</v>
      </c>
      <c r="AY169" s="18" t="s">
        <v>158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165</v>
      </c>
      <c r="BM169" s="241" t="s">
        <v>616</v>
      </c>
    </row>
    <row r="170" s="2" customFormat="1" ht="21.75" customHeight="1">
      <c r="A170" s="39"/>
      <c r="B170" s="40"/>
      <c r="C170" s="229" t="s">
        <v>399</v>
      </c>
      <c r="D170" s="229" t="s">
        <v>161</v>
      </c>
      <c r="E170" s="230" t="s">
        <v>399</v>
      </c>
      <c r="F170" s="231" t="s">
        <v>1717</v>
      </c>
      <c r="G170" s="232" t="s">
        <v>173</v>
      </c>
      <c r="H170" s="233">
        <v>65</v>
      </c>
      <c r="I170" s="234"/>
      <c r="J170" s="235">
        <f>ROUND(I170*H170,2)</f>
        <v>0</v>
      </c>
      <c r="K170" s="236"/>
      <c r="L170" s="45"/>
      <c r="M170" s="237" t="s">
        <v>1</v>
      </c>
      <c r="N170" s="238" t="s">
        <v>41</v>
      </c>
      <c r="O170" s="92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165</v>
      </c>
      <c r="AT170" s="241" t="s">
        <v>161</v>
      </c>
      <c r="AU170" s="241" t="s">
        <v>83</v>
      </c>
      <c r="AY170" s="18" t="s">
        <v>158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83</v>
      </c>
      <c r="BK170" s="242">
        <f>ROUND(I170*H170,2)</f>
        <v>0</v>
      </c>
      <c r="BL170" s="18" t="s">
        <v>165</v>
      </c>
      <c r="BM170" s="241" t="s">
        <v>624</v>
      </c>
    </row>
    <row r="171" s="2" customFormat="1" ht="16.5" customHeight="1">
      <c r="A171" s="39"/>
      <c r="B171" s="40"/>
      <c r="C171" s="229" t="s">
        <v>404</v>
      </c>
      <c r="D171" s="229" t="s">
        <v>161</v>
      </c>
      <c r="E171" s="230" t="s">
        <v>404</v>
      </c>
      <c r="F171" s="231" t="s">
        <v>1718</v>
      </c>
      <c r="G171" s="232" t="s">
        <v>173</v>
      </c>
      <c r="H171" s="233">
        <v>435</v>
      </c>
      <c r="I171" s="234"/>
      <c r="J171" s="235">
        <f>ROUND(I171*H171,2)</f>
        <v>0</v>
      </c>
      <c r="K171" s="236"/>
      <c r="L171" s="45"/>
      <c r="M171" s="237" t="s">
        <v>1</v>
      </c>
      <c r="N171" s="238" t="s">
        <v>41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165</v>
      </c>
      <c r="AT171" s="241" t="s">
        <v>161</v>
      </c>
      <c r="AU171" s="241" t="s">
        <v>83</v>
      </c>
      <c r="AY171" s="18" t="s">
        <v>158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83</v>
      </c>
      <c r="BK171" s="242">
        <f>ROUND(I171*H171,2)</f>
        <v>0</v>
      </c>
      <c r="BL171" s="18" t="s">
        <v>165</v>
      </c>
      <c r="BM171" s="241" t="s">
        <v>632</v>
      </c>
    </row>
    <row r="172" s="2" customFormat="1" ht="16.5" customHeight="1">
      <c r="A172" s="39"/>
      <c r="B172" s="40"/>
      <c r="C172" s="229" t="s">
        <v>408</v>
      </c>
      <c r="D172" s="229" t="s">
        <v>161</v>
      </c>
      <c r="E172" s="230" t="s">
        <v>408</v>
      </c>
      <c r="F172" s="231" t="s">
        <v>1719</v>
      </c>
      <c r="G172" s="232" t="s">
        <v>735</v>
      </c>
      <c r="H172" s="233">
        <v>148</v>
      </c>
      <c r="I172" s="234"/>
      <c r="J172" s="235">
        <f>ROUND(I172*H172,2)</f>
        <v>0</v>
      </c>
      <c r="K172" s="236"/>
      <c r="L172" s="45"/>
      <c r="M172" s="237" t="s">
        <v>1</v>
      </c>
      <c r="N172" s="238" t="s">
        <v>41</v>
      </c>
      <c r="O172" s="92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165</v>
      </c>
      <c r="AT172" s="241" t="s">
        <v>161</v>
      </c>
      <c r="AU172" s="241" t="s">
        <v>83</v>
      </c>
      <c r="AY172" s="18" t="s">
        <v>158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165</v>
      </c>
      <c r="BM172" s="241" t="s">
        <v>640</v>
      </c>
    </row>
    <row r="173" s="2" customFormat="1" ht="16.5" customHeight="1">
      <c r="A173" s="39"/>
      <c r="B173" s="40"/>
      <c r="C173" s="229" t="s">
        <v>412</v>
      </c>
      <c r="D173" s="229" t="s">
        <v>161</v>
      </c>
      <c r="E173" s="230" t="s">
        <v>412</v>
      </c>
      <c r="F173" s="231" t="s">
        <v>1720</v>
      </c>
      <c r="G173" s="232" t="s">
        <v>735</v>
      </c>
      <c r="H173" s="233">
        <v>10</v>
      </c>
      <c r="I173" s="234"/>
      <c r="J173" s="235">
        <f>ROUND(I173*H173,2)</f>
        <v>0</v>
      </c>
      <c r="K173" s="236"/>
      <c r="L173" s="45"/>
      <c r="M173" s="237" t="s">
        <v>1</v>
      </c>
      <c r="N173" s="238" t="s">
        <v>41</v>
      </c>
      <c r="O173" s="92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165</v>
      </c>
      <c r="AT173" s="241" t="s">
        <v>161</v>
      </c>
      <c r="AU173" s="241" t="s">
        <v>83</v>
      </c>
      <c r="AY173" s="18" t="s">
        <v>158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83</v>
      </c>
      <c r="BK173" s="242">
        <f>ROUND(I173*H173,2)</f>
        <v>0</v>
      </c>
      <c r="BL173" s="18" t="s">
        <v>165</v>
      </c>
      <c r="BM173" s="241" t="s">
        <v>648</v>
      </c>
    </row>
    <row r="174" s="2" customFormat="1" ht="16.5" customHeight="1">
      <c r="A174" s="39"/>
      <c r="B174" s="40"/>
      <c r="C174" s="229" t="s">
        <v>415</v>
      </c>
      <c r="D174" s="229" t="s">
        <v>161</v>
      </c>
      <c r="E174" s="230" t="s">
        <v>415</v>
      </c>
      <c r="F174" s="231" t="s">
        <v>1721</v>
      </c>
      <c r="G174" s="232" t="s">
        <v>735</v>
      </c>
      <c r="H174" s="233">
        <v>30</v>
      </c>
      <c r="I174" s="234"/>
      <c r="J174" s="235">
        <f>ROUND(I174*H174,2)</f>
        <v>0</v>
      </c>
      <c r="K174" s="236"/>
      <c r="L174" s="45"/>
      <c r="M174" s="237" t="s">
        <v>1</v>
      </c>
      <c r="N174" s="238" t="s">
        <v>41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165</v>
      </c>
      <c r="AT174" s="241" t="s">
        <v>161</v>
      </c>
      <c r="AU174" s="241" t="s">
        <v>83</v>
      </c>
      <c r="AY174" s="18" t="s">
        <v>158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83</v>
      </c>
      <c r="BK174" s="242">
        <f>ROUND(I174*H174,2)</f>
        <v>0</v>
      </c>
      <c r="BL174" s="18" t="s">
        <v>165</v>
      </c>
      <c r="BM174" s="241" t="s">
        <v>656</v>
      </c>
    </row>
    <row r="175" s="2" customFormat="1" ht="16.5" customHeight="1">
      <c r="A175" s="39"/>
      <c r="B175" s="40"/>
      <c r="C175" s="229" t="s">
        <v>420</v>
      </c>
      <c r="D175" s="229" t="s">
        <v>161</v>
      </c>
      <c r="E175" s="230" t="s">
        <v>420</v>
      </c>
      <c r="F175" s="231" t="s">
        <v>1722</v>
      </c>
      <c r="G175" s="232" t="s">
        <v>735</v>
      </c>
      <c r="H175" s="233">
        <v>75</v>
      </c>
      <c r="I175" s="234"/>
      <c r="J175" s="235">
        <f>ROUND(I175*H175,2)</f>
        <v>0</v>
      </c>
      <c r="K175" s="236"/>
      <c r="L175" s="45"/>
      <c r="M175" s="237" t="s">
        <v>1</v>
      </c>
      <c r="N175" s="238" t="s">
        <v>41</v>
      </c>
      <c r="O175" s="92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165</v>
      </c>
      <c r="AT175" s="241" t="s">
        <v>161</v>
      </c>
      <c r="AU175" s="241" t="s">
        <v>83</v>
      </c>
      <c r="AY175" s="18" t="s">
        <v>158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83</v>
      </c>
      <c r="BK175" s="242">
        <f>ROUND(I175*H175,2)</f>
        <v>0</v>
      </c>
      <c r="BL175" s="18" t="s">
        <v>165</v>
      </c>
      <c r="BM175" s="241" t="s">
        <v>664</v>
      </c>
    </row>
    <row r="176" s="2" customFormat="1" ht="16.5" customHeight="1">
      <c r="A176" s="39"/>
      <c r="B176" s="40"/>
      <c r="C176" s="229" t="s">
        <v>426</v>
      </c>
      <c r="D176" s="229" t="s">
        <v>161</v>
      </c>
      <c r="E176" s="230" t="s">
        <v>426</v>
      </c>
      <c r="F176" s="231" t="s">
        <v>1723</v>
      </c>
      <c r="G176" s="232" t="s">
        <v>735</v>
      </c>
      <c r="H176" s="233">
        <v>3</v>
      </c>
      <c r="I176" s="234"/>
      <c r="J176" s="235">
        <f>ROUND(I176*H176,2)</f>
        <v>0</v>
      </c>
      <c r="K176" s="236"/>
      <c r="L176" s="45"/>
      <c r="M176" s="237" t="s">
        <v>1</v>
      </c>
      <c r="N176" s="238" t="s">
        <v>41</v>
      </c>
      <c r="O176" s="92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165</v>
      </c>
      <c r="AT176" s="241" t="s">
        <v>161</v>
      </c>
      <c r="AU176" s="241" t="s">
        <v>83</v>
      </c>
      <c r="AY176" s="18" t="s">
        <v>158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83</v>
      </c>
      <c r="BK176" s="242">
        <f>ROUND(I176*H176,2)</f>
        <v>0</v>
      </c>
      <c r="BL176" s="18" t="s">
        <v>165</v>
      </c>
      <c r="BM176" s="241" t="s">
        <v>672</v>
      </c>
    </row>
    <row r="177" s="2" customFormat="1" ht="16.5" customHeight="1">
      <c r="A177" s="39"/>
      <c r="B177" s="40"/>
      <c r="C177" s="229" t="s">
        <v>433</v>
      </c>
      <c r="D177" s="229" t="s">
        <v>161</v>
      </c>
      <c r="E177" s="230" t="s">
        <v>433</v>
      </c>
      <c r="F177" s="231" t="s">
        <v>1724</v>
      </c>
      <c r="G177" s="232" t="s">
        <v>1660</v>
      </c>
      <c r="H177" s="233">
        <v>1</v>
      </c>
      <c r="I177" s="234"/>
      <c r="J177" s="235">
        <f>ROUND(I177*H177,2)</f>
        <v>0</v>
      </c>
      <c r="K177" s="236"/>
      <c r="L177" s="45"/>
      <c r="M177" s="237" t="s">
        <v>1</v>
      </c>
      <c r="N177" s="238" t="s">
        <v>41</v>
      </c>
      <c r="O177" s="92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165</v>
      </c>
      <c r="AT177" s="241" t="s">
        <v>161</v>
      </c>
      <c r="AU177" s="241" t="s">
        <v>83</v>
      </c>
      <c r="AY177" s="18" t="s">
        <v>158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83</v>
      </c>
      <c r="BK177" s="242">
        <f>ROUND(I177*H177,2)</f>
        <v>0</v>
      </c>
      <c r="BL177" s="18" t="s">
        <v>165</v>
      </c>
      <c r="BM177" s="241" t="s">
        <v>680</v>
      </c>
    </row>
    <row r="178" s="2" customFormat="1" ht="16.5" customHeight="1">
      <c r="A178" s="39"/>
      <c r="B178" s="40"/>
      <c r="C178" s="229" t="s">
        <v>438</v>
      </c>
      <c r="D178" s="229" t="s">
        <v>161</v>
      </c>
      <c r="E178" s="230" t="s">
        <v>438</v>
      </c>
      <c r="F178" s="231" t="s">
        <v>1725</v>
      </c>
      <c r="G178" s="232" t="s">
        <v>735</v>
      </c>
      <c r="H178" s="233">
        <v>1</v>
      </c>
      <c r="I178" s="234"/>
      <c r="J178" s="235">
        <f>ROUND(I178*H178,2)</f>
        <v>0</v>
      </c>
      <c r="K178" s="236"/>
      <c r="L178" s="45"/>
      <c r="M178" s="237" t="s">
        <v>1</v>
      </c>
      <c r="N178" s="238" t="s">
        <v>41</v>
      </c>
      <c r="O178" s="92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165</v>
      </c>
      <c r="AT178" s="241" t="s">
        <v>161</v>
      </c>
      <c r="AU178" s="241" t="s">
        <v>83</v>
      </c>
      <c r="AY178" s="18" t="s">
        <v>158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83</v>
      </c>
      <c r="BK178" s="242">
        <f>ROUND(I178*H178,2)</f>
        <v>0</v>
      </c>
      <c r="BL178" s="18" t="s">
        <v>165</v>
      </c>
      <c r="BM178" s="241" t="s">
        <v>688</v>
      </c>
    </row>
    <row r="179" s="2" customFormat="1" ht="16.5" customHeight="1">
      <c r="A179" s="39"/>
      <c r="B179" s="40"/>
      <c r="C179" s="229" t="s">
        <v>441</v>
      </c>
      <c r="D179" s="229" t="s">
        <v>161</v>
      </c>
      <c r="E179" s="230" t="s">
        <v>441</v>
      </c>
      <c r="F179" s="231" t="s">
        <v>1726</v>
      </c>
      <c r="G179" s="232" t="s">
        <v>735</v>
      </c>
      <c r="H179" s="233">
        <v>106</v>
      </c>
      <c r="I179" s="234"/>
      <c r="J179" s="235">
        <f>ROUND(I179*H179,2)</f>
        <v>0</v>
      </c>
      <c r="K179" s="236"/>
      <c r="L179" s="45"/>
      <c r="M179" s="237" t="s">
        <v>1</v>
      </c>
      <c r="N179" s="238" t="s">
        <v>41</v>
      </c>
      <c r="O179" s="92"/>
      <c r="P179" s="239">
        <f>O179*H179</f>
        <v>0</v>
      </c>
      <c r="Q179" s="239">
        <v>0</v>
      </c>
      <c r="R179" s="239">
        <f>Q179*H179</f>
        <v>0</v>
      </c>
      <c r="S179" s="239">
        <v>0</v>
      </c>
      <c r="T179" s="24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1" t="s">
        <v>165</v>
      </c>
      <c r="AT179" s="241" t="s">
        <v>161</v>
      </c>
      <c r="AU179" s="241" t="s">
        <v>83</v>
      </c>
      <c r="AY179" s="18" t="s">
        <v>158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18" t="s">
        <v>83</v>
      </c>
      <c r="BK179" s="242">
        <f>ROUND(I179*H179,2)</f>
        <v>0</v>
      </c>
      <c r="BL179" s="18" t="s">
        <v>165</v>
      </c>
      <c r="BM179" s="241" t="s">
        <v>696</v>
      </c>
    </row>
    <row r="180" s="2" customFormat="1" ht="16.5" customHeight="1">
      <c r="A180" s="39"/>
      <c r="B180" s="40"/>
      <c r="C180" s="229" t="s">
        <v>445</v>
      </c>
      <c r="D180" s="229" t="s">
        <v>161</v>
      </c>
      <c r="E180" s="230" t="s">
        <v>445</v>
      </c>
      <c r="F180" s="231" t="s">
        <v>1727</v>
      </c>
      <c r="G180" s="232" t="s">
        <v>1660</v>
      </c>
      <c r="H180" s="233">
        <v>1</v>
      </c>
      <c r="I180" s="234"/>
      <c r="J180" s="235">
        <f>ROUND(I180*H180,2)</f>
        <v>0</v>
      </c>
      <c r="K180" s="236"/>
      <c r="L180" s="45"/>
      <c r="M180" s="237" t="s">
        <v>1</v>
      </c>
      <c r="N180" s="238" t="s">
        <v>41</v>
      </c>
      <c r="O180" s="92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1" t="s">
        <v>165</v>
      </c>
      <c r="AT180" s="241" t="s">
        <v>161</v>
      </c>
      <c r="AU180" s="241" t="s">
        <v>83</v>
      </c>
      <c r="AY180" s="18" t="s">
        <v>158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8" t="s">
        <v>83</v>
      </c>
      <c r="BK180" s="242">
        <f>ROUND(I180*H180,2)</f>
        <v>0</v>
      </c>
      <c r="BL180" s="18" t="s">
        <v>165</v>
      </c>
      <c r="BM180" s="241" t="s">
        <v>704</v>
      </c>
    </row>
    <row r="181" s="2" customFormat="1" ht="16.5" customHeight="1">
      <c r="A181" s="39"/>
      <c r="B181" s="40"/>
      <c r="C181" s="229" t="s">
        <v>450</v>
      </c>
      <c r="D181" s="229" t="s">
        <v>161</v>
      </c>
      <c r="E181" s="230" t="s">
        <v>450</v>
      </c>
      <c r="F181" s="231" t="s">
        <v>1728</v>
      </c>
      <c r="G181" s="232" t="s">
        <v>1660</v>
      </c>
      <c r="H181" s="233">
        <v>5</v>
      </c>
      <c r="I181" s="234"/>
      <c r="J181" s="235">
        <f>ROUND(I181*H181,2)</f>
        <v>0</v>
      </c>
      <c r="K181" s="236"/>
      <c r="L181" s="45"/>
      <c r="M181" s="237" t="s">
        <v>1</v>
      </c>
      <c r="N181" s="238" t="s">
        <v>41</v>
      </c>
      <c r="O181" s="92"/>
      <c r="P181" s="239">
        <f>O181*H181</f>
        <v>0</v>
      </c>
      <c r="Q181" s="239">
        <v>0</v>
      </c>
      <c r="R181" s="239">
        <f>Q181*H181</f>
        <v>0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165</v>
      </c>
      <c r="AT181" s="241" t="s">
        <v>161</v>
      </c>
      <c r="AU181" s="241" t="s">
        <v>83</v>
      </c>
      <c r="AY181" s="18" t="s">
        <v>158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83</v>
      </c>
      <c r="BK181" s="242">
        <f>ROUND(I181*H181,2)</f>
        <v>0</v>
      </c>
      <c r="BL181" s="18" t="s">
        <v>165</v>
      </c>
      <c r="BM181" s="241" t="s">
        <v>712</v>
      </c>
    </row>
    <row r="182" s="2" customFormat="1" ht="16.5" customHeight="1">
      <c r="A182" s="39"/>
      <c r="B182" s="40"/>
      <c r="C182" s="229" t="s">
        <v>454</v>
      </c>
      <c r="D182" s="229" t="s">
        <v>161</v>
      </c>
      <c r="E182" s="230" t="s">
        <v>454</v>
      </c>
      <c r="F182" s="231" t="s">
        <v>1729</v>
      </c>
      <c r="G182" s="232" t="s">
        <v>735</v>
      </c>
      <c r="H182" s="233">
        <v>14</v>
      </c>
      <c r="I182" s="234"/>
      <c r="J182" s="235">
        <f>ROUND(I182*H182,2)</f>
        <v>0</v>
      </c>
      <c r="K182" s="236"/>
      <c r="L182" s="45"/>
      <c r="M182" s="237" t="s">
        <v>1</v>
      </c>
      <c r="N182" s="238" t="s">
        <v>41</v>
      </c>
      <c r="O182" s="92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1" t="s">
        <v>165</v>
      </c>
      <c r="AT182" s="241" t="s">
        <v>161</v>
      </c>
      <c r="AU182" s="241" t="s">
        <v>83</v>
      </c>
      <c r="AY182" s="18" t="s">
        <v>158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8" t="s">
        <v>83</v>
      </c>
      <c r="BK182" s="242">
        <f>ROUND(I182*H182,2)</f>
        <v>0</v>
      </c>
      <c r="BL182" s="18" t="s">
        <v>165</v>
      </c>
      <c r="BM182" s="241" t="s">
        <v>720</v>
      </c>
    </row>
    <row r="183" s="2" customFormat="1" ht="16.5" customHeight="1">
      <c r="A183" s="39"/>
      <c r="B183" s="40"/>
      <c r="C183" s="229" t="s">
        <v>460</v>
      </c>
      <c r="D183" s="229" t="s">
        <v>161</v>
      </c>
      <c r="E183" s="230" t="s">
        <v>460</v>
      </c>
      <c r="F183" s="231" t="s">
        <v>1730</v>
      </c>
      <c r="G183" s="232" t="s">
        <v>735</v>
      </c>
      <c r="H183" s="233">
        <v>6</v>
      </c>
      <c r="I183" s="234"/>
      <c r="J183" s="235">
        <f>ROUND(I183*H183,2)</f>
        <v>0</v>
      </c>
      <c r="K183" s="236"/>
      <c r="L183" s="45"/>
      <c r="M183" s="237" t="s">
        <v>1</v>
      </c>
      <c r="N183" s="238" t="s">
        <v>41</v>
      </c>
      <c r="O183" s="92"/>
      <c r="P183" s="239">
        <f>O183*H183</f>
        <v>0</v>
      </c>
      <c r="Q183" s="239">
        <v>0</v>
      </c>
      <c r="R183" s="239">
        <f>Q183*H183</f>
        <v>0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165</v>
      </c>
      <c r="AT183" s="241" t="s">
        <v>161</v>
      </c>
      <c r="AU183" s="241" t="s">
        <v>83</v>
      </c>
      <c r="AY183" s="18" t="s">
        <v>158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83</v>
      </c>
      <c r="BK183" s="242">
        <f>ROUND(I183*H183,2)</f>
        <v>0</v>
      </c>
      <c r="BL183" s="18" t="s">
        <v>165</v>
      </c>
      <c r="BM183" s="241" t="s">
        <v>728</v>
      </c>
    </row>
    <row r="184" s="2" customFormat="1" ht="16.5" customHeight="1">
      <c r="A184" s="39"/>
      <c r="B184" s="40"/>
      <c r="C184" s="229" t="s">
        <v>465</v>
      </c>
      <c r="D184" s="229" t="s">
        <v>161</v>
      </c>
      <c r="E184" s="230" t="s">
        <v>465</v>
      </c>
      <c r="F184" s="231" t="s">
        <v>1731</v>
      </c>
      <c r="G184" s="232" t="s">
        <v>1660</v>
      </c>
      <c r="H184" s="233">
        <v>1</v>
      </c>
      <c r="I184" s="234"/>
      <c r="J184" s="235">
        <f>ROUND(I184*H184,2)</f>
        <v>0</v>
      </c>
      <c r="K184" s="236"/>
      <c r="L184" s="45"/>
      <c r="M184" s="237" t="s">
        <v>1</v>
      </c>
      <c r="N184" s="238" t="s">
        <v>41</v>
      </c>
      <c r="O184" s="92"/>
      <c r="P184" s="239">
        <f>O184*H184</f>
        <v>0</v>
      </c>
      <c r="Q184" s="239">
        <v>0</v>
      </c>
      <c r="R184" s="239">
        <f>Q184*H184</f>
        <v>0</v>
      </c>
      <c r="S184" s="239">
        <v>0</v>
      </c>
      <c r="T184" s="24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1" t="s">
        <v>165</v>
      </c>
      <c r="AT184" s="241" t="s">
        <v>161</v>
      </c>
      <c r="AU184" s="241" t="s">
        <v>83</v>
      </c>
      <c r="AY184" s="18" t="s">
        <v>158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8" t="s">
        <v>83</v>
      </c>
      <c r="BK184" s="242">
        <f>ROUND(I184*H184,2)</f>
        <v>0</v>
      </c>
      <c r="BL184" s="18" t="s">
        <v>165</v>
      </c>
      <c r="BM184" s="241" t="s">
        <v>737</v>
      </c>
    </row>
    <row r="185" s="2" customFormat="1" ht="16.5" customHeight="1">
      <c r="A185" s="39"/>
      <c r="B185" s="40"/>
      <c r="C185" s="229" t="s">
        <v>470</v>
      </c>
      <c r="D185" s="229" t="s">
        <v>161</v>
      </c>
      <c r="E185" s="230" t="s">
        <v>470</v>
      </c>
      <c r="F185" s="231" t="s">
        <v>1706</v>
      </c>
      <c r="G185" s="232" t="s">
        <v>1660</v>
      </c>
      <c r="H185" s="233">
        <v>1</v>
      </c>
      <c r="I185" s="234"/>
      <c r="J185" s="235">
        <f>ROUND(I185*H185,2)</f>
        <v>0</v>
      </c>
      <c r="K185" s="236"/>
      <c r="L185" s="45"/>
      <c r="M185" s="237" t="s">
        <v>1</v>
      </c>
      <c r="N185" s="238" t="s">
        <v>41</v>
      </c>
      <c r="O185" s="92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165</v>
      </c>
      <c r="AT185" s="241" t="s">
        <v>161</v>
      </c>
      <c r="AU185" s="241" t="s">
        <v>83</v>
      </c>
      <c r="AY185" s="18" t="s">
        <v>158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83</v>
      </c>
      <c r="BK185" s="242">
        <f>ROUND(I185*H185,2)</f>
        <v>0</v>
      </c>
      <c r="BL185" s="18" t="s">
        <v>165</v>
      </c>
      <c r="BM185" s="241" t="s">
        <v>745</v>
      </c>
    </row>
    <row r="186" s="2" customFormat="1" ht="16.5" customHeight="1">
      <c r="A186" s="39"/>
      <c r="B186" s="40"/>
      <c r="C186" s="229" t="s">
        <v>476</v>
      </c>
      <c r="D186" s="229" t="s">
        <v>161</v>
      </c>
      <c r="E186" s="230" t="s">
        <v>476</v>
      </c>
      <c r="F186" s="231" t="s">
        <v>1707</v>
      </c>
      <c r="G186" s="232" t="s">
        <v>1660</v>
      </c>
      <c r="H186" s="233">
        <v>1</v>
      </c>
      <c r="I186" s="234"/>
      <c r="J186" s="235">
        <f>ROUND(I186*H186,2)</f>
        <v>0</v>
      </c>
      <c r="K186" s="236"/>
      <c r="L186" s="45"/>
      <c r="M186" s="237" t="s">
        <v>1</v>
      </c>
      <c r="N186" s="238" t="s">
        <v>41</v>
      </c>
      <c r="O186" s="92"/>
      <c r="P186" s="239">
        <f>O186*H186</f>
        <v>0</v>
      </c>
      <c r="Q186" s="239">
        <v>0</v>
      </c>
      <c r="R186" s="239">
        <f>Q186*H186</f>
        <v>0</v>
      </c>
      <c r="S186" s="239">
        <v>0</v>
      </c>
      <c r="T186" s="24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1" t="s">
        <v>165</v>
      </c>
      <c r="AT186" s="241" t="s">
        <v>161</v>
      </c>
      <c r="AU186" s="241" t="s">
        <v>83</v>
      </c>
      <c r="AY186" s="18" t="s">
        <v>158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8" t="s">
        <v>83</v>
      </c>
      <c r="BK186" s="242">
        <f>ROUND(I186*H186,2)</f>
        <v>0</v>
      </c>
      <c r="BL186" s="18" t="s">
        <v>165</v>
      </c>
      <c r="BM186" s="241" t="s">
        <v>166</v>
      </c>
    </row>
    <row r="187" s="2" customFormat="1" ht="16.5" customHeight="1">
      <c r="A187" s="39"/>
      <c r="B187" s="40"/>
      <c r="C187" s="229" t="s">
        <v>484</v>
      </c>
      <c r="D187" s="229" t="s">
        <v>161</v>
      </c>
      <c r="E187" s="230" t="s">
        <v>484</v>
      </c>
      <c r="F187" s="231" t="s">
        <v>1708</v>
      </c>
      <c r="G187" s="232" t="s">
        <v>1660</v>
      </c>
      <c r="H187" s="233">
        <v>1</v>
      </c>
      <c r="I187" s="234"/>
      <c r="J187" s="235">
        <f>ROUND(I187*H187,2)</f>
        <v>0</v>
      </c>
      <c r="K187" s="236"/>
      <c r="L187" s="45"/>
      <c r="M187" s="237" t="s">
        <v>1</v>
      </c>
      <c r="N187" s="238" t="s">
        <v>41</v>
      </c>
      <c r="O187" s="92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1" t="s">
        <v>165</v>
      </c>
      <c r="AT187" s="241" t="s">
        <v>161</v>
      </c>
      <c r="AU187" s="241" t="s">
        <v>83</v>
      </c>
      <c r="AY187" s="18" t="s">
        <v>158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8" t="s">
        <v>83</v>
      </c>
      <c r="BK187" s="242">
        <f>ROUND(I187*H187,2)</f>
        <v>0</v>
      </c>
      <c r="BL187" s="18" t="s">
        <v>165</v>
      </c>
      <c r="BM187" s="241" t="s">
        <v>760</v>
      </c>
    </row>
    <row r="188" s="12" customFormat="1" ht="25.92" customHeight="1">
      <c r="A188" s="12"/>
      <c r="B188" s="213"/>
      <c r="C188" s="214"/>
      <c r="D188" s="215" t="s">
        <v>75</v>
      </c>
      <c r="E188" s="216" t="s">
        <v>1732</v>
      </c>
      <c r="F188" s="216" t="s">
        <v>1733</v>
      </c>
      <c r="G188" s="214"/>
      <c r="H188" s="214"/>
      <c r="I188" s="217"/>
      <c r="J188" s="218">
        <f>BK188</f>
        <v>0</v>
      </c>
      <c r="K188" s="214"/>
      <c r="L188" s="219"/>
      <c r="M188" s="220"/>
      <c r="N188" s="221"/>
      <c r="O188" s="221"/>
      <c r="P188" s="222">
        <f>P189</f>
        <v>0</v>
      </c>
      <c r="Q188" s="221"/>
      <c r="R188" s="222">
        <f>R189</f>
        <v>0</v>
      </c>
      <c r="S188" s="221"/>
      <c r="T188" s="223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4" t="s">
        <v>165</v>
      </c>
      <c r="AT188" s="225" t="s">
        <v>75</v>
      </c>
      <c r="AU188" s="225" t="s">
        <v>76</v>
      </c>
      <c r="AY188" s="224" t="s">
        <v>158</v>
      </c>
      <c r="BK188" s="226">
        <f>BK189</f>
        <v>0</v>
      </c>
    </row>
    <row r="189" s="2" customFormat="1" ht="16.5" customHeight="1">
      <c r="A189" s="39"/>
      <c r="B189" s="40"/>
      <c r="C189" s="229" t="s">
        <v>490</v>
      </c>
      <c r="D189" s="229" t="s">
        <v>161</v>
      </c>
      <c r="E189" s="230" t="s">
        <v>490</v>
      </c>
      <c r="F189" s="231" t="s">
        <v>1734</v>
      </c>
      <c r="G189" s="232" t="s">
        <v>1660</v>
      </c>
      <c r="H189" s="233">
        <v>1</v>
      </c>
      <c r="I189" s="234"/>
      <c r="J189" s="235">
        <f>ROUND(I189*H189,2)</f>
        <v>0</v>
      </c>
      <c r="K189" s="236"/>
      <c r="L189" s="45"/>
      <c r="M189" s="303" t="s">
        <v>1</v>
      </c>
      <c r="N189" s="304" t="s">
        <v>41</v>
      </c>
      <c r="O189" s="305"/>
      <c r="P189" s="306">
        <f>O189*H189</f>
        <v>0</v>
      </c>
      <c r="Q189" s="306">
        <v>0</v>
      </c>
      <c r="R189" s="306">
        <f>Q189*H189</f>
        <v>0</v>
      </c>
      <c r="S189" s="306">
        <v>0</v>
      </c>
      <c r="T189" s="30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1735</v>
      </c>
      <c r="AT189" s="241" t="s">
        <v>161</v>
      </c>
      <c r="AU189" s="241" t="s">
        <v>83</v>
      </c>
      <c r="AY189" s="18" t="s">
        <v>158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83</v>
      </c>
      <c r="BK189" s="242">
        <f>ROUND(I189*H189,2)</f>
        <v>0</v>
      </c>
      <c r="BL189" s="18" t="s">
        <v>1735</v>
      </c>
      <c r="BM189" s="241" t="s">
        <v>768</v>
      </c>
    </row>
    <row r="190" s="2" customFormat="1" ht="6.96" customHeight="1">
      <c r="A190" s="39"/>
      <c r="B190" s="67"/>
      <c r="C190" s="68"/>
      <c r="D190" s="68"/>
      <c r="E190" s="68"/>
      <c r="F190" s="68"/>
      <c r="G190" s="68"/>
      <c r="H190" s="68"/>
      <c r="I190" s="68"/>
      <c r="J190" s="68"/>
      <c r="K190" s="68"/>
      <c r="L190" s="45"/>
      <c r="M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</row>
  </sheetData>
  <sheetProtection sheet="1" autoFilter="0" formatColumns="0" formatRows="0" objects="1" scenarios="1" spinCount="100000" saltValue="wCQSoiYaGE91UPGndquhIAQPsdPEetlErQUaAZW+pQWgZ2ElQo1AH1LDtfPjWJDDHK73S2T5YY9GYL7qlp0Eaw==" hashValue="8X2lNqJHYaEe/XQQ8hBjQjNvnXbFR77DuGNtIQh/GPdA/9xOep9XihSi/9ByaZ1M8wrNijJAyWcn0xGHrkOH1w==" algorithmName="SHA-512" password="E5C3"/>
  <autoFilter ref="C122:K18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116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>
      <c r="B8" s="21"/>
      <c r="D8" s="152" t="s">
        <v>117</v>
      </c>
      <c r="L8" s="21"/>
    </row>
    <row r="9" s="1" customFormat="1" ht="16.5" customHeight="1">
      <c r="B9" s="21"/>
      <c r="E9" s="153" t="s">
        <v>118</v>
      </c>
      <c r="F9" s="1"/>
      <c r="G9" s="1"/>
      <c r="H9" s="1"/>
      <c r="L9" s="21"/>
    </row>
    <row r="10" s="1" customFormat="1" ht="12" customHeight="1">
      <c r="B10" s="21"/>
      <c r="D10" s="152" t="s">
        <v>119</v>
      </c>
      <c r="L10" s="21"/>
    </row>
    <row r="11" s="2" customFormat="1" ht="16.5" customHeight="1">
      <c r="A11" s="39"/>
      <c r="B11" s="45"/>
      <c r="C11" s="39"/>
      <c r="D11" s="39"/>
      <c r="E11" s="164" t="s">
        <v>1736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1737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1738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31. 8. 2018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31</v>
      </c>
      <c r="F25" s="39"/>
      <c r="G25" s="39"/>
      <c r="H25" s="39"/>
      <c r="I25" s="152" t="s">
        <v>27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27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34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298.5" customHeight="1">
      <c r="A31" s="156"/>
      <c r="B31" s="157"/>
      <c r="C31" s="156"/>
      <c r="D31" s="156"/>
      <c r="E31" s="158" t="s">
        <v>1739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ROUND(J126,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ROUND((SUM(BE126:BE131)),  2)</f>
        <v>0</v>
      </c>
      <c r="G37" s="39"/>
      <c r="H37" s="39"/>
      <c r="I37" s="166">
        <v>0.20999999999999999</v>
      </c>
      <c r="J37" s="165">
        <f>ROUND(((SUM(BE126:BE131))*I37),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ROUND((SUM(BF126:BF131)),  2)</f>
        <v>0</v>
      </c>
      <c r="G38" s="39"/>
      <c r="H38" s="39"/>
      <c r="I38" s="166">
        <v>0.12</v>
      </c>
      <c r="J38" s="165">
        <f>ROUND(((SUM(BF126:BF131))*I38),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ROUND((SUM(BG126:BG131)),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ROUND((SUM(BH126:BH131)),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ROUND((SUM(BI126:BI131)),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118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119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08" t="s">
        <v>1736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1737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D.1.4.4a - Grafická nástavba, vizualizace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 xml:space="preserve"> </v>
      </c>
      <c r="G93" s="41"/>
      <c r="H93" s="41"/>
      <c r="I93" s="33" t="s">
        <v>22</v>
      </c>
      <c r="J93" s="80" t="str">
        <f>IF(J16="","",J16)</f>
        <v>31. 8. 2018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Ostravská univerzita</v>
      </c>
      <c r="G95" s="41"/>
      <c r="H95" s="41"/>
      <c r="I95" s="33" t="s">
        <v>30</v>
      </c>
      <c r="J95" s="37" t="str">
        <f>E25</f>
        <v>Marpo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123</v>
      </c>
      <c r="D98" s="187"/>
      <c r="E98" s="187"/>
      <c r="F98" s="187"/>
      <c r="G98" s="187"/>
      <c r="H98" s="187"/>
      <c r="I98" s="187"/>
      <c r="J98" s="188" t="s">
        <v>124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125</v>
      </c>
      <c r="D100" s="41"/>
      <c r="E100" s="41"/>
      <c r="F100" s="41"/>
      <c r="G100" s="41"/>
      <c r="H100" s="41"/>
      <c r="I100" s="41"/>
      <c r="J100" s="111">
        <f>J126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126</v>
      </c>
    </row>
    <row r="101" s="9" customFormat="1" ht="24.96" customHeight="1">
      <c r="A101" s="9"/>
      <c r="B101" s="190"/>
      <c r="C101" s="191"/>
      <c r="D101" s="192" t="s">
        <v>1740</v>
      </c>
      <c r="E101" s="193"/>
      <c r="F101" s="193"/>
      <c r="G101" s="193"/>
      <c r="H101" s="193"/>
      <c r="I101" s="193"/>
      <c r="J101" s="194">
        <f>J127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1741</v>
      </c>
      <c r="E102" s="193"/>
      <c r="F102" s="193"/>
      <c r="G102" s="193"/>
      <c r="H102" s="193"/>
      <c r="I102" s="193"/>
      <c r="J102" s="194">
        <f>J129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143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Objekty OU, část D a DM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117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1" customFormat="1" ht="16.5" customHeight="1">
      <c r="B114" s="22"/>
      <c r="C114" s="23"/>
      <c r="D114" s="23"/>
      <c r="E114" s="185" t="s">
        <v>118</v>
      </c>
      <c r="F114" s="23"/>
      <c r="G114" s="23"/>
      <c r="H114" s="23"/>
      <c r="I114" s="23"/>
      <c r="J114" s="23"/>
      <c r="K114" s="23"/>
      <c r="L114" s="21"/>
    </row>
    <row r="115" s="1" customFormat="1" ht="12" customHeight="1">
      <c r="B115" s="22"/>
      <c r="C115" s="33" t="s">
        <v>119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308" t="s">
        <v>1736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1737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E13</f>
        <v>D.1.4.4a - Grafická nástavba, vizualizace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F16</f>
        <v xml:space="preserve"> </v>
      </c>
      <c r="G120" s="41"/>
      <c r="H120" s="41"/>
      <c r="I120" s="33" t="s">
        <v>22</v>
      </c>
      <c r="J120" s="80" t="str">
        <f>IF(J16="","",J16)</f>
        <v>31. 8. 2018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E19</f>
        <v>Ostravská univerzita</v>
      </c>
      <c r="G122" s="41"/>
      <c r="H122" s="41"/>
      <c r="I122" s="33" t="s">
        <v>30</v>
      </c>
      <c r="J122" s="37" t="str">
        <f>E25</f>
        <v>Marpo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IF(E22="","",E22)</f>
        <v>Vyplň údaj</v>
      </c>
      <c r="G123" s="41"/>
      <c r="H123" s="41"/>
      <c r="I123" s="33" t="s">
        <v>33</v>
      </c>
      <c r="J123" s="37" t="str">
        <f>E28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1"/>
      <c r="B125" s="202"/>
      <c r="C125" s="203" t="s">
        <v>144</v>
      </c>
      <c r="D125" s="204" t="s">
        <v>61</v>
      </c>
      <c r="E125" s="204" t="s">
        <v>57</v>
      </c>
      <c r="F125" s="204" t="s">
        <v>58</v>
      </c>
      <c r="G125" s="204" t="s">
        <v>145</v>
      </c>
      <c r="H125" s="204" t="s">
        <v>146</v>
      </c>
      <c r="I125" s="204" t="s">
        <v>147</v>
      </c>
      <c r="J125" s="205" t="s">
        <v>124</v>
      </c>
      <c r="K125" s="206" t="s">
        <v>148</v>
      </c>
      <c r="L125" s="207"/>
      <c r="M125" s="101" t="s">
        <v>1</v>
      </c>
      <c r="N125" s="102" t="s">
        <v>40</v>
      </c>
      <c r="O125" s="102" t="s">
        <v>149</v>
      </c>
      <c r="P125" s="102" t="s">
        <v>150</v>
      </c>
      <c r="Q125" s="102" t="s">
        <v>151</v>
      </c>
      <c r="R125" s="102" t="s">
        <v>152</v>
      </c>
      <c r="S125" s="102" t="s">
        <v>153</v>
      </c>
      <c r="T125" s="103" t="s">
        <v>154</v>
      </c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</row>
    <row r="126" s="2" customFormat="1" ht="22.8" customHeight="1">
      <c r="A126" s="39"/>
      <c r="B126" s="40"/>
      <c r="C126" s="108" t="s">
        <v>155</v>
      </c>
      <c r="D126" s="41"/>
      <c r="E126" s="41"/>
      <c r="F126" s="41"/>
      <c r="G126" s="41"/>
      <c r="H126" s="41"/>
      <c r="I126" s="41"/>
      <c r="J126" s="208">
        <f>BK126</f>
        <v>0</v>
      </c>
      <c r="K126" s="41"/>
      <c r="L126" s="45"/>
      <c r="M126" s="104"/>
      <c r="N126" s="209"/>
      <c r="O126" s="105"/>
      <c r="P126" s="210">
        <f>P127+P129</f>
        <v>0</v>
      </c>
      <c r="Q126" s="105"/>
      <c r="R126" s="210">
        <f>R127+R129</f>
        <v>0</v>
      </c>
      <c r="S126" s="105"/>
      <c r="T126" s="211">
        <f>T127+T129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75</v>
      </c>
      <c r="AU126" s="18" t="s">
        <v>126</v>
      </c>
      <c r="BK126" s="212">
        <f>BK127+BK129</f>
        <v>0</v>
      </c>
    </row>
    <row r="127" s="12" customFormat="1" ht="25.92" customHeight="1">
      <c r="A127" s="12"/>
      <c r="B127" s="213"/>
      <c r="C127" s="214"/>
      <c r="D127" s="215" t="s">
        <v>75</v>
      </c>
      <c r="E127" s="216" t="s">
        <v>1709</v>
      </c>
      <c r="F127" s="216" t="s">
        <v>1742</v>
      </c>
      <c r="G127" s="214"/>
      <c r="H127" s="214"/>
      <c r="I127" s="217"/>
      <c r="J127" s="218">
        <f>BK127</f>
        <v>0</v>
      </c>
      <c r="K127" s="214"/>
      <c r="L127" s="219"/>
      <c r="M127" s="220"/>
      <c r="N127" s="221"/>
      <c r="O127" s="221"/>
      <c r="P127" s="222">
        <f>P128</f>
        <v>0</v>
      </c>
      <c r="Q127" s="221"/>
      <c r="R127" s="222">
        <f>R128</f>
        <v>0</v>
      </c>
      <c r="S127" s="221"/>
      <c r="T127" s="223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4" t="s">
        <v>83</v>
      </c>
      <c r="AT127" s="225" t="s">
        <v>75</v>
      </c>
      <c r="AU127" s="225" t="s">
        <v>76</v>
      </c>
      <c r="AY127" s="224" t="s">
        <v>158</v>
      </c>
      <c r="BK127" s="226">
        <f>BK128</f>
        <v>0</v>
      </c>
    </row>
    <row r="128" s="2" customFormat="1" ht="16.5" customHeight="1">
      <c r="A128" s="39"/>
      <c r="B128" s="40"/>
      <c r="C128" s="229" t="s">
        <v>83</v>
      </c>
      <c r="D128" s="229" t="s">
        <v>161</v>
      </c>
      <c r="E128" s="230" t="s">
        <v>83</v>
      </c>
      <c r="F128" s="231" t="s">
        <v>1743</v>
      </c>
      <c r="G128" s="232" t="s">
        <v>1744</v>
      </c>
      <c r="H128" s="233">
        <v>50</v>
      </c>
      <c r="I128" s="234"/>
      <c r="J128" s="235">
        <f>ROUND(I128*H128,2)</f>
        <v>0</v>
      </c>
      <c r="K128" s="236"/>
      <c r="L128" s="45"/>
      <c r="M128" s="237" t="s">
        <v>1</v>
      </c>
      <c r="N128" s="238" t="s">
        <v>41</v>
      </c>
      <c r="O128" s="92"/>
      <c r="P128" s="239">
        <f>O128*H128</f>
        <v>0</v>
      </c>
      <c r="Q128" s="239">
        <v>0</v>
      </c>
      <c r="R128" s="239">
        <f>Q128*H128</f>
        <v>0</v>
      </c>
      <c r="S128" s="239">
        <v>0</v>
      </c>
      <c r="T128" s="24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1" t="s">
        <v>165</v>
      </c>
      <c r="AT128" s="241" t="s">
        <v>161</v>
      </c>
      <c r="AU128" s="241" t="s">
        <v>83</v>
      </c>
      <c r="AY128" s="18" t="s">
        <v>158</v>
      </c>
      <c r="BE128" s="242">
        <f>IF(N128="základní",J128,0)</f>
        <v>0</v>
      </c>
      <c r="BF128" s="242">
        <f>IF(N128="snížená",J128,0)</f>
        <v>0</v>
      </c>
      <c r="BG128" s="242">
        <f>IF(N128="zákl. přenesená",J128,0)</f>
        <v>0</v>
      </c>
      <c r="BH128" s="242">
        <f>IF(N128="sníž. přenesená",J128,0)</f>
        <v>0</v>
      </c>
      <c r="BI128" s="242">
        <f>IF(N128="nulová",J128,0)</f>
        <v>0</v>
      </c>
      <c r="BJ128" s="18" t="s">
        <v>83</v>
      </c>
      <c r="BK128" s="242">
        <f>ROUND(I128*H128,2)</f>
        <v>0</v>
      </c>
      <c r="BL128" s="18" t="s">
        <v>165</v>
      </c>
      <c r="BM128" s="241" t="s">
        <v>1745</v>
      </c>
    </row>
    <row r="129" s="12" customFormat="1" ht="25.92" customHeight="1">
      <c r="A129" s="12"/>
      <c r="B129" s="213"/>
      <c r="C129" s="214"/>
      <c r="D129" s="215" t="s">
        <v>75</v>
      </c>
      <c r="E129" s="216" t="s">
        <v>75</v>
      </c>
      <c r="F129" s="216" t="s">
        <v>1746</v>
      </c>
      <c r="G129" s="214"/>
      <c r="H129" s="214"/>
      <c r="I129" s="217"/>
      <c r="J129" s="218">
        <f>BK129</f>
        <v>0</v>
      </c>
      <c r="K129" s="214"/>
      <c r="L129" s="219"/>
      <c r="M129" s="220"/>
      <c r="N129" s="221"/>
      <c r="O129" s="221"/>
      <c r="P129" s="222">
        <f>SUM(P130:P131)</f>
        <v>0</v>
      </c>
      <c r="Q129" s="221"/>
      <c r="R129" s="222">
        <f>SUM(R130:R131)</f>
        <v>0</v>
      </c>
      <c r="S129" s="221"/>
      <c r="T129" s="223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4" t="s">
        <v>83</v>
      </c>
      <c r="AT129" s="225" t="s">
        <v>75</v>
      </c>
      <c r="AU129" s="225" t="s">
        <v>76</v>
      </c>
      <c r="AY129" s="224" t="s">
        <v>158</v>
      </c>
      <c r="BK129" s="226">
        <f>SUM(BK130:BK131)</f>
        <v>0</v>
      </c>
    </row>
    <row r="130" s="2" customFormat="1" ht="16.5" customHeight="1">
      <c r="A130" s="39"/>
      <c r="B130" s="40"/>
      <c r="C130" s="229" t="s">
        <v>85</v>
      </c>
      <c r="D130" s="229" t="s">
        <v>161</v>
      </c>
      <c r="E130" s="230" t="s">
        <v>260</v>
      </c>
      <c r="F130" s="231" t="s">
        <v>1747</v>
      </c>
      <c r="G130" s="232" t="s">
        <v>1660</v>
      </c>
      <c r="H130" s="233">
        <v>1</v>
      </c>
      <c r="I130" s="234"/>
      <c r="J130" s="235">
        <f>ROUND(I130*H130,2)</f>
        <v>0</v>
      </c>
      <c r="K130" s="236"/>
      <c r="L130" s="45"/>
      <c r="M130" s="237" t="s">
        <v>1</v>
      </c>
      <c r="N130" s="238" t="s">
        <v>41</v>
      </c>
      <c r="O130" s="92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1" t="s">
        <v>165</v>
      </c>
      <c r="AT130" s="241" t="s">
        <v>161</v>
      </c>
      <c r="AU130" s="241" t="s">
        <v>83</v>
      </c>
      <c r="AY130" s="18" t="s">
        <v>158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8" t="s">
        <v>83</v>
      </c>
      <c r="BK130" s="242">
        <f>ROUND(I130*H130,2)</f>
        <v>0</v>
      </c>
      <c r="BL130" s="18" t="s">
        <v>165</v>
      </c>
      <c r="BM130" s="241" t="s">
        <v>1748</v>
      </c>
    </row>
    <row r="131" s="2" customFormat="1" ht="24.15" customHeight="1">
      <c r="A131" s="39"/>
      <c r="B131" s="40"/>
      <c r="C131" s="229" t="s">
        <v>102</v>
      </c>
      <c r="D131" s="229" t="s">
        <v>161</v>
      </c>
      <c r="E131" s="230" t="s">
        <v>265</v>
      </c>
      <c r="F131" s="231" t="s">
        <v>1749</v>
      </c>
      <c r="G131" s="232" t="s">
        <v>1660</v>
      </c>
      <c r="H131" s="233">
        <v>1</v>
      </c>
      <c r="I131" s="234"/>
      <c r="J131" s="235">
        <f>ROUND(I131*H131,2)</f>
        <v>0</v>
      </c>
      <c r="K131" s="236"/>
      <c r="L131" s="45"/>
      <c r="M131" s="303" t="s">
        <v>1</v>
      </c>
      <c r="N131" s="304" t="s">
        <v>41</v>
      </c>
      <c r="O131" s="305"/>
      <c r="P131" s="306">
        <f>O131*H131</f>
        <v>0</v>
      </c>
      <c r="Q131" s="306">
        <v>0</v>
      </c>
      <c r="R131" s="306">
        <f>Q131*H131</f>
        <v>0</v>
      </c>
      <c r="S131" s="306">
        <v>0</v>
      </c>
      <c r="T131" s="30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165</v>
      </c>
      <c r="AT131" s="241" t="s">
        <v>161</v>
      </c>
      <c r="AU131" s="241" t="s">
        <v>83</v>
      </c>
      <c r="AY131" s="18" t="s">
        <v>158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165</v>
      </c>
      <c r="BM131" s="241" t="s">
        <v>1750</v>
      </c>
    </row>
    <row r="132" s="2" customFormat="1" ht="6.96" customHeight="1">
      <c r="A132" s="39"/>
      <c r="B132" s="67"/>
      <c r="C132" s="68"/>
      <c r="D132" s="68"/>
      <c r="E132" s="68"/>
      <c r="F132" s="68"/>
      <c r="G132" s="68"/>
      <c r="H132" s="68"/>
      <c r="I132" s="68"/>
      <c r="J132" s="68"/>
      <c r="K132" s="68"/>
      <c r="L132" s="45"/>
      <c r="M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</sheetData>
  <sheetProtection sheet="1" autoFilter="0" formatColumns="0" formatRows="0" objects="1" scenarios="1" spinCount="100000" saltValue="rVuQVaJMEueVhzqwlaNOVDWT/xE8J023xC26ImKwXg4gCflo9imIssxx0hU51dOZaQjX98dZDBPFTma5PZ/OKg==" hashValue="K4xNdBb6/EAUEFig016KzhB6dC1evLbfaaQ3LjrrnC0IUsPMb3NHNtbf9raqJvLe8qvbM2zYSIpJJIR9GOfcOg==" algorithmName="SHA-512" password="E5C3"/>
  <autoFilter ref="C125:K131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2:H112"/>
    <mergeCell ref="E116:H116"/>
    <mergeCell ref="E114:H114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116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>
      <c r="B8" s="21"/>
      <c r="D8" s="152" t="s">
        <v>117</v>
      </c>
      <c r="L8" s="21"/>
    </row>
    <row r="9" s="1" customFormat="1" ht="16.5" customHeight="1">
      <c r="B9" s="21"/>
      <c r="E9" s="153" t="s">
        <v>118</v>
      </c>
      <c r="F9" s="1"/>
      <c r="G9" s="1"/>
      <c r="H9" s="1"/>
      <c r="L9" s="21"/>
    </row>
    <row r="10" s="1" customFormat="1" ht="12" customHeight="1">
      <c r="B10" s="21"/>
      <c r="D10" s="152" t="s">
        <v>119</v>
      </c>
      <c r="L10" s="21"/>
    </row>
    <row r="11" s="2" customFormat="1" ht="16.5" customHeight="1">
      <c r="A11" s="39"/>
      <c r="B11" s="45"/>
      <c r="C11" s="39"/>
      <c r="D11" s="39"/>
      <c r="E11" s="164" t="s">
        <v>1751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1737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1752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31. 8. 2018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31</v>
      </c>
      <c r="F25" s="39"/>
      <c r="G25" s="39"/>
      <c r="H25" s="39"/>
      <c r="I25" s="152" t="s">
        <v>27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27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34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07.25" customHeight="1">
      <c r="A31" s="156"/>
      <c r="B31" s="157"/>
      <c r="C31" s="156"/>
      <c r="D31" s="156"/>
      <c r="E31" s="158" t="s">
        <v>121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ROUND(J126,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ROUND((SUM(BE126:BE172)),  2)</f>
        <v>0</v>
      </c>
      <c r="G37" s="39"/>
      <c r="H37" s="39"/>
      <c r="I37" s="166">
        <v>0.20999999999999999</v>
      </c>
      <c r="J37" s="165">
        <f>ROUND(((SUM(BE126:BE172))*I37),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ROUND((SUM(BF126:BF172)),  2)</f>
        <v>0</v>
      </c>
      <c r="G38" s="39"/>
      <c r="H38" s="39"/>
      <c r="I38" s="166">
        <v>0.12</v>
      </c>
      <c r="J38" s="165">
        <f>ROUND(((SUM(BF126:BF172))*I38),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ROUND((SUM(BG126:BG172)),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ROUND((SUM(BH126:BH172)),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ROUND((SUM(BI126:BI172)),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118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119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08" t="s">
        <v>1751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1737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D.1.4.5a - Rozvaděče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 xml:space="preserve"> </v>
      </c>
      <c r="G93" s="41"/>
      <c r="H93" s="41"/>
      <c r="I93" s="33" t="s">
        <v>22</v>
      </c>
      <c r="J93" s="80" t="str">
        <f>IF(J16="","",J16)</f>
        <v>31. 8. 2018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Ostravská univerzita</v>
      </c>
      <c r="G95" s="41"/>
      <c r="H95" s="41"/>
      <c r="I95" s="33" t="s">
        <v>30</v>
      </c>
      <c r="J95" s="37" t="str">
        <f>E25</f>
        <v>Marpo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123</v>
      </c>
      <c r="D98" s="187"/>
      <c r="E98" s="187"/>
      <c r="F98" s="187"/>
      <c r="G98" s="187"/>
      <c r="H98" s="187"/>
      <c r="I98" s="187"/>
      <c r="J98" s="188" t="s">
        <v>124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125</v>
      </c>
      <c r="D100" s="41"/>
      <c r="E100" s="41"/>
      <c r="F100" s="41"/>
      <c r="G100" s="41"/>
      <c r="H100" s="41"/>
      <c r="I100" s="41"/>
      <c r="J100" s="111">
        <f>J126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126</v>
      </c>
    </row>
    <row r="101" s="9" customFormat="1" ht="24.96" customHeight="1">
      <c r="A101" s="9"/>
      <c r="B101" s="190"/>
      <c r="C101" s="191"/>
      <c r="D101" s="192" t="s">
        <v>1753</v>
      </c>
      <c r="E101" s="193"/>
      <c r="F101" s="193"/>
      <c r="G101" s="193"/>
      <c r="H101" s="193"/>
      <c r="I101" s="193"/>
      <c r="J101" s="194">
        <f>J127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1753</v>
      </c>
      <c r="E102" s="193"/>
      <c r="F102" s="193"/>
      <c r="G102" s="193"/>
      <c r="H102" s="193"/>
      <c r="I102" s="193"/>
      <c r="J102" s="194">
        <f>J151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143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Objekty OU, část D a DM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117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1" customFormat="1" ht="16.5" customHeight="1">
      <c r="B114" s="22"/>
      <c r="C114" s="23"/>
      <c r="D114" s="23"/>
      <c r="E114" s="185" t="s">
        <v>118</v>
      </c>
      <c r="F114" s="23"/>
      <c r="G114" s="23"/>
      <c r="H114" s="23"/>
      <c r="I114" s="23"/>
      <c r="J114" s="23"/>
      <c r="K114" s="23"/>
      <c r="L114" s="21"/>
    </row>
    <row r="115" s="1" customFormat="1" ht="12" customHeight="1">
      <c r="B115" s="22"/>
      <c r="C115" s="33" t="s">
        <v>119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308" t="s">
        <v>1751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1737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E13</f>
        <v>D.1.4.5a - Rozvaděče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F16</f>
        <v xml:space="preserve"> </v>
      </c>
      <c r="G120" s="41"/>
      <c r="H120" s="41"/>
      <c r="I120" s="33" t="s">
        <v>22</v>
      </c>
      <c r="J120" s="80" t="str">
        <f>IF(J16="","",J16)</f>
        <v>31. 8. 2018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E19</f>
        <v>Ostravská univerzita</v>
      </c>
      <c r="G122" s="41"/>
      <c r="H122" s="41"/>
      <c r="I122" s="33" t="s">
        <v>30</v>
      </c>
      <c r="J122" s="37" t="str">
        <f>E25</f>
        <v>Marpo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IF(E22="","",E22)</f>
        <v>Vyplň údaj</v>
      </c>
      <c r="G123" s="41"/>
      <c r="H123" s="41"/>
      <c r="I123" s="33" t="s">
        <v>33</v>
      </c>
      <c r="J123" s="37" t="str">
        <f>E28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1"/>
      <c r="B125" s="202"/>
      <c r="C125" s="203" t="s">
        <v>144</v>
      </c>
      <c r="D125" s="204" t="s">
        <v>61</v>
      </c>
      <c r="E125" s="204" t="s">
        <v>57</v>
      </c>
      <c r="F125" s="204" t="s">
        <v>58</v>
      </c>
      <c r="G125" s="204" t="s">
        <v>145</v>
      </c>
      <c r="H125" s="204" t="s">
        <v>146</v>
      </c>
      <c r="I125" s="204" t="s">
        <v>147</v>
      </c>
      <c r="J125" s="205" t="s">
        <v>124</v>
      </c>
      <c r="K125" s="206" t="s">
        <v>148</v>
      </c>
      <c r="L125" s="207"/>
      <c r="M125" s="101" t="s">
        <v>1</v>
      </c>
      <c r="N125" s="102" t="s">
        <v>40</v>
      </c>
      <c r="O125" s="102" t="s">
        <v>149</v>
      </c>
      <c r="P125" s="102" t="s">
        <v>150</v>
      </c>
      <c r="Q125" s="102" t="s">
        <v>151</v>
      </c>
      <c r="R125" s="102" t="s">
        <v>152</v>
      </c>
      <c r="S125" s="102" t="s">
        <v>153</v>
      </c>
      <c r="T125" s="103" t="s">
        <v>154</v>
      </c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</row>
    <row r="126" s="2" customFormat="1" ht="22.8" customHeight="1">
      <c r="A126" s="39"/>
      <c r="B126" s="40"/>
      <c r="C126" s="108" t="s">
        <v>155</v>
      </c>
      <c r="D126" s="41"/>
      <c r="E126" s="41"/>
      <c r="F126" s="41"/>
      <c r="G126" s="41"/>
      <c r="H126" s="41"/>
      <c r="I126" s="41"/>
      <c r="J126" s="208">
        <f>BK126</f>
        <v>0</v>
      </c>
      <c r="K126" s="41"/>
      <c r="L126" s="45"/>
      <c r="M126" s="104"/>
      <c r="N126" s="209"/>
      <c r="O126" s="105"/>
      <c r="P126" s="210">
        <f>P127+P151</f>
        <v>0</v>
      </c>
      <c r="Q126" s="105"/>
      <c r="R126" s="210">
        <f>R127+R151</f>
        <v>0</v>
      </c>
      <c r="S126" s="105"/>
      <c r="T126" s="211">
        <f>T127+T151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75</v>
      </c>
      <c r="AU126" s="18" t="s">
        <v>126</v>
      </c>
      <c r="BK126" s="212">
        <f>BK127+BK151</f>
        <v>0</v>
      </c>
    </row>
    <row r="127" s="12" customFormat="1" ht="25.92" customHeight="1">
      <c r="A127" s="12"/>
      <c r="B127" s="213"/>
      <c r="C127" s="214"/>
      <c r="D127" s="215" t="s">
        <v>75</v>
      </c>
      <c r="E127" s="216" t="s">
        <v>1754</v>
      </c>
      <c r="F127" s="216" t="s">
        <v>1754</v>
      </c>
      <c r="G127" s="214"/>
      <c r="H127" s="214"/>
      <c r="I127" s="217"/>
      <c r="J127" s="218">
        <f>BK127</f>
        <v>0</v>
      </c>
      <c r="K127" s="214"/>
      <c r="L127" s="219"/>
      <c r="M127" s="220"/>
      <c r="N127" s="221"/>
      <c r="O127" s="221"/>
      <c r="P127" s="222">
        <f>SUM(P128:P150)</f>
        <v>0</v>
      </c>
      <c r="Q127" s="221"/>
      <c r="R127" s="222">
        <f>SUM(R128:R150)</f>
        <v>0</v>
      </c>
      <c r="S127" s="221"/>
      <c r="T127" s="223">
        <f>SUM(T128:T150)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4" t="s">
        <v>83</v>
      </c>
      <c r="AT127" s="225" t="s">
        <v>75</v>
      </c>
      <c r="AU127" s="225" t="s">
        <v>76</v>
      </c>
      <c r="AY127" s="224" t="s">
        <v>158</v>
      </c>
      <c r="BK127" s="226">
        <f>SUM(BK128:BK150)</f>
        <v>0</v>
      </c>
    </row>
    <row r="128" s="2" customFormat="1" ht="24.15" customHeight="1">
      <c r="A128" s="39"/>
      <c r="B128" s="40"/>
      <c r="C128" s="229" t="s">
        <v>83</v>
      </c>
      <c r="D128" s="229" t="s">
        <v>161</v>
      </c>
      <c r="E128" s="230" t="s">
        <v>1755</v>
      </c>
      <c r="F128" s="231" t="s">
        <v>1756</v>
      </c>
      <c r="G128" s="232" t="s">
        <v>1330</v>
      </c>
      <c r="H128" s="233">
        <v>1</v>
      </c>
      <c r="I128" s="234"/>
      <c r="J128" s="235">
        <f>ROUND(I128*H128,2)</f>
        <v>0</v>
      </c>
      <c r="K128" s="236"/>
      <c r="L128" s="45"/>
      <c r="M128" s="237" t="s">
        <v>1</v>
      </c>
      <c r="N128" s="238" t="s">
        <v>41</v>
      </c>
      <c r="O128" s="92"/>
      <c r="P128" s="239">
        <f>O128*H128</f>
        <v>0</v>
      </c>
      <c r="Q128" s="239">
        <v>0</v>
      </c>
      <c r="R128" s="239">
        <f>Q128*H128</f>
        <v>0</v>
      </c>
      <c r="S128" s="239">
        <v>0</v>
      </c>
      <c r="T128" s="24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1" t="s">
        <v>165</v>
      </c>
      <c r="AT128" s="241" t="s">
        <v>161</v>
      </c>
      <c r="AU128" s="241" t="s">
        <v>83</v>
      </c>
      <c r="AY128" s="18" t="s">
        <v>158</v>
      </c>
      <c r="BE128" s="242">
        <f>IF(N128="základní",J128,0)</f>
        <v>0</v>
      </c>
      <c r="BF128" s="242">
        <f>IF(N128="snížená",J128,0)</f>
        <v>0</v>
      </c>
      <c r="BG128" s="242">
        <f>IF(N128="zákl. přenesená",J128,0)</f>
        <v>0</v>
      </c>
      <c r="BH128" s="242">
        <f>IF(N128="sníž. přenesená",J128,0)</f>
        <v>0</v>
      </c>
      <c r="BI128" s="242">
        <f>IF(N128="nulová",J128,0)</f>
        <v>0</v>
      </c>
      <c r="BJ128" s="18" t="s">
        <v>83</v>
      </c>
      <c r="BK128" s="242">
        <f>ROUND(I128*H128,2)</f>
        <v>0</v>
      </c>
      <c r="BL128" s="18" t="s">
        <v>165</v>
      </c>
      <c r="BM128" s="241" t="s">
        <v>85</v>
      </c>
    </row>
    <row r="129" s="2" customFormat="1" ht="33" customHeight="1">
      <c r="A129" s="39"/>
      <c r="B129" s="40"/>
      <c r="C129" s="229" t="s">
        <v>85</v>
      </c>
      <c r="D129" s="229" t="s">
        <v>161</v>
      </c>
      <c r="E129" s="230" t="s">
        <v>1757</v>
      </c>
      <c r="F129" s="231" t="s">
        <v>1758</v>
      </c>
      <c r="G129" s="232" t="s">
        <v>1330</v>
      </c>
      <c r="H129" s="233">
        <v>1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41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165</v>
      </c>
      <c r="AT129" s="241" t="s">
        <v>161</v>
      </c>
      <c r="AU129" s="241" t="s">
        <v>83</v>
      </c>
      <c r="AY129" s="18" t="s">
        <v>158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83</v>
      </c>
      <c r="BK129" s="242">
        <f>ROUND(I129*H129,2)</f>
        <v>0</v>
      </c>
      <c r="BL129" s="18" t="s">
        <v>165</v>
      </c>
      <c r="BM129" s="241" t="s">
        <v>165</v>
      </c>
    </row>
    <row r="130" s="2" customFormat="1" ht="24.15" customHeight="1">
      <c r="A130" s="39"/>
      <c r="B130" s="40"/>
      <c r="C130" s="229" t="s">
        <v>102</v>
      </c>
      <c r="D130" s="229" t="s">
        <v>161</v>
      </c>
      <c r="E130" s="230" t="s">
        <v>85</v>
      </c>
      <c r="F130" s="231" t="s">
        <v>1759</v>
      </c>
      <c r="G130" s="232" t="s">
        <v>1330</v>
      </c>
      <c r="H130" s="233">
        <v>2</v>
      </c>
      <c r="I130" s="234"/>
      <c r="J130" s="235">
        <f>ROUND(I130*H130,2)</f>
        <v>0</v>
      </c>
      <c r="K130" s="236"/>
      <c r="L130" s="45"/>
      <c r="M130" s="237" t="s">
        <v>1</v>
      </c>
      <c r="N130" s="238" t="s">
        <v>41</v>
      </c>
      <c r="O130" s="92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1" t="s">
        <v>165</v>
      </c>
      <c r="AT130" s="241" t="s">
        <v>161</v>
      </c>
      <c r="AU130" s="241" t="s">
        <v>83</v>
      </c>
      <c r="AY130" s="18" t="s">
        <v>158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8" t="s">
        <v>83</v>
      </c>
      <c r="BK130" s="242">
        <f>ROUND(I130*H130,2)</f>
        <v>0</v>
      </c>
      <c r="BL130" s="18" t="s">
        <v>165</v>
      </c>
      <c r="BM130" s="241" t="s">
        <v>159</v>
      </c>
    </row>
    <row r="131" s="2" customFormat="1" ht="16.5" customHeight="1">
      <c r="A131" s="39"/>
      <c r="B131" s="40"/>
      <c r="C131" s="229" t="s">
        <v>165</v>
      </c>
      <c r="D131" s="229" t="s">
        <v>161</v>
      </c>
      <c r="E131" s="230" t="s">
        <v>102</v>
      </c>
      <c r="F131" s="231" t="s">
        <v>1760</v>
      </c>
      <c r="G131" s="232" t="s">
        <v>1330</v>
      </c>
      <c r="H131" s="233">
        <v>1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165</v>
      </c>
      <c r="AT131" s="241" t="s">
        <v>161</v>
      </c>
      <c r="AU131" s="241" t="s">
        <v>83</v>
      </c>
      <c r="AY131" s="18" t="s">
        <v>158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165</v>
      </c>
      <c r="BM131" s="241" t="s">
        <v>180</v>
      </c>
    </row>
    <row r="132" s="2" customFormat="1" ht="16.5" customHeight="1">
      <c r="A132" s="39"/>
      <c r="B132" s="40"/>
      <c r="C132" s="229" t="s">
        <v>187</v>
      </c>
      <c r="D132" s="229" t="s">
        <v>161</v>
      </c>
      <c r="E132" s="230" t="s">
        <v>165</v>
      </c>
      <c r="F132" s="231" t="s">
        <v>1761</v>
      </c>
      <c r="G132" s="232" t="s">
        <v>1330</v>
      </c>
      <c r="H132" s="233">
        <v>28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165</v>
      </c>
      <c r="AT132" s="241" t="s">
        <v>161</v>
      </c>
      <c r="AU132" s="241" t="s">
        <v>83</v>
      </c>
      <c r="AY132" s="18" t="s">
        <v>158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165</v>
      </c>
      <c r="BM132" s="241" t="s">
        <v>211</v>
      </c>
    </row>
    <row r="133" s="2" customFormat="1" ht="16.5" customHeight="1">
      <c r="A133" s="39"/>
      <c r="B133" s="40"/>
      <c r="C133" s="229" t="s">
        <v>159</v>
      </c>
      <c r="D133" s="229" t="s">
        <v>161</v>
      </c>
      <c r="E133" s="230" t="s">
        <v>187</v>
      </c>
      <c r="F133" s="231" t="s">
        <v>1762</v>
      </c>
      <c r="G133" s="232" t="s">
        <v>1330</v>
      </c>
      <c r="H133" s="233">
        <v>8</v>
      </c>
      <c r="I133" s="234"/>
      <c r="J133" s="235">
        <f>ROUND(I133*H133,2)</f>
        <v>0</v>
      </c>
      <c r="K133" s="236"/>
      <c r="L133" s="45"/>
      <c r="M133" s="237" t="s">
        <v>1</v>
      </c>
      <c r="N133" s="238" t="s">
        <v>41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165</v>
      </c>
      <c r="AT133" s="241" t="s">
        <v>161</v>
      </c>
      <c r="AU133" s="241" t="s">
        <v>83</v>
      </c>
      <c r="AY133" s="18" t="s">
        <v>158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83</v>
      </c>
      <c r="BK133" s="242">
        <f>ROUND(I133*H133,2)</f>
        <v>0</v>
      </c>
      <c r="BL133" s="18" t="s">
        <v>165</v>
      </c>
      <c r="BM133" s="241" t="s">
        <v>8</v>
      </c>
    </row>
    <row r="134" s="2" customFormat="1" ht="16.5" customHeight="1">
      <c r="A134" s="39"/>
      <c r="B134" s="40"/>
      <c r="C134" s="229" t="s">
        <v>197</v>
      </c>
      <c r="D134" s="229" t="s">
        <v>161</v>
      </c>
      <c r="E134" s="230" t="s">
        <v>159</v>
      </c>
      <c r="F134" s="231" t="s">
        <v>1763</v>
      </c>
      <c r="G134" s="232" t="s">
        <v>1330</v>
      </c>
      <c r="H134" s="233">
        <v>28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165</v>
      </c>
      <c r="AT134" s="241" t="s">
        <v>161</v>
      </c>
      <c r="AU134" s="241" t="s">
        <v>83</v>
      </c>
      <c r="AY134" s="18" t="s">
        <v>158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165</v>
      </c>
      <c r="BM134" s="241" t="s">
        <v>227</v>
      </c>
    </row>
    <row r="135" s="2" customFormat="1" ht="16.5" customHeight="1">
      <c r="A135" s="39"/>
      <c r="B135" s="40"/>
      <c r="C135" s="229" t="s">
        <v>180</v>
      </c>
      <c r="D135" s="229" t="s">
        <v>161</v>
      </c>
      <c r="E135" s="230" t="s">
        <v>197</v>
      </c>
      <c r="F135" s="231" t="s">
        <v>1764</v>
      </c>
      <c r="G135" s="232" t="s">
        <v>1330</v>
      </c>
      <c r="H135" s="233">
        <v>10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165</v>
      </c>
      <c r="AT135" s="241" t="s">
        <v>161</v>
      </c>
      <c r="AU135" s="241" t="s">
        <v>83</v>
      </c>
      <c r="AY135" s="18" t="s">
        <v>158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165</v>
      </c>
      <c r="BM135" s="241" t="s">
        <v>241</v>
      </c>
    </row>
    <row r="136" s="2" customFormat="1" ht="24.15" customHeight="1">
      <c r="A136" s="39"/>
      <c r="B136" s="40"/>
      <c r="C136" s="229" t="s">
        <v>206</v>
      </c>
      <c r="D136" s="229" t="s">
        <v>161</v>
      </c>
      <c r="E136" s="230" t="s">
        <v>180</v>
      </c>
      <c r="F136" s="231" t="s">
        <v>1765</v>
      </c>
      <c r="G136" s="232" t="s">
        <v>1330</v>
      </c>
      <c r="H136" s="233">
        <v>28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165</v>
      </c>
      <c r="AT136" s="241" t="s">
        <v>161</v>
      </c>
      <c r="AU136" s="241" t="s">
        <v>83</v>
      </c>
      <c r="AY136" s="18" t="s">
        <v>158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165</v>
      </c>
      <c r="BM136" s="241" t="s">
        <v>250</v>
      </c>
    </row>
    <row r="137" s="2" customFormat="1" ht="16.5" customHeight="1">
      <c r="A137" s="39"/>
      <c r="B137" s="40"/>
      <c r="C137" s="229" t="s">
        <v>211</v>
      </c>
      <c r="D137" s="229" t="s">
        <v>161</v>
      </c>
      <c r="E137" s="230" t="s">
        <v>1766</v>
      </c>
      <c r="F137" s="231" t="s">
        <v>1767</v>
      </c>
      <c r="G137" s="232" t="s">
        <v>1330</v>
      </c>
      <c r="H137" s="233">
        <v>1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165</v>
      </c>
      <c r="AT137" s="241" t="s">
        <v>161</v>
      </c>
      <c r="AU137" s="241" t="s">
        <v>83</v>
      </c>
      <c r="AY137" s="18" t="s">
        <v>158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165</v>
      </c>
      <c r="BM137" s="241" t="s">
        <v>265</v>
      </c>
    </row>
    <row r="138" s="2" customFormat="1" ht="16.5" customHeight="1">
      <c r="A138" s="39"/>
      <c r="B138" s="40"/>
      <c r="C138" s="229" t="s">
        <v>216</v>
      </c>
      <c r="D138" s="229" t="s">
        <v>161</v>
      </c>
      <c r="E138" s="230" t="s">
        <v>1768</v>
      </c>
      <c r="F138" s="231" t="s">
        <v>1769</v>
      </c>
      <c r="G138" s="232" t="s">
        <v>1330</v>
      </c>
      <c r="H138" s="233">
        <v>3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165</v>
      </c>
      <c r="AT138" s="241" t="s">
        <v>161</v>
      </c>
      <c r="AU138" s="241" t="s">
        <v>83</v>
      </c>
      <c r="AY138" s="18" t="s">
        <v>158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165</v>
      </c>
      <c r="BM138" s="241" t="s">
        <v>277</v>
      </c>
    </row>
    <row r="139" s="2" customFormat="1" ht="16.5" customHeight="1">
      <c r="A139" s="39"/>
      <c r="B139" s="40"/>
      <c r="C139" s="229" t="s">
        <v>8</v>
      </c>
      <c r="D139" s="229" t="s">
        <v>161</v>
      </c>
      <c r="E139" s="230" t="s">
        <v>1770</v>
      </c>
      <c r="F139" s="231" t="s">
        <v>1771</v>
      </c>
      <c r="G139" s="232" t="s">
        <v>1330</v>
      </c>
      <c r="H139" s="233">
        <v>2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165</v>
      </c>
      <c r="AT139" s="241" t="s">
        <v>161</v>
      </c>
      <c r="AU139" s="241" t="s">
        <v>83</v>
      </c>
      <c r="AY139" s="18" t="s">
        <v>158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165</v>
      </c>
      <c r="BM139" s="241" t="s">
        <v>291</v>
      </c>
    </row>
    <row r="140" s="2" customFormat="1" ht="16.5" customHeight="1">
      <c r="A140" s="39"/>
      <c r="B140" s="40"/>
      <c r="C140" s="229" t="s">
        <v>222</v>
      </c>
      <c r="D140" s="229" t="s">
        <v>161</v>
      </c>
      <c r="E140" s="230" t="s">
        <v>1772</v>
      </c>
      <c r="F140" s="231" t="s">
        <v>1773</v>
      </c>
      <c r="G140" s="232" t="s">
        <v>1330</v>
      </c>
      <c r="H140" s="233">
        <v>1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165</v>
      </c>
      <c r="AT140" s="241" t="s">
        <v>161</v>
      </c>
      <c r="AU140" s="241" t="s">
        <v>83</v>
      </c>
      <c r="AY140" s="18" t="s">
        <v>158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165</v>
      </c>
      <c r="BM140" s="241" t="s">
        <v>300</v>
      </c>
    </row>
    <row r="141" s="2" customFormat="1" ht="16.5" customHeight="1">
      <c r="A141" s="39"/>
      <c r="B141" s="40"/>
      <c r="C141" s="229" t="s">
        <v>227</v>
      </c>
      <c r="D141" s="229" t="s">
        <v>161</v>
      </c>
      <c r="E141" s="230" t="s">
        <v>1774</v>
      </c>
      <c r="F141" s="231" t="s">
        <v>1775</v>
      </c>
      <c r="G141" s="232" t="s">
        <v>1330</v>
      </c>
      <c r="H141" s="233">
        <v>1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165</v>
      </c>
      <c r="AT141" s="241" t="s">
        <v>161</v>
      </c>
      <c r="AU141" s="241" t="s">
        <v>83</v>
      </c>
      <c r="AY141" s="18" t="s">
        <v>158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165</v>
      </c>
      <c r="BM141" s="241" t="s">
        <v>310</v>
      </c>
    </row>
    <row r="142" s="2" customFormat="1" ht="21.75" customHeight="1">
      <c r="A142" s="39"/>
      <c r="B142" s="40"/>
      <c r="C142" s="229" t="s">
        <v>232</v>
      </c>
      <c r="D142" s="229" t="s">
        <v>161</v>
      </c>
      <c r="E142" s="230" t="s">
        <v>1776</v>
      </c>
      <c r="F142" s="231" t="s">
        <v>1777</v>
      </c>
      <c r="G142" s="232" t="s">
        <v>1330</v>
      </c>
      <c r="H142" s="233">
        <v>1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165</v>
      </c>
      <c r="AT142" s="241" t="s">
        <v>161</v>
      </c>
      <c r="AU142" s="241" t="s">
        <v>83</v>
      </c>
      <c r="AY142" s="18" t="s">
        <v>158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165</v>
      </c>
      <c r="BM142" s="241" t="s">
        <v>318</v>
      </c>
    </row>
    <row r="143" s="2" customFormat="1" ht="16.5" customHeight="1">
      <c r="A143" s="39"/>
      <c r="B143" s="40"/>
      <c r="C143" s="229" t="s">
        <v>241</v>
      </c>
      <c r="D143" s="229" t="s">
        <v>161</v>
      </c>
      <c r="E143" s="230" t="s">
        <v>1778</v>
      </c>
      <c r="F143" s="231" t="s">
        <v>1779</v>
      </c>
      <c r="G143" s="232" t="s">
        <v>1330</v>
      </c>
      <c r="H143" s="233">
        <v>1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165</v>
      </c>
      <c r="AT143" s="241" t="s">
        <v>161</v>
      </c>
      <c r="AU143" s="241" t="s">
        <v>83</v>
      </c>
      <c r="AY143" s="18" t="s">
        <v>158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165</v>
      </c>
      <c r="BM143" s="241" t="s">
        <v>326</v>
      </c>
    </row>
    <row r="144" s="2" customFormat="1" ht="21.75" customHeight="1">
      <c r="A144" s="39"/>
      <c r="B144" s="40"/>
      <c r="C144" s="229" t="s">
        <v>246</v>
      </c>
      <c r="D144" s="229" t="s">
        <v>161</v>
      </c>
      <c r="E144" s="230" t="s">
        <v>1780</v>
      </c>
      <c r="F144" s="231" t="s">
        <v>1781</v>
      </c>
      <c r="G144" s="232" t="s">
        <v>1330</v>
      </c>
      <c r="H144" s="233">
        <v>5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165</v>
      </c>
      <c r="AT144" s="241" t="s">
        <v>161</v>
      </c>
      <c r="AU144" s="241" t="s">
        <v>83</v>
      </c>
      <c r="AY144" s="18" t="s">
        <v>158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165</v>
      </c>
      <c r="BM144" s="241" t="s">
        <v>338</v>
      </c>
    </row>
    <row r="145" s="2" customFormat="1" ht="16.5" customHeight="1">
      <c r="A145" s="39"/>
      <c r="B145" s="40"/>
      <c r="C145" s="229" t="s">
        <v>250</v>
      </c>
      <c r="D145" s="229" t="s">
        <v>161</v>
      </c>
      <c r="E145" s="230" t="s">
        <v>1782</v>
      </c>
      <c r="F145" s="231" t="s">
        <v>1783</v>
      </c>
      <c r="G145" s="232" t="s">
        <v>1330</v>
      </c>
      <c r="H145" s="233">
        <v>5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165</v>
      </c>
      <c r="AT145" s="241" t="s">
        <v>161</v>
      </c>
      <c r="AU145" s="241" t="s">
        <v>83</v>
      </c>
      <c r="AY145" s="18" t="s">
        <v>158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165</v>
      </c>
      <c r="BM145" s="241" t="s">
        <v>350</v>
      </c>
    </row>
    <row r="146" s="2" customFormat="1" ht="16.5" customHeight="1">
      <c r="A146" s="39"/>
      <c r="B146" s="40"/>
      <c r="C146" s="229" t="s">
        <v>260</v>
      </c>
      <c r="D146" s="229" t="s">
        <v>161</v>
      </c>
      <c r="E146" s="230" t="s">
        <v>1784</v>
      </c>
      <c r="F146" s="231" t="s">
        <v>1785</v>
      </c>
      <c r="G146" s="232" t="s">
        <v>1330</v>
      </c>
      <c r="H146" s="233">
        <v>1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165</v>
      </c>
      <c r="AT146" s="241" t="s">
        <v>161</v>
      </c>
      <c r="AU146" s="241" t="s">
        <v>83</v>
      </c>
      <c r="AY146" s="18" t="s">
        <v>158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165</v>
      </c>
      <c r="BM146" s="241" t="s">
        <v>358</v>
      </c>
    </row>
    <row r="147" s="2" customFormat="1" ht="16.5" customHeight="1">
      <c r="A147" s="39"/>
      <c r="B147" s="40"/>
      <c r="C147" s="229" t="s">
        <v>265</v>
      </c>
      <c r="D147" s="229" t="s">
        <v>161</v>
      </c>
      <c r="E147" s="230" t="s">
        <v>1786</v>
      </c>
      <c r="F147" s="231" t="s">
        <v>1787</v>
      </c>
      <c r="G147" s="232" t="s">
        <v>1330</v>
      </c>
      <c r="H147" s="233">
        <v>1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165</v>
      </c>
      <c r="AT147" s="241" t="s">
        <v>161</v>
      </c>
      <c r="AU147" s="241" t="s">
        <v>83</v>
      </c>
      <c r="AY147" s="18" t="s">
        <v>158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165</v>
      </c>
      <c r="BM147" s="241" t="s">
        <v>369</v>
      </c>
    </row>
    <row r="148" s="2" customFormat="1" ht="16.5" customHeight="1">
      <c r="A148" s="39"/>
      <c r="B148" s="40"/>
      <c r="C148" s="229" t="s">
        <v>7</v>
      </c>
      <c r="D148" s="229" t="s">
        <v>161</v>
      </c>
      <c r="E148" s="230" t="s">
        <v>1788</v>
      </c>
      <c r="F148" s="231" t="s">
        <v>1789</v>
      </c>
      <c r="G148" s="232" t="s">
        <v>1330</v>
      </c>
      <c r="H148" s="233">
        <v>1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165</v>
      </c>
      <c r="AT148" s="241" t="s">
        <v>161</v>
      </c>
      <c r="AU148" s="241" t="s">
        <v>83</v>
      </c>
      <c r="AY148" s="18" t="s">
        <v>158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165</v>
      </c>
      <c r="BM148" s="241" t="s">
        <v>383</v>
      </c>
    </row>
    <row r="149" s="2" customFormat="1" ht="21.75" customHeight="1">
      <c r="A149" s="39"/>
      <c r="B149" s="40"/>
      <c r="C149" s="229" t="s">
        <v>277</v>
      </c>
      <c r="D149" s="229" t="s">
        <v>161</v>
      </c>
      <c r="E149" s="230" t="s">
        <v>265</v>
      </c>
      <c r="F149" s="231" t="s">
        <v>1790</v>
      </c>
      <c r="G149" s="232" t="s">
        <v>1330</v>
      </c>
      <c r="H149" s="233">
        <v>1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165</v>
      </c>
      <c r="AT149" s="241" t="s">
        <v>161</v>
      </c>
      <c r="AU149" s="241" t="s">
        <v>83</v>
      </c>
      <c r="AY149" s="18" t="s">
        <v>158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165</v>
      </c>
      <c r="BM149" s="241" t="s">
        <v>393</v>
      </c>
    </row>
    <row r="150" s="2" customFormat="1" ht="16.5" customHeight="1">
      <c r="A150" s="39"/>
      <c r="B150" s="40"/>
      <c r="C150" s="229" t="s">
        <v>284</v>
      </c>
      <c r="D150" s="229" t="s">
        <v>161</v>
      </c>
      <c r="E150" s="230" t="s">
        <v>7</v>
      </c>
      <c r="F150" s="231" t="s">
        <v>1791</v>
      </c>
      <c r="G150" s="232" t="s">
        <v>1330</v>
      </c>
      <c r="H150" s="233">
        <v>1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165</v>
      </c>
      <c r="AT150" s="241" t="s">
        <v>161</v>
      </c>
      <c r="AU150" s="241" t="s">
        <v>83</v>
      </c>
      <c r="AY150" s="18" t="s">
        <v>158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165</v>
      </c>
      <c r="BM150" s="241" t="s">
        <v>404</v>
      </c>
    </row>
    <row r="151" s="12" customFormat="1" ht="25.92" customHeight="1">
      <c r="A151" s="12"/>
      <c r="B151" s="213"/>
      <c r="C151" s="214"/>
      <c r="D151" s="215" t="s">
        <v>75</v>
      </c>
      <c r="E151" s="216" t="s">
        <v>1754</v>
      </c>
      <c r="F151" s="216" t="s">
        <v>1754</v>
      </c>
      <c r="G151" s="214"/>
      <c r="H151" s="214"/>
      <c r="I151" s="217"/>
      <c r="J151" s="218">
        <f>BK151</f>
        <v>0</v>
      </c>
      <c r="K151" s="214"/>
      <c r="L151" s="219"/>
      <c r="M151" s="220"/>
      <c r="N151" s="221"/>
      <c r="O151" s="221"/>
      <c r="P151" s="222">
        <f>SUM(P152:P172)</f>
        <v>0</v>
      </c>
      <c r="Q151" s="221"/>
      <c r="R151" s="222">
        <f>SUM(R152:R172)</f>
        <v>0</v>
      </c>
      <c r="S151" s="221"/>
      <c r="T151" s="223">
        <f>SUM(T152:T172)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4" t="s">
        <v>83</v>
      </c>
      <c r="AT151" s="225" t="s">
        <v>75</v>
      </c>
      <c r="AU151" s="225" t="s">
        <v>76</v>
      </c>
      <c r="AY151" s="224" t="s">
        <v>158</v>
      </c>
      <c r="BK151" s="226">
        <f>SUM(BK152:BK172)</f>
        <v>0</v>
      </c>
    </row>
    <row r="152" s="2" customFormat="1" ht="24.15" customHeight="1">
      <c r="A152" s="39"/>
      <c r="B152" s="40"/>
      <c r="C152" s="229" t="s">
        <v>291</v>
      </c>
      <c r="D152" s="229" t="s">
        <v>161</v>
      </c>
      <c r="E152" s="230" t="s">
        <v>1792</v>
      </c>
      <c r="F152" s="231" t="s">
        <v>1756</v>
      </c>
      <c r="G152" s="232" t="s">
        <v>1330</v>
      </c>
      <c r="H152" s="233">
        <v>1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165</v>
      </c>
      <c r="AT152" s="241" t="s">
        <v>161</v>
      </c>
      <c r="AU152" s="241" t="s">
        <v>83</v>
      </c>
      <c r="AY152" s="18" t="s">
        <v>158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165</v>
      </c>
      <c r="BM152" s="241" t="s">
        <v>412</v>
      </c>
    </row>
    <row r="153" s="2" customFormat="1" ht="33" customHeight="1">
      <c r="A153" s="39"/>
      <c r="B153" s="40"/>
      <c r="C153" s="229" t="s">
        <v>296</v>
      </c>
      <c r="D153" s="229" t="s">
        <v>161</v>
      </c>
      <c r="E153" s="230" t="s">
        <v>1793</v>
      </c>
      <c r="F153" s="231" t="s">
        <v>1794</v>
      </c>
      <c r="G153" s="232" t="s">
        <v>1330</v>
      </c>
      <c r="H153" s="233">
        <v>1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165</v>
      </c>
      <c r="AT153" s="241" t="s">
        <v>161</v>
      </c>
      <c r="AU153" s="241" t="s">
        <v>83</v>
      </c>
      <c r="AY153" s="18" t="s">
        <v>158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165</v>
      </c>
      <c r="BM153" s="241" t="s">
        <v>420</v>
      </c>
    </row>
    <row r="154" s="2" customFormat="1" ht="24.15" customHeight="1">
      <c r="A154" s="39"/>
      <c r="B154" s="40"/>
      <c r="C154" s="229" t="s">
        <v>300</v>
      </c>
      <c r="D154" s="229" t="s">
        <v>161</v>
      </c>
      <c r="E154" s="230" t="s">
        <v>291</v>
      </c>
      <c r="F154" s="231" t="s">
        <v>1759</v>
      </c>
      <c r="G154" s="232" t="s">
        <v>1330</v>
      </c>
      <c r="H154" s="233">
        <v>2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165</v>
      </c>
      <c r="AT154" s="241" t="s">
        <v>161</v>
      </c>
      <c r="AU154" s="241" t="s">
        <v>83</v>
      </c>
      <c r="AY154" s="18" t="s">
        <v>158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165</v>
      </c>
      <c r="BM154" s="241" t="s">
        <v>433</v>
      </c>
    </row>
    <row r="155" s="2" customFormat="1" ht="16.5" customHeight="1">
      <c r="A155" s="39"/>
      <c r="B155" s="40"/>
      <c r="C155" s="229" t="s">
        <v>305</v>
      </c>
      <c r="D155" s="229" t="s">
        <v>161</v>
      </c>
      <c r="E155" s="230" t="s">
        <v>296</v>
      </c>
      <c r="F155" s="231" t="s">
        <v>1760</v>
      </c>
      <c r="G155" s="232" t="s">
        <v>1330</v>
      </c>
      <c r="H155" s="233">
        <v>1</v>
      </c>
      <c r="I155" s="234"/>
      <c r="J155" s="235">
        <f>ROUND(I155*H155,2)</f>
        <v>0</v>
      </c>
      <c r="K155" s="236"/>
      <c r="L155" s="45"/>
      <c r="M155" s="237" t="s">
        <v>1</v>
      </c>
      <c r="N155" s="238" t="s">
        <v>41</v>
      </c>
      <c r="O155" s="92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165</v>
      </c>
      <c r="AT155" s="241" t="s">
        <v>161</v>
      </c>
      <c r="AU155" s="241" t="s">
        <v>83</v>
      </c>
      <c r="AY155" s="18" t="s">
        <v>158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83</v>
      </c>
      <c r="BK155" s="242">
        <f>ROUND(I155*H155,2)</f>
        <v>0</v>
      </c>
      <c r="BL155" s="18" t="s">
        <v>165</v>
      </c>
      <c r="BM155" s="241" t="s">
        <v>441</v>
      </c>
    </row>
    <row r="156" s="2" customFormat="1" ht="16.5" customHeight="1">
      <c r="A156" s="39"/>
      <c r="B156" s="40"/>
      <c r="C156" s="229" t="s">
        <v>310</v>
      </c>
      <c r="D156" s="229" t="s">
        <v>161</v>
      </c>
      <c r="E156" s="230" t="s">
        <v>300</v>
      </c>
      <c r="F156" s="231" t="s">
        <v>1761</v>
      </c>
      <c r="G156" s="232" t="s">
        <v>1330</v>
      </c>
      <c r="H156" s="233">
        <v>20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165</v>
      </c>
      <c r="AT156" s="241" t="s">
        <v>161</v>
      </c>
      <c r="AU156" s="241" t="s">
        <v>83</v>
      </c>
      <c r="AY156" s="18" t="s">
        <v>158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165</v>
      </c>
      <c r="BM156" s="241" t="s">
        <v>450</v>
      </c>
    </row>
    <row r="157" s="2" customFormat="1" ht="16.5" customHeight="1">
      <c r="A157" s="39"/>
      <c r="B157" s="40"/>
      <c r="C157" s="229" t="s">
        <v>314</v>
      </c>
      <c r="D157" s="229" t="s">
        <v>161</v>
      </c>
      <c r="E157" s="230" t="s">
        <v>305</v>
      </c>
      <c r="F157" s="231" t="s">
        <v>1763</v>
      </c>
      <c r="G157" s="232" t="s">
        <v>1330</v>
      </c>
      <c r="H157" s="233">
        <v>20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165</v>
      </c>
      <c r="AT157" s="241" t="s">
        <v>161</v>
      </c>
      <c r="AU157" s="241" t="s">
        <v>83</v>
      </c>
      <c r="AY157" s="18" t="s">
        <v>158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165</v>
      </c>
      <c r="BM157" s="241" t="s">
        <v>460</v>
      </c>
    </row>
    <row r="158" s="2" customFormat="1" ht="16.5" customHeight="1">
      <c r="A158" s="39"/>
      <c r="B158" s="40"/>
      <c r="C158" s="229" t="s">
        <v>318</v>
      </c>
      <c r="D158" s="229" t="s">
        <v>161</v>
      </c>
      <c r="E158" s="230" t="s">
        <v>310</v>
      </c>
      <c r="F158" s="231" t="s">
        <v>1764</v>
      </c>
      <c r="G158" s="232" t="s">
        <v>1330</v>
      </c>
      <c r="H158" s="233">
        <v>10</v>
      </c>
      <c r="I158" s="234"/>
      <c r="J158" s="235">
        <f>ROUND(I158*H158,2)</f>
        <v>0</v>
      </c>
      <c r="K158" s="236"/>
      <c r="L158" s="45"/>
      <c r="M158" s="237" t="s">
        <v>1</v>
      </c>
      <c r="N158" s="238" t="s">
        <v>41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165</v>
      </c>
      <c r="AT158" s="241" t="s">
        <v>161</v>
      </c>
      <c r="AU158" s="241" t="s">
        <v>83</v>
      </c>
      <c r="AY158" s="18" t="s">
        <v>158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83</v>
      </c>
      <c r="BK158" s="242">
        <f>ROUND(I158*H158,2)</f>
        <v>0</v>
      </c>
      <c r="BL158" s="18" t="s">
        <v>165</v>
      </c>
      <c r="BM158" s="241" t="s">
        <v>470</v>
      </c>
    </row>
    <row r="159" s="2" customFormat="1" ht="24.15" customHeight="1">
      <c r="A159" s="39"/>
      <c r="B159" s="40"/>
      <c r="C159" s="229" t="s">
        <v>322</v>
      </c>
      <c r="D159" s="229" t="s">
        <v>161</v>
      </c>
      <c r="E159" s="230" t="s">
        <v>314</v>
      </c>
      <c r="F159" s="231" t="s">
        <v>1765</v>
      </c>
      <c r="G159" s="232" t="s">
        <v>1330</v>
      </c>
      <c r="H159" s="233">
        <v>20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165</v>
      </c>
      <c r="AT159" s="241" t="s">
        <v>161</v>
      </c>
      <c r="AU159" s="241" t="s">
        <v>83</v>
      </c>
      <c r="AY159" s="18" t="s">
        <v>158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165</v>
      </c>
      <c r="BM159" s="241" t="s">
        <v>484</v>
      </c>
    </row>
    <row r="160" s="2" customFormat="1" ht="16.5" customHeight="1">
      <c r="A160" s="39"/>
      <c r="B160" s="40"/>
      <c r="C160" s="229" t="s">
        <v>326</v>
      </c>
      <c r="D160" s="229" t="s">
        <v>161</v>
      </c>
      <c r="E160" s="230" t="s">
        <v>1795</v>
      </c>
      <c r="F160" s="231" t="s">
        <v>1767</v>
      </c>
      <c r="G160" s="232" t="s">
        <v>1330</v>
      </c>
      <c r="H160" s="233">
        <v>1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165</v>
      </c>
      <c r="AT160" s="241" t="s">
        <v>161</v>
      </c>
      <c r="AU160" s="241" t="s">
        <v>83</v>
      </c>
      <c r="AY160" s="18" t="s">
        <v>158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165</v>
      </c>
      <c r="BM160" s="241" t="s">
        <v>495</v>
      </c>
    </row>
    <row r="161" s="2" customFormat="1" ht="16.5" customHeight="1">
      <c r="A161" s="39"/>
      <c r="B161" s="40"/>
      <c r="C161" s="229" t="s">
        <v>334</v>
      </c>
      <c r="D161" s="229" t="s">
        <v>161</v>
      </c>
      <c r="E161" s="230" t="s">
        <v>1796</v>
      </c>
      <c r="F161" s="231" t="s">
        <v>1769</v>
      </c>
      <c r="G161" s="232" t="s">
        <v>1330</v>
      </c>
      <c r="H161" s="233">
        <v>4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165</v>
      </c>
      <c r="AT161" s="241" t="s">
        <v>161</v>
      </c>
      <c r="AU161" s="241" t="s">
        <v>83</v>
      </c>
      <c r="AY161" s="18" t="s">
        <v>158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165</v>
      </c>
      <c r="BM161" s="241" t="s">
        <v>505</v>
      </c>
    </row>
    <row r="162" s="2" customFormat="1" ht="16.5" customHeight="1">
      <c r="A162" s="39"/>
      <c r="B162" s="40"/>
      <c r="C162" s="229" t="s">
        <v>338</v>
      </c>
      <c r="D162" s="229" t="s">
        <v>161</v>
      </c>
      <c r="E162" s="230" t="s">
        <v>1797</v>
      </c>
      <c r="F162" s="231" t="s">
        <v>1773</v>
      </c>
      <c r="G162" s="232" t="s">
        <v>1330</v>
      </c>
      <c r="H162" s="233">
        <v>1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165</v>
      </c>
      <c r="AT162" s="241" t="s">
        <v>161</v>
      </c>
      <c r="AU162" s="241" t="s">
        <v>83</v>
      </c>
      <c r="AY162" s="18" t="s">
        <v>158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165</v>
      </c>
      <c r="BM162" s="241" t="s">
        <v>516</v>
      </c>
    </row>
    <row r="163" s="2" customFormat="1" ht="16.5" customHeight="1">
      <c r="A163" s="39"/>
      <c r="B163" s="40"/>
      <c r="C163" s="229" t="s">
        <v>345</v>
      </c>
      <c r="D163" s="229" t="s">
        <v>161</v>
      </c>
      <c r="E163" s="230" t="s">
        <v>1798</v>
      </c>
      <c r="F163" s="231" t="s">
        <v>1775</v>
      </c>
      <c r="G163" s="232" t="s">
        <v>1330</v>
      </c>
      <c r="H163" s="233">
        <v>1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41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165</v>
      </c>
      <c r="AT163" s="241" t="s">
        <v>161</v>
      </c>
      <c r="AU163" s="241" t="s">
        <v>83</v>
      </c>
      <c r="AY163" s="18" t="s">
        <v>158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83</v>
      </c>
      <c r="BK163" s="242">
        <f>ROUND(I163*H163,2)</f>
        <v>0</v>
      </c>
      <c r="BL163" s="18" t="s">
        <v>165</v>
      </c>
      <c r="BM163" s="241" t="s">
        <v>526</v>
      </c>
    </row>
    <row r="164" s="2" customFormat="1" ht="21.75" customHeight="1">
      <c r="A164" s="39"/>
      <c r="B164" s="40"/>
      <c r="C164" s="229" t="s">
        <v>350</v>
      </c>
      <c r="D164" s="229" t="s">
        <v>161</v>
      </c>
      <c r="E164" s="230" t="s">
        <v>1799</v>
      </c>
      <c r="F164" s="231" t="s">
        <v>1777</v>
      </c>
      <c r="G164" s="232" t="s">
        <v>1330</v>
      </c>
      <c r="H164" s="233">
        <v>1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41</v>
      </c>
      <c r="O164" s="92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165</v>
      </c>
      <c r="AT164" s="241" t="s">
        <v>161</v>
      </c>
      <c r="AU164" s="241" t="s">
        <v>83</v>
      </c>
      <c r="AY164" s="18" t="s">
        <v>158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83</v>
      </c>
      <c r="BK164" s="242">
        <f>ROUND(I164*H164,2)</f>
        <v>0</v>
      </c>
      <c r="BL164" s="18" t="s">
        <v>165</v>
      </c>
      <c r="BM164" s="241" t="s">
        <v>536</v>
      </c>
    </row>
    <row r="165" s="2" customFormat="1" ht="16.5" customHeight="1">
      <c r="A165" s="39"/>
      <c r="B165" s="40"/>
      <c r="C165" s="229" t="s">
        <v>354</v>
      </c>
      <c r="D165" s="229" t="s">
        <v>161</v>
      </c>
      <c r="E165" s="230" t="s">
        <v>1800</v>
      </c>
      <c r="F165" s="231" t="s">
        <v>1779</v>
      </c>
      <c r="G165" s="232" t="s">
        <v>1330</v>
      </c>
      <c r="H165" s="233">
        <v>1</v>
      </c>
      <c r="I165" s="234"/>
      <c r="J165" s="235">
        <f>ROUND(I165*H165,2)</f>
        <v>0</v>
      </c>
      <c r="K165" s="236"/>
      <c r="L165" s="45"/>
      <c r="M165" s="237" t="s">
        <v>1</v>
      </c>
      <c r="N165" s="238" t="s">
        <v>41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165</v>
      </c>
      <c r="AT165" s="241" t="s">
        <v>161</v>
      </c>
      <c r="AU165" s="241" t="s">
        <v>83</v>
      </c>
      <c r="AY165" s="18" t="s">
        <v>158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83</v>
      </c>
      <c r="BK165" s="242">
        <f>ROUND(I165*H165,2)</f>
        <v>0</v>
      </c>
      <c r="BL165" s="18" t="s">
        <v>165</v>
      </c>
      <c r="BM165" s="241" t="s">
        <v>548</v>
      </c>
    </row>
    <row r="166" s="2" customFormat="1" ht="21.75" customHeight="1">
      <c r="A166" s="39"/>
      <c r="B166" s="40"/>
      <c r="C166" s="229" t="s">
        <v>358</v>
      </c>
      <c r="D166" s="229" t="s">
        <v>161</v>
      </c>
      <c r="E166" s="230" t="s">
        <v>1801</v>
      </c>
      <c r="F166" s="231" t="s">
        <v>1781</v>
      </c>
      <c r="G166" s="232" t="s">
        <v>1330</v>
      </c>
      <c r="H166" s="233">
        <v>4</v>
      </c>
      <c r="I166" s="234"/>
      <c r="J166" s="235">
        <f>ROUND(I166*H166,2)</f>
        <v>0</v>
      </c>
      <c r="K166" s="236"/>
      <c r="L166" s="45"/>
      <c r="M166" s="237" t="s">
        <v>1</v>
      </c>
      <c r="N166" s="238" t="s">
        <v>41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165</v>
      </c>
      <c r="AT166" s="241" t="s">
        <v>161</v>
      </c>
      <c r="AU166" s="241" t="s">
        <v>83</v>
      </c>
      <c r="AY166" s="18" t="s">
        <v>158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165</v>
      </c>
      <c r="BM166" s="241" t="s">
        <v>560</v>
      </c>
    </row>
    <row r="167" s="2" customFormat="1" ht="16.5" customHeight="1">
      <c r="A167" s="39"/>
      <c r="B167" s="40"/>
      <c r="C167" s="229" t="s">
        <v>363</v>
      </c>
      <c r="D167" s="229" t="s">
        <v>161</v>
      </c>
      <c r="E167" s="230" t="s">
        <v>1802</v>
      </c>
      <c r="F167" s="231" t="s">
        <v>1783</v>
      </c>
      <c r="G167" s="232" t="s">
        <v>1330</v>
      </c>
      <c r="H167" s="233">
        <v>4</v>
      </c>
      <c r="I167" s="234"/>
      <c r="J167" s="235">
        <f>ROUND(I167*H167,2)</f>
        <v>0</v>
      </c>
      <c r="K167" s="236"/>
      <c r="L167" s="45"/>
      <c r="M167" s="237" t="s">
        <v>1</v>
      </c>
      <c r="N167" s="238" t="s">
        <v>41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165</v>
      </c>
      <c r="AT167" s="241" t="s">
        <v>161</v>
      </c>
      <c r="AU167" s="241" t="s">
        <v>83</v>
      </c>
      <c r="AY167" s="18" t="s">
        <v>158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165</v>
      </c>
      <c r="BM167" s="241" t="s">
        <v>569</v>
      </c>
    </row>
    <row r="168" s="2" customFormat="1" ht="16.5" customHeight="1">
      <c r="A168" s="39"/>
      <c r="B168" s="40"/>
      <c r="C168" s="229" t="s">
        <v>369</v>
      </c>
      <c r="D168" s="229" t="s">
        <v>161</v>
      </c>
      <c r="E168" s="230" t="s">
        <v>1803</v>
      </c>
      <c r="F168" s="231" t="s">
        <v>1804</v>
      </c>
      <c r="G168" s="232" t="s">
        <v>1330</v>
      </c>
      <c r="H168" s="233">
        <v>1</v>
      </c>
      <c r="I168" s="234"/>
      <c r="J168" s="235">
        <f>ROUND(I168*H168,2)</f>
        <v>0</v>
      </c>
      <c r="K168" s="236"/>
      <c r="L168" s="45"/>
      <c r="M168" s="237" t="s">
        <v>1</v>
      </c>
      <c r="N168" s="238" t="s">
        <v>41</v>
      </c>
      <c r="O168" s="92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165</v>
      </c>
      <c r="AT168" s="241" t="s">
        <v>161</v>
      </c>
      <c r="AU168" s="241" t="s">
        <v>83</v>
      </c>
      <c r="AY168" s="18" t="s">
        <v>158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83</v>
      </c>
      <c r="BK168" s="242">
        <f>ROUND(I168*H168,2)</f>
        <v>0</v>
      </c>
      <c r="BL168" s="18" t="s">
        <v>165</v>
      </c>
      <c r="BM168" s="241" t="s">
        <v>579</v>
      </c>
    </row>
    <row r="169" s="2" customFormat="1" ht="16.5" customHeight="1">
      <c r="A169" s="39"/>
      <c r="B169" s="40"/>
      <c r="C169" s="229" t="s">
        <v>377</v>
      </c>
      <c r="D169" s="229" t="s">
        <v>161</v>
      </c>
      <c r="E169" s="230" t="s">
        <v>1805</v>
      </c>
      <c r="F169" s="231" t="s">
        <v>1787</v>
      </c>
      <c r="G169" s="232" t="s">
        <v>1330</v>
      </c>
      <c r="H169" s="233">
        <v>1</v>
      </c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41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165</v>
      </c>
      <c r="AT169" s="241" t="s">
        <v>161</v>
      </c>
      <c r="AU169" s="241" t="s">
        <v>83</v>
      </c>
      <c r="AY169" s="18" t="s">
        <v>158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165</v>
      </c>
      <c r="BM169" s="241" t="s">
        <v>587</v>
      </c>
    </row>
    <row r="170" s="2" customFormat="1" ht="16.5" customHeight="1">
      <c r="A170" s="39"/>
      <c r="B170" s="40"/>
      <c r="C170" s="229" t="s">
        <v>383</v>
      </c>
      <c r="D170" s="229" t="s">
        <v>161</v>
      </c>
      <c r="E170" s="230" t="s">
        <v>1806</v>
      </c>
      <c r="F170" s="231" t="s">
        <v>1789</v>
      </c>
      <c r="G170" s="232" t="s">
        <v>1330</v>
      </c>
      <c r="H170" s="233">
        <v>1</v>
      </c>
      <c r="I170" s="234"/>
      <c r="J170" s="235">
        <f>ROUND(I170*H170,2)</f>
        <v>0</v>
      </c>
      <c r="K170" s="236"/>
      <c r="L170" s="45"/>
      <c r="M170" s="237" t="s">
        <v>1</v>
      </c>
      <c r="N170" s="238" t="s">
        <v>41</v>
      </c>
      <c r="O170" s="92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165</v>
      </c>
      <c r="AT170" s="241" t="s">
        <v>161</v>
      </c>
      <c r="AU170" s="241" t="s">
        <v>83</v>
      </c>
      <c r="AY170" s="18" t="s">
        <v>158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83</v>
      </c>
      <c r="BK170" s="242">
        <f>ROUND(I170*H170,2)</f>
        <v>0</v>
      </c>
      <c r="BL170" s="18" t="s">
        <v>165</v>
      </c>
      <c r="BM170" s="241" t="s">
        <v>598</v>
      </c>
    </row>
    <row r="171" s="2" customFormat="1" ht="21.75" customHeight="1">
      <c r="A171" s="39"/>
      <c r="B171" s="40"/>
      <c r="C171" s="229" t="s">
        <v>387</v>
      </c>
      <c r="D171" s="229" t="s">
        <v>161</v>
      </c>
      <c r="E171" s="230" t="s">
        <v>377</v>
      </c>
      <c r="F171" s="231" t="s">
        <v>1790</v>
      </c>
      <c r="G171" s="232" t="s">
        <v>1330</v>
      </c>
      <c r="H171" s="233">
        <v>1</v>
      </c>
      <c r="I171" s="234"/>
      <c r="J171" s="235">
        <f>ROUND(I171*H171,2)</f>
        <v>0</v>
      </c>
      <c r="K171" s="236"/>
      <c r="L171" s="45"/>
      <c r="M171" s="237" t="s">
        <v>1</v>
      </c>
      <c r="N171" s="238" t="s">
        <v>41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165</v>
      </c>
      <c r="AT171" s="241" t="s">
        <v>161</v>
      </c>
      <c r="AU171" s="241" t="s">
        <v>83</v>
      </c>
      <c r="AY171" s="18" t="s">
        <v>158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83</v>
      </c>
      <c r="BK171" s="242">
        <f>ROUND(I171*H171,2)</f>
        <v>0</v>
      </c>
      <c r="BL171" s="18" t="s">
        <v>165</v>
      </c>
      <c r="BM171" s="241" t="s">
        <v>608</v>
      </c>
    </row>
    <row r="172" s="2" customFormat="1" ht="16.5" customHeight="1">
      <c r="A172" s="39"/>
      <c r="B172" s="40"/>
      <c r="C172" s="229" t="s">
        <v>393</v>
      </c>
      <c r="D172" s="229" t="s">
        <v>161</v>
      </c>
      <c r="E172" s="230" t="s">
        <v>383</v>
      </c>
      <c r="F172" s="231" t="s">
        <v>1791</v>
      </c>
      <c r="G172" s="232" t="s">
        <v>1330</v>
      </c>
      <c r="H172" s="233">
        <v>1</v>
      </c>
      <c r="I172" s="234"/>
      <c r="J172" s="235">
        <f>ROUND(I172*H172,2)</f>
        <v>0</v>
      </c>
      <c r="K172" s="236"/>
      <c r="L172" s="45"/>
      <c r="M172" s="303" t="s">
        <v>1</v>
      </c>
      <c r="N172" s="304" t="s">
        <v>41</v>
      </c>
      <c r="O172" s="305"/>
      <c r="P172" s="306">
        <f>O172*H172</f>
        <v>0</v>
      </c>
      <c r="Q172" s="306">
        <v>0</v>
      </c>
      <c r="R172" s="306">
        <f>Q172*H172</f>
        <v>0</v>
      </c>
      <c r="S172" s="306">
        <v>0</v>
      </c>
      <c r="T172" s="30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165</v>
      </c>
      <c r="AT172" s="241" t="s">
        <v>161</v>
      </c>
      <c r="AU172" s="241" t="s">
        <v>83</v>
      </c>
      <c r="AY172" s="18" t="s">
        <v>158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165</v>
      </c>
      <c r="BM172" s="241" t="s">
        <v>616</v>
      </c>
    </row>
    <row r="173" s="2" customFormat="1" ht="6.96" customHeight="1">
      <c r="A173" s="39"/>
      <c r="B173" s="67"/>
      <c r="C173" s="68"/>
      <c r="D173" s="68"/>
      <c r="E173" s="68"/>
      <c r="F173" s="68"/>
      <c r="G173" s="68"/>
      <c r="H173" s="68"/>
      <c r="I173" s="68"/>
      <c r="J173" s="68"/>
      <c r="K173" s="68"/>
      <c r="L173" s="45"/>
      <c r="M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</row>
  </sheetData>
  <sheetProtection sheet="1" autoFilter="0" formatColumns="0" formatRows="0" objects="1" scenarios="1" spinCount="100000" saltValue="aC9/5xZt2niRUZolzCfNgOZvCd8at0Jv4FwDI3pblxyGMnskq7W/uEpOLjuijm2IEnJSLqIF6ymesP5yeLc0TQ==" hashValue="ytxWPfjMz6JdVYnDkv2FtO96I7ihqqzPeP/GTkGm77/2KYAZ7iWviSJLPfBhzeOZwKW9jq2jthWqumr52zUO9g==" algorithmName="SHA-512" password="E5C3"/>
  <autoFilter ref="C125:K172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2:H112"/>
    <mergeCell ref="E116:H116"/>
    <mergeCell ref="E114:H114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112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116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>
      <c r="B8" s="21"/>
      <c r="D8" s="152" t="s">
        <v>117</v>
      </c>
      <c r="L8" s="21"/>
    </row>
    <row r="9" s="1" customFormat="1" ht="16.5" customHeight="1">
      <c r="B9" s="21"/>
      <c r="E9" s="153" t="s">
        <v>118</v>
      </c>
      <c r="F9" s="1"/>
      <c r="G9" s="1"/>
      <c r="H9" s="1"/>
      <c r="L9" s="21"/>
    </row>
    <row r="10" s="1" customFormat="1" ht="12" customHeight="1">
      <c r="B10" s="21"/>
      <c r="D10" s="152" t="s">
        <v>119</v>
      </c>
      <c r="L10" s="21"/>
    </row>
    <row r="11" s="2" customFormat="1" ht="16.5" customHeight="1">
      <c r="A11" s="39"/>
      <c r="B11" s="45"/>
      <c r="C11" s="39"/>
      <c r="D11" s="39"/>
      <c r="E11" s="164" t="s">
        <v>1751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1737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1807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31. 8. 2018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31</v>
      </c>
      <c r="F25" s="39"/>
      <c r="G25" s="39"/>
      <c r="H25" s="39"/>
      <c r="I25" s="152" t="s">
        <v>27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27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34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07.25" customHeight="1">
      <c r="A31" s="156"/>
      <c r="B31" s="157"/>
      <c r="C31" s="156"/>
      <c r="D31" s="156"/>
      <c r="E31" s="158" t="s">
        <v>121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ROUND(J126,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ROUND((SUM(BE126:BE225)),  2)</f>
        <v>0</v>
      </c>
      <c r="G37" s="39"/>
      <c r="H37" s="39"/>
      <c r="I37" s="166">
        <v>0.20999999999999999</v>
      </c>
      <c r="J37" s="165">
        <f>ROUND(((SUM(BE126:BE225))*I37),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ROUND((SUM(BF126:BF225)),  2)</f>
        <v>0</v>
      </c>
      <c r="G38" s="39"/>
      <c r="H38" s="39"/>
      <c r="I38" s="166">
        <v>0.12</v>
      </c>
      <c r="J38" s="165">
        <f>ROUND(((SUM(BF126:BF225))*I38),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ROUND((SUM(BG126:BG225)),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ROUND((SUM(BH126:BH225)),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ROUND((SUM(BI126:BI225)),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117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118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119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08" t="s">
        <v>1751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1737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D.1.4.5b - Prvky MaR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 xml:space="preserve"> </v>
      </c>
      <c r="G93" s="41"/>
      <c r="H93" s="41"/>
      <c r="I93" s="33" t="s">
        <v>22</v>
      </c>
      <c r="J93" s="80" t="str">
        <f>IF(J16="","",J16)</f>
        <v>31. 8. 2018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Ostravská univerzita</v>
      </c>
      <c r="G95" s="41"/>
      <c r="H95" s="41"/>
      <c r="I95" s="33" t="s">
        <v>30</v>
      </c>
      <c r="J95" s="37" t="str">
        <f>E25</f>
        <v>Marpo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123</v>
      </c>
      <c r="D98" s="187"/>
      <c r="E98" s="187"/>
      <c r="F98" s="187"/>
      <c r="G98" s="187"/>
      <c r="H98" s="187"/>
      <c r="I98" s="187"/>
      <c r="J98" s="188" t="s">
        <v>124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125</v>
      </c>
      <c r="D100" s="41"/>
      <c r="E100" s="41"/>
      <c r="F100" s="41"/>
      <c r="G100" s="41"/>
      <c r="H100" s="41"/>
      <c r="I100" s="41"/>
      <c r="J100" s="111">
        <f>J126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126</v>
      </c>
    </row>
    <row r="101" s="9" customFormat="1" ht="24.96" customHeight="1">
      <c r="A101" s="9"/>
      <c r="B101" s="190"/>
      <c r="C101" s="191"/>
      <c r="D101" s="192" t="s">
        <v>1808</v>
      </c>
      <c r="E101" s="193"/>
      <c r="F101" s="193"/>
      <c r="G101" s="193"/>
      <c r="H101" s="193"/>
      <c r="I101" s="193"/>
      <c r="J101" s="194">
        <f>J127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1809</v>
      </c>
      <c r="E102" s="193"/>
      <c r="F102" s="193"/>
      <c r="G102" s="193"/>
      <c r="H102" s="193"/>
      <c r="I102" s="193"/>
      <c r="J102" s="194">
        <f>J187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143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Objekty OU, část D a DM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117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1" customFormat="1" ht="16.5" customHeight="1">
      <c r="B114" s="22"/>
      <c r="C114" s="23"/>
      <c r="D114" s="23"/>
      <c r="E114" s="185" t="s">
        <v>118</v>
      </c>
      <c r="F114" s="23"/>
      <c r="G114" s="23"/>
      <c r="H114" s="23"/>
      <c r="I114" s="23"/>
      <c r="J114" s="23"/>
      <c r="K114" s="23"/>
      <c r="L114" s="21"/>
    </row>
    <row r="115" s="1" customFormat="1" ht="12" customHeight="1">
      <c r="B115" s="22"/>
      <c r="C115" s="33" t="s">
        <v>119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308" t="s">
        <v>1751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1737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E13</f>
        <v>D.1.4.5b - Prvky MaR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F16</f>
        <v xml:space="preserve"> </v>
      </c>
      <c r="G120" s="41"/>
      <c r="H120" s="41"/>
      <c r="I120" s="33" t="s">
        <v>22</v>
      </c>
      <c r="J120" s="80" t="str">
        <f>IF(J16="","",J16)</f>
        <v>31. 8. 2018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E19</f>
        <v>Ostravská univerzita</v>
      </c>
      <c r="G122" s="41"/>
      <c r="H122" s="41"/>
      <c r="I122" s="33" t="s">
        <v>30</v>
      </c>
      <c r="J122" s="37" t="str">
        <f>E25</f>
        <v>Marpo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IF(E22="","",E22)</f>
        <v>Vyplň údaj</v>
      </c>
      <c r="G123" s="41"/>
      <c r="H123" s="41"/>
      <c r="I123" s="33" t="s">
        <v>33</v>
      </c>
      <c r="J123" s="37" t="str">
        <f>E28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1"/>
      <c r="B125" s="202"/>
      <c r="C125" s="203" t="s">
        <v>144</v>
      </c>
      <c r="D125" s="204" t="s">
        <v>61</v>
      </c>
      <c r="E125" s="204" t="s">
        <v>57</v>
      </c>
      <c r="F125" s="204" t="s">
        <v>58</v>
      </c>
      <c r="G125" s="204" t="s">
        <v>145</v>
      </c>
      <c r="H125" s="204" t="s">
        <v>146</v>
      </c>
      <c r="I125" s="204" t="s">
        <v>147</v>
      </c>
      <c r="J125" s="205" t="s">
        <v>124</v>
      </c>
      <c r="K125" s="206" t="s">
        <v>148</v>
      </c>
      <c r="L125" s="207"/>
      <c r="M125" s="101" t="s">
        <v>1</v>
      </c>
      <c r="N125" s="102" t="s">
        <v>40</v>
      </c>
      <c r="O125" s="102" t="s">
        <v>149</v>
      </c>
      <c r="P125" s="102" t="s">
        <v>150</v>
      </c>
      <c r="Q125" s="102" t="s">
        <v>151</v>
      </c>
      <c r="R125" s="102" t="s">
        <v>152</v>
      </c>
      <c r="S125" s="102" t="s">
        <v>153</v>
      </c>
      <c r="T125" s="103" t="s">
        <v>154</v>
      </c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</row>
    <row r="126" s="2" customFormat="1" ht="22.8" customHeight="1">
      <c r="A126" s="39"/>
      <c r="B126" s="40"/>
      <c r="C126" s="108" t="s">
        <v>155</v>
      </c>
      <c r="D126" s="41"/>
      <c r="E126" s="41"/>
      <c r="F126" s="41"/>
      <c r="G126" s="41"/>
      <c r="H126" s="41"/>
      <c r="I126" s="41"/>
      <c r="J126" s="208">
        <f>BK126</f>
        <v>0</v>
      </c>
      <c r="K126" s="41"/>
      <c r="L126" s="45"/>
      <c r="M126" s="104"/>
      <c r="N126" s="209"/>
      <c r="O126" s="105"/>
      <c r="P126" s="210">
        <f>P127+P187</f>
        <v>0</v>
      </c>
      <c r="Q126" s="105"/>
      <c r="R126" s="210">
        <f>R127+R187</f>
        <v>0</v>
      </c>
      <c r="S126" s="105"/>
      <c r="T126" s="211">
        <f>T127+T187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75</v>
      </c>
      <c r="AU126" s="18" t="s">
        <v>126</v>
      </c>
      <c r="BK126" s="212">
        <f>BK127+BK187</f>
        <v>0</v>
      </c>
    </row>
    <row r="127" s="12" customFormat="1" ht="25.92" customHeight="1">
      <c r="A127" s="12"/>
      <c r="B127" s="213"/>
      <c r="C127" s="214"/>
      <c r="D127" s="215" t="s">
        <v>75</v>
      </c>
      <c r="E127" s="216" t="s">
        <v>1668</v>
      </c>
      <c r="F127" s="216" t="s">
        <v>1810</v>
      </c>
      <c r="G127" s="214"/>
      <c r="H127" s="214"/>
      <c r="I127" s="217"/>
      <c r="J127" s="218">
        <f>BK127</f>
        <v>0</v>
      </c>
      <c r="K127" s="214"/>
      <c r="L127" s="219"/>
      <c r="M127" s="220"/>
      <c r="N127" s="221"/>
      <c r="O127" s="221"/>
      <c r="P127" s="222">
        <f>SUM(P128:P186)</f>
        <v>0</v>
      </c>
      <c r="Q127" s="221"/>
      <c r="R127" s="222">
        <f>SUM(R128:R186)</f>
        <v>0</v>
      </c>
      <c r="S127" s="221"/>
      <c r="T127" s="223">
        <f>SUM(T128:T186)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4" t="s">
        <v>83</v>
      </c>
      <c r="AT127" s="225" t="s">
        <v>75</v>
      </c>
      <c r="AU127" s="225" t="s">
        <v>76</v>
      </c>
      <c r="AY127" s="224" t="s">
        <v>158</v>
      </c>
      <c r="BK127" s="226">
        <f>SUM(BK128:BK186)</f>
        <v>0</v>
      </c>
    </row>
    <row r="128" s="2" customFormat="1" ht="16.5" customHeight="1">
      <c r="A128" s="39"/>
      <c r="B128" s="40"/>
      <c r="C128" s="229" t="s">
        <v>83</v>
      </c>
      <c r="D128" s="229" t="s">
        <v>161</v>
      </c>
      <c r="E128" s="230" t="s">
        <v>1811</v>
      </c>
      <c r="F128" s="231" t="s">
        <v>1812</v>
      </c>
      <c r="G128" s="232" t="s">
        <v>1330</v>
      </c>
      <c r="H128" s="233">
        <v>1</v>
      </c>
      <c r="I128" s="234"/>
      <c r="J128" s="235">
        <f>ROUND(I128*H128,2)</f>
        <v>0</v>
      </c>
      <c r="K128" s="236"/>
      <c r="L128" s="45"/>
      <c r="M128" s="237" t="s">
        <v>1</v>
      </c>
      <c r="N128" s="238" t="s">
        <v>41</v>
      </c>
      <c r="O128" s="92"/>
      <c r="P128" s="239">
        <f>O128*H128</f>
        <v>0</v>
      </c>
      <c r="Q128" s="239">
        <v>0</v>
      </c>
      <c r="R128" s="239">
        <f>Q128*H128</f>
        <v>0</v>
      </c>
      <c r="S128" s="239">
        <v>0</v>
      </c>
      <c r="T128" s="24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1" t="s">
        <v>165</v>
      </c>
      <c r="AT128" s="241" t="s">
        <v>161</v>
      </c>
      <c r="AU128" s="241" t="s">
        <v>83</v>
      </c>
      <c r="AY128" s="18" t="s">
        <v>158</v>
      </c>
      <c r="BE128" s="242">
        <f>IF(N128="základní",J128,0)</f>
        <v>0</v>
      </c>
      <c r="BF128" s="242">
        <f>IF(N128="snížená",J128,0)</f>
        <v>0</v>
      </c>
      <c r="BG128" s="242">
        <f>IF(N128="zákl. přenesená",J128,0)</f>
        <v>0</v>
      </c>
      <c r="BH128" s="242">
        <f>IF(N128="sníž. přenesená",J128,0)</f>
        <v>0</v>
      </c>
      <c r="BI128" s="242">
        <f>IF(N128="nulová",J128,0)</f>
        <v>0</v>
      </c>
      <c r="BJ128" s="18" t="s">
        <v>83</v>
      </c>
      <c r="BK128" s="242">
        <f>ROUND(I128*H128,2)</f>
        <v>0</v>
      </c>
      <c r="BL128" s="18" t="s">
        <v>165</v>
      </c>
      <c r="BM128" s="241" t="s">
        <v>165</v>
      </c>
    </row>
    <row r="129" s="2" customFormat="1" ht="16.5" customHeight="1">
      <c r="A129" s="39"/>
      <c r="B129" s="40"/>
      <c r="C129" s="229" t="s">
        <v>85</v>
      </c>
      <c r="D129" s="229" t="s">
        <v>161</v>
      </c>
      <c r="E129" s="230" t="s">
        <v>85</v>
      </c>
      <c r="F129" s="231" t="s">
        <v>1813</v>
      </c>
      <c r="G129" s="232" t="s">
        <v>173</v>
      </c>
      <c r="H129" s="233">
        <v>50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41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165</v>
      </c>
      <c r="AT129" s="241" t="s">
        <v>161</v>
      </c>
      <c r="AU129" s="241" t="s">
        <v>83</v>
      </c>
      <c r="AY129" s="18" t="s">
        <v>158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83</v>
      </c>
      <c r="BK129" s="242">
        <f>ROUND(I129*H129,2)</f>
        <v>0</v>
      </c>
      <c r="BL129" s="18" t="s">
        <v>165</v>
      </c>
      <c r="BM129" s="241" t="s">
        <v>159</v>
      </c>
    </row>
    <row r="130" s="2" customFormat="1" ht="24.15" customHeight="1">
      <c r="A130" s="39"/>
      <c r="B130" s="40"/>
      <c r="C130" s="229" t="s">
        <v>102</v>
      </c>
      <c r="D130" s="229" t="s">
        <v>161</v>
      </c>
      <c r="E130" s="230" t="s">
        <v>1814</v>
      </c>
      <c r="F130" s="231" t="s">
        <v>1815</v>
      </c>
      <c r="G130" s="232" t="s">
        <v>1</v>
      </c>
      <c r="H130" s="233">
        <v>0</v>
      </c>
      <c r="I130" s="234"/>
      <c r="J130" s="235">
        <f>ROUND(I130*H130,2)</f>
        <v>0</v>
      </c>
      <c r="K130" s="236"/>
      <c r="L130" s="45"/>
      <c r="M130" s="237" t="s">
        <v>1</v>
      </c>
      <c r="N130" s="238" t="s">
        <v>41</v>
      </c>
      <c r="O130" s="92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1" t="s">
        <v>165</v>
      </c>
      <c r="AT130" s="241" t="s">
        <v>161</v>
      </c>
      <c r="AU130" s="241" t="s">
        <v>83</v>
      </c>
      <c r="AY130" s="18" t="s">
        <v>158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8" t="s">
        <v>83</v>
      </c>
      <c r="BK130" s="242">
        <f>ROUND(I130*H130,2)</f>
        <v>0</v>
      </c>
      <c r="BL130" s="18" t="s">
        <v>165</v>
      </c>
      <c r="BM130" s="241" t="s">
        <v>180</v>
      </c>
    </row>
    <row r="131" s="2" customFormat="1" ht="24.15" customHeight="1">
      <c r="A131" s="39"/>
      <c r="B131" s="40"/>
      <c r="C131" s="229" t="s">
        <v>165</v>
      </c>
      <c r="D131" s="229" t="s">
        <v>161</v>
      </c>
      <c r="E131" s="230" t="s">
        <v>165</v>
      </c>
      <c r="F131" s="231" t="s">
        <v>1816</v>
      </c>
      <c r="G131" s="232" t="s">
        <v>1</v>
      </c>
      <c r="H131" s="233">
        <v>0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165</v>
      </c>
      <c r="AT131" s="241" t="s">
        <v>161</v>
      </c>
      <c r="AU131" s="241" t="s">
        <v>83</v>
      </c>
      <c r="AY131" s="18" t="s">
        <v>158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165</v>
      </c>
      <c r="BM131" s="241" t="s">
        <v>211</v>
      </c>
    </row>
    <row r="132" s="2" customFormat="1" ht="16.5" customHeight="1">
      <c r="A132" s="39"/>
      <c r="B132" s="40"/>
      <c r="C132" s="229" t="s">
        <v>187</v>
      </c>
      <c r="D132" s="229" t="s">
        <v>161</v>
      </c>
      <c r="E132" s="230" t="s">
        <v>187</v>
      </c>
      <c r="F132" s="231" t="s">
        <v>1817</v>
      </c>
      <c r="G132" s="232" t="s">
        <v>173</v>
      </c>
      <c r="H132" s="233">
        <v>10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165</v>
      </c>
      <c r="AT132" s="241" t="s">
        <v>161</v>
      </c>
      <c r="AU132" s="241" t="s">
        <v>83</v>
      </c>
      <c r="AY132" s="18" t="s">
        <v>158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165</v>
      </c>
      <c r="BM132" s="241" t="s">
        <v>8</v>
      </c>
    </row>
    <row r="133" s="2" customFormat="1" ht="16.5" customHeight="1">
      <c r="A133" s="39"/>
      <c r="B133" s="40"/>
      <c r="C133" s="229" t="s">
        <v>159</v>
      </c>
      <c r="D133" s="229" t="s">
        <v>161</v>
      </c>
      <c r="E133" s="230" t="s">
        <v>1818</v>
      </c>
      <c r="F133" s="231" t="s">
        <v>1819</v>
      </c>
      <c r="G133" s="232" t="s">
        <v>1330</v>
      </c>
      <c r="H133" s="233">
        <v>1</v>
      </c>
      <c r="I133" s="234"/>
      <c r="J133" s="235">
        <f>ROUND(I133*H133,2)</f>
        <v>0</v>
      </c>
      <c r="K133" s="236"/>
      <c r="L133" s="45"/>
      <c r="M133" s="237" t="s">
        <v>1</v>
      </c>
      <c r="N133" s="238" t="s">
        <v>41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165</v>
      </c>
      <c r="AT133" s="241" t="s">
        <v>161</v>
      </c>
      <c r="AU133" s="241" t="s">
        <v>83</v>
      </c>
      <c r="AY133" s="18" t="s">
        <v>158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83</v>
      </c>
      <c r="BK133" s="242">
        <f>ROUND(I133*H133,2)</f>
        <v>0</v>
      </c>
      <c r="BL133" s="18" t="s">
        <v>165</v>
      </c>
      <c r="BM133" s="241" t="s">
        <v>227</v>
      </c>
    </row>
    <row r="134" s="2" customFormat="1" ht="16.5" customHeight="1">
      <c r="A134" s="39"/>
      <c r="B134" s="40"/>
      <c r="C134" s="229" t="s">
        <v>197</v>
      </c>
      <c r="D134" s="229" t="s">
        <v>161</v>
      </c>
      <c r="E134" s="230" t="s">
        <v>197</v>
      </c>
      <c r="F134" s="231" t="s">
        <v>1813</v>
      </c>
      <c r="G134" s="232" t="s">
        <v>173</v>
      </c>
      <c r="H134" s="233">
        <v>10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165</v>
      </c>
      <c r="AT134" s="241" t="s">
        <v>161</v>
      </c>
      <c r="AU134" s="241" t="s">
        <v>83</v>
      </c>
      <c r="AY134" s="18" t="s">
        <v>158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165</v>
      </c>
      <c r="BM134" s="241" t="s">
        <v>241</v>
      </c>
    </row>
    <row r="135" s="2" customFormat="1" ht="24.15" customHeight="1">
      <c r="A135" s="39"/>
      <c r="B135" s="40"/>
      <c r="C135" s="229" t="s">
        <v>180</v>
      </c>
      <c r="D135" s="229" t="s">
        <v>161</v>
      </c>
      <c r="E135" s="230" t="s">
        <v>1820</v>
      </c>
      <c r="F135" s="231" t="s">
        <v>1821</v>
      </c>
      <c r="G135" s="232" t="s">
        <v>1</v>
      </c>
      <c r="H135" s="233">
        <v>0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165</v>
      </c>
      <c r="AT135" s="241" t="s">
        <v>161</v>
      </c>
      <c r="AU135" s="241" t="s">
        <v>83</v>
      </c>
      <c r="AY135" s="18" t="s">
        <v>158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165</v>
      </c>
      <c r="BM135" s="241" t="s">
        <v>250</v>
      </c>
    </row>
    <row r="136" s="2" customFormat="1" ht="16.5" customHeight="1">
      <c r="A136" s="39"/>
      <c r="B136" s="40"/>
      <c r="C136" s="229" t="s">
        <v>206</v>
      </c>
      <c r="D136" s="229" t="s">
        <v>161</v>
      </c>
      <c r="E136" s="230" t="s">
        <v>206</v>
      </c>
      <c r="F136" s="231" t="s">
        <v>1822</v>
      </c>
      <c r="G136" s="232" t="s">
        <v>173</v>
      </c>
      <c r="H136" s="233">
        <v>10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165</v>
      </c>
      <c r="AT136" s="241" t="s">
        <v>161</v>
      </c>
      <c r="AU136" s="241" t="s">
        <v>83</v>
      </c>
      <c r="AY136" s="18" t="s">
        <v>158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165</v>
      </c>
      <c r="BM136" s="241" t="s">
        <v>265</v>
      </c>
    </row>
    <row r="137" s="2" customFormat="1" ht="24.15" customHeight="1">
      <c r="A137" s="39"/>
      <c r="B137" s="40"/>
      <c r="C137" s="229" t="s">
        <v>211</v>
      </c>
      <c r="D137" s="229" t="s">
        <v>161</v>
      </c>
      <c r="E137" s="230" t="s">
        <v>1823</v>
      </c>
      <c r="F137" s="231" t="s">
        <v>1815</v>
      </c>
      <c r="G137" s="232" t="s">
        <v>1</v>
      </c>
      <c r="H137" s="233">
        <v>0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165</v>
      </c>
      <c r="AT137" s="241" t="s">
        <v>161</v>
      </c>
      <c r="AU137" s="241" t="s">
        <v>83</v>
      </c>
      <c r="AY137" s="18" t="s">
        <v>158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165</v>
      </c>
      <c r="BM137" s="241" t="s">
        <v>277</v>
      </c>
    </row>
    <row r="138" s="2" customFormat="1" ht="24.15" customHeight="1">
      <c r="A138" s="39"/>
      <c r="B138" s="40"/>
      <c r="C138" s="229" t="s">
        <v>216</v>
      </c>
      <c r="D138" s="229" t="s">
        <v>161</v>
      </c>
      <c r="E138" s="230" t="s">
        <v>216</v>
      </c>
      <c r="F138" s="231" t="s">
        <v>1816</v>
      </c>
      <c r="G138" s="232" t="s">
        <v>1</v>
      </c>
      <c r="H138" s="233">
        <v>0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165</v>
      </c>
      <c r="AT138" s="241" t="s">
        <v>161</v>
      </c>
      <c r="AU138" s="241" t="s">
        <v>83</v>
      </c>
      <c r="AY138" s="18" t="s">
        <v>158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165</v>
      </c>
      <c r="BM138" s="241" t="s">
        <v>291</v>
      </c>
    </row>
    <row r="139" s="2" customFormat="1" ht="16.5" customHeight="1">
      <c r="A139" s="39"/>
      <c r="B139" s="40"/>
      <c r="C139" s="229" t="s">
        <v>8</v>
      </c>
      <c r="D139" s="229" t="s">
        <v>161</v>
      </c>
      <c r="E139" s="230" t="s">
        <v>8</v>
      </c>
      <c r="F139" s="231" t="s">
        <v>1824</v>
      </c>
      <c r="G139" s="232" t="s">
        <v>173</v>
      </c>
      <c r="H139" s="233">
        <v>10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165</v>
      </c>
      <c r="AT139" s="241" t="s">
        <v>161</v>
      </c>
      <c r="AU139" s="241" t="s">
        <v>83</v>
      </c>
      <c r="AY139" s="18" t="s">
        <v>158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165</v>
      </c>
      <c r="BM139" s="241" t="s">
        <v>300</v>
      </c>
    </row>
    <row r="140" s="2" customFormat="1" ht="16.5" customHeight="1">
      <c r="A140" s="39"/>
      <c r="B140" s="40"/>
      <c r="C140" s="229" t="s">
        <v>222</v>
      </c>
      <c r="D140" s="229" t="s">
        <v>161</v>
      </c>
      <c r="E140" s="230" t="s">
        <v>1825</v>
      </c>
      <c r="F140" s="231" t="s">
        <v>1819</v>
      </c>
      <c r="G140" s="232" t="s">
        <v>1</v>
      </c>
      <c r="H140" s="233">
        <v>1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165</v>
      </c>
      <c r="AT140" s="241" t="s">
        <v>161</v>
      </c>
      <c r="AU140" s="241" t="s">
        <v>83</v>
      </c>
      <c r="AY140" s="18" t="s">
        <v>158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165</v>
      </c>
      <c r="BM140" s="241" t="s">
        <v>310</v>
      </c>
    </row>
    <row r="141" s="2" customFormat="1" ht="16.5" customHeight="1">
      <c r="A141" s="39"/>
      <c r="B141" s="40"/>
      <c r="C141" s="229" t="s">
        <v>227</v>
      </c>
      <c r="D141" s="229" t="s">
        <v>161</v>
      </c>
      <c r="E141" s="230" t="s">
        <v>227</v>
      </c>
      <c r="F141" s="231" t="s">
        <v>1826</v>
      </c>
      <c r="G141" s="232" t="s">
        <v>173</v>
      </c>
      <c r="H141" s="233">
        <v>10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165</v>
      </c>
      <c r="AT141" s="241" t="s">
        <v>161</v>
      </c>
      <c r="AU141" s="241" t="s">
        <v>83</v>
      </c>
      <c r="AY141" s="18" t="s">
        <v>158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165</v>
      </c>
      <c r="BM141" s="241" t="s">
        <v>318</v>
      </c>
    </row>
    <row r="142" s="2" customFormat="1" ht="24.15" customHeight="1">
      <c r="A142" s="39"/>
      <c r="B142" s="40"/>
      <c r="C142" s="229" t="s">
        <v>232</v>
      </c>
      <c r="D142" s="229" t="s">
        <v>161</v>
      </c>
      <c r="E142" s="230" t="s">
        <v>1827</v>
      </c>
      <c r="F142" s="231" t="s">
        <v>1821</v>
      </c>
      <c r="G142" s="232" t="s">
        <v>1</v>
      </c>
      <c r="H142" s="233">
        <v>0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165</v>
      </c>
      <c r="AT142" s="241" t="s">
        <v>161</v>
      </c>
      <c r="AU142" s="241" t="s">
        <v>83</v>
      </c>
      <c r="AY142" s="18" t="s">
        <v>158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165</v>
      </c>
      <c r="BM142" s="241" t="s">
        <v>326</v>
      </c>
    </row>
    <row r="143" s="2" customFormat="1" ht="16.5" customHeight="1">
      <c r="A143" s="39"/>
      <c r="B143" s="40"/>
      <c r="C143" s="229" t="s">
        <v>241</v>
      </c>
      <c r="D143" s="229" t="s">
        <v>161</v>
      </c>
      <c r="E143" s="230" t="s">
        <v>241</v>
      </c>
      <c r="F143" s="231" t="s">
        <v>1828</v>
      </c>
      <c r="G143" s="232" t="s">
        <v>173</v>
      </c>
      <c r="H143" s="233">
        <v>10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165</v>
      </c>
      <c r="AT143" s="241" t="s">
        <v>161</v>
      </c>
      <c r="AU143" s="241" t="s">
        <v>83</v>
      </c>
      <c r="AY143" s="18" t="s">
        <v>158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165</v>
      </c>
      <c r="BM143" s="241" t="s">
        <v>338</v>
      </c>
    </row>
    <row r="144" s="2" customFormat="1" ht="24.15" customHeight="1">
      <c r="A144" s="39"/>
      <c r="B144" s="40"/>
      <c r="C144" s="229" t="s">
        <v>246</v>
      </c>
      <c r="D144" s="229" t="s">
        <v>161</v>
      </c>
      <c r="E144" s="230" t="s">
        <v>1829</v>
      </c>
      <c r="F144" s="231" t="s">
        <v>1830</v>
      </c>
      <c r="G144" s="232" t="s">
        <v>1</v>
      </c>
      <c r="H144" s="233">
        <v>0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165</v>
      </c>
      <c r="AT144" s="241" t="s">
        <v>161</v>
      </c>
      <c r="AU144" s="241" t="s">
        <v>83</v>
      </c>
      <c r="AY144" s="18" t="s">
        <v>158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165</v>
      </c>
      <c r="BM144" s="241" t="s">
        <v>350</v>
      </c>
    </row>
    <row r="145" s="2" customFormat="1" ht="24.15" customHeight="1">
      <c r="A145" s="39"/>
      <c r="B145" s="40"/>
      <c r="C145" s="229" t="s">
        <v>250</v>
      </c>
      <c r="D145" s="229" t="s">
        <v>161</v>
      </c>
      <c r="E145" s="230" t="s">
        <v>250</v>
      </c>
      <c r="F145" s="231" t="s">
        <v>1831</v>
      </c>
      <c r="G145" s="232" t="s">
        <v>1</v>
      </c>
      <c r="H145" s="233">
        <v>0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165</v>
      </c>
      <c r="AT145" s="241" t="s">
        <v>161</v>
      </c>
      <c r="AU145" s="241" t="s">
        <v>83</v>
      </c>
      <c r="AY145" s="18" t="s">
        <v>158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165</v>
      </c>
      <c r="BM145" s="241" t="s">
        <v>358</v>
      </c>
    </row>
    <row r="146" s="2" customFormat="1" ht="16.5" customHeight="1">
      <c r="A146" s="39"/>
      <c r="B146" s="40"/>
      <c r="C146" s="229" t="s">
        <v>260</v>
      </c>
      <c r="D146" s="229" t="s">
        <v>161</v>
      </c>
      <c r="E146" s="230" t="s">
        <v>260</v>
      </c>
      <c r="F146" s="231" t="s">
        <v>1832</v>
      </c>
      <c r="G146" s="232" t="s">
        <v>173</v>
      </c>
      <c r="H146" s="233">
        <v>10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165</v>
      </c>
      <c r="AT146" s="241" t="s">
        <v>161</v>
      </c>
      <c r="AU146" s="241" t="s">
        <v>83</v>
      </c>
      <c r="AY146" s="18" t="s">
        <v>158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165</v>
      </c>
      <c r="BM146" s="241" t="s">
        <v>369</v>
      </c>
    </row>
    <row r="147" s="2" customFormat="1" ht="16.5" customHeight="1">
      <c r="A147" s="39"/>
      <c r="B147" s="40"/>
      <c r="C147" s="229" t="s">
        <v>265</v>
      </c>
      <c r="D147" s="229" t="s">
        <v>161</v>
      </c>
      <c r="E147" s="230" t="s">
        <v>1833</v>
      </c>
      <c r="F147" s="231" t="s">
        <v>1819</v>
      </c>
      <c r="G147" s="232" t="s">
        <v>1</v>
      </c>
      <c r="H147" s="233">
        <v>1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165</v>
      </c>
      <c r="AT147" s="241" t="s">
        <v>161</v>
      </c>
      <c r="AU147" s="241" t="s">
        <v>83</v>
      </c>
      <c r="AY147" s="18" t="s">
        <v>158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165</v>
      </c>
      <c r="BM147" s="241" t="s">
        <v>383</v>
      </c>
    </row>
    <row r="148" s="2" customFormat="1" ht="16.5" customHeight="1">
      <c r="A148" s="39"/>
      <c r="B148" s="40"/>
      <c r="C148" s="229" t="s">
        <v>7</v>
      </c>
      <c r="D148" s="229" t="s">
        <v>161</v>
      </c>
      <c r="E148" s="230" t="s">
        <v>7</v>
      </c>
      <c r="F148" s="231" t="s">
        <v>1826</v>
      </c>
      <c r="G148" s="232" t="s">
        <v>173</v>
      </c>
      <c r="H148" s="233">
        <v>10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165</v>
      </c>
      <c r="AT148" s="241" t="s">
        <v>161</v>
      </c>
      <c r="AU148" s="241" t="s">
        <v>83</v>
      </c>
      <c r="AY148" s="18" t="s">
        <v>158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165</v>
      </c>
      <c r="BM148" s="241" t="s">
        <v>393</v>
      </c>
    </row>
    <row r="149" s="2" customFormat="1" ht="24.15" customHeight="1">
      <c r="A149" s="39"/>
      <c r="B149" s="40"/>
      <c r="C149" s="229" t="s">
        <v>277</v>
      </c>
      <c r="D149" s="229" t="s">
        <v>161</v>
      </c>
      <c r="E149" s="230" t="s">
        <v>1834</v>
      </c>
      <c r="F149" s="231" t="s">
        <v>1835</v>
      </c>
      <c r="G149" s="232" t="s">
        <v>1</v>
      </c>
      <c r="H149" s="233">
        <v>0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165</v>
      </c>
      <c r="AT149" s="241" t="s">
        <v>161</v>
      </c>
      <c r="AU149" s="241" t="s">
        <v>83</v>
      </c>
      <c r="AY149" s="18" t="s">
        <v>158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165</v>
      </c>
      <c r="BM149" s="241" t="s">
        <v>404</v>
      </c>
    </row>
    <row r="150" s="2" customFormat="1" ht="16.5" customHeight="1">
      <c r="A150" s="39"/>
      <c r="B150" s="40"/>
      <c r="C150" s="229" t="s">
        <v>284</v>
      </c>
      <c r="D150" s="229" t="s">
        <v>161</v>
      </c>
      <c r="E150" s="230" t="s">
        <v>284</v>
      </c>
      <c r="F150" s="231" t="s">
        <v>1822</v>
      </c>
      <c r="G150" s="232" t="s">
        <v>173</v>
      </c>
      <c r="H150" s="233">
        <v>10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165</v>
      </c>
      <c r="AT150" s="241" t="s">
        <v>161</v>
      </c>
      <c r="AU150" s="241" t="s">
        <v>83</v>
      </c>
      <c r="AY150" s="18" t="s">
        <v>158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165</v>
      </c>
      <c r="BM150" s="241" t="s">
        <v>412</v>
      </c>
    </row>
    <row r="151" s="2" customFormat="1" ht="24.15" customHeight="1">
      <c r="A151" s="39"/>
      <c r="B151" s="40"/>
      <c r="C151" s="229" t="s">
        <v>291</v>
      </c>
      <c r="D151" s="229" t="s">
        <v>161</v>
      </c>
      <c r="E151" s="230" t="s">
        <v>1836</v>
      </c>
      <c r="F151" s="231" t="s">
        <v>1837</v>
      </c>
      <c r="G151" s="232" t="s">
        <v>1</v>
      </c>
      <c r="H151" s="233">
        <v>0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165</v>
      </c>
      <c r="AT151" s="241" t="s">
        <v>161</v>
      </c>
      <c r="AU151" s="241" t="s">
        <v>83</v>
      </c>
      <c r="AY151" s="18" t="s">
        <v>158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165</v>
      </c>
      <c r="BM151" s="241" t="s">
        <v>420</v>
      </c>
    </row>
    <row r="152" s="2" customFormat="1" ht="24.15" customHeight="1">
      <c r="A152" s="39"/>
      <c r="B152" s="40"/>
      <c r="C152" s="229" t="s">
        <v>296</v>
      </c>
      <c r="D152" s="229" t="s">
        <v>161</v>
      </c>
      <c r="E152" s="230" t="s">
        <v>296</v>
      </c>
      <c r="F152" s="231" t="s">
        <v>1838</v>
      </c>
      <c r="G152" s="232" t="s">
        <v>1</v>
      </c>
      <c r="H152" s="233">
        <v>0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165</v>
      </c>
      <c r="AT152" s="241" t="s">
        <v>161</v>
      </c>
      <c r="AU152" s="241" t="s">
        <v>83</v>
      </c>
      <c r="AY152" s="18" t="s">
        <v>158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165</v>
      </c>
      <c r="BM152" s="241" t="s">
        <v>433</v>
      </c>
    </row>
    <row r="153" s="2" customFormat="1" ht="24.15" customHeight="1">
      <c r="A153" s="39"/>
      <c r="B153" s="40"/>
      <c r="C153" s="229" t="s">
        <v>300</v>
      </c>
      <c r="D153" s="229" t="s">
        <v>161</v>
      </c>
      <c r="E153" s="230" t="s">
        <v>300</v>
      </c>
      <c r="F153" s="231" t="s">
        <v>1839</v>
      </c>
      <c r="G153" s="232" t="s">
        <v>1</v>
      </c>
      <c r="H153" s="233">
        <v>0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165</v>
      </c>
      <c r="AT153" s="241" t="s">
        <v>161</v>
      </c>
      <c r="AU153" s="241" t="s">
        <v>83</v>
      </c>
      <c r="AY153" s="18" t="s">
        <v>158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165</v>
      </c>
      <c r="BM153" s="241" t="s">
        <v>441</v>
      </c>
    </row>
    <row r="154" s="2" customFormat="1" ht="16.5" customHeight="1">
      <c r="A154" s="39"/>
      <c r="B154" s="40"/>
      <c r="C154" s="229" t="s">
        <v>305</v>
      </c>
      <c r="D154" s="229" t="s">
        <v>161</v>
      </c>
      <c r="E154" s="230" t="s">
        <v>305</v>
      </c>
      <c r="F154" s="231" t="s">
        <v>1840</v>
      </c>
      <c r="G154" s="232" t="s">
        <v>173</v>
      </c>
      <c r="H154" s="233">
        <v>30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165</v>
      </c>
      <c r="AT154" s="241" t="s">
        <v>161</v>
      </c>
      <c r="AU154" s="241" t="s">
        <v>83</v>
      </c>
      <c r="AY154" s="18" t="s">
        <v>158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165</v>
      </c>
      <c r="BM154" s="241" t="s">
        <v>450</v>
      </c>
    </row>
    <row r="155" s="2" customFormat="1" ht="24.15" customHeight="1">
      <c r="A155" s="39"/>
      <c r="B155" s="40"/>
      <c r="C155" s="229" t="s">
        <v>310</v>
      </c>
      <c r="D155" s="229" t="s">
        <v>161</v>
      </c>
      <c r="E155" s="230" t="s">
        <v>1841</v>
      </c>
      <c r="F155" s="231" t="s">
        <v>1837</v>
      </c>
      <c r="G155" s="232" t="s">
        <v>1</v>
      </c>
      <c r="H155" s="233">
        <v>0</v>
      </c>
      <c r="I155" s="234"/>
      <c r="J155" s="235">
        <f>ROUND(I155*H155,2)</f>
        <v>0</v>
      </c>
      <c r="K155" s="236"/>
      <c r="L155" s="45"/>
      <c r="M155" s="237" t="s">
        <v>1</v>
      </c>
      <c r="N155" s="238" t="s">
        <v>41</v>
      </c>
      <c r="O155" s="92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165</v>
      </c>
      <c r="AT155" s="241" t="s">
        <v>161</v>
      </c>
      <c r="AU155" s="241" t="s">
        <v>83</v>
      </c>
      <c r="AY155" s="18" t="s">
        <v>158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83</v>
      </c>
      <c r="BK155" s="242">
        <f>ROUND(I155*H155,2)</f>
        <v>0</v>
      </c>
      <c r="BL155" s="18" t="s">
        <v>165</v>
      </c>
      <c r="BM155" s="241" t="s">
        <v>460</v>
      </c>
    </row>
    <row r="156" s="2" customFormat="1" ht="24.15" customHeight="1">
      <c r="A156" s="39"/>
      <c r="B156" s="40"/>
      <c r="C156" s="229" t="s">
        <v>314</v>
      </c>
      <c r="D156" s="229" t="s">
        <v>161</v>
      </c>
      <c r="E156" s="230" t="s">
        <v>314</v>
      </c>
      <c r="F156" s="231" t="s">
        <v>1842</v>
      </c>
      <c r="G156" s="232" t="s">
        <v>1</v>
      </c>
      <c r="H156" s="233">
        <v>0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165</v>
      </c>
      <c r="AT156" s="241" t="s">
        <v>161</v>
      </c>
      <c r="AU156" s="241" t="s">
        <v>83</v>
      </c>
      <c r="AY156" s="18" t="s">
        <v>158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165</v>
      </c>
      <c r="BM156" s="241" t="s">
        <v>470</v>
      </c>
    </row>
    <row r="157" s="2" customFormat="1" ht="24.15" customHeight="1">
      <c r="A157" s="39"/>
      <c r="B157" s="40"/>
      <c r="C157" s="229" t="s">
        <v>318</v>
      </c>
      <c r="D157" s="229" t="s">
        <v>161</v>
      </c>
      <c r="E157" s="230" t="s">
        <v>318</v>
      </c>
      <c r="F157" s="231" t="s">
        <v>1843</v>
      </c>
      <c r="G157" s="232" t="s">
        <v>1</v>
      </c>
      <c r="H157" s="233">
        <v>0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165</v>
      </c>
      <c r="AT157" s="241" t="s">
        <v>161</v>
      </c>
      <c r="AU157" s="241" t="s">
        <v>83</v>
      </c>
      <c r="AY157" s="18" t="s">
        <v>158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165</v>
      </c>
      <c r="BM157" s="241" t="s">
        <v>484</v>
      </c>
    </row>
    <row r="158" s="2" customFormat="1" ht="16.5" customHeight="1">
      <c r="A158" s="39"/>
      <c r="B158" s="40"/>
      <c r="C158" s="229" t="s">
        <v>322</v>
      </c>
      <c r="D158" s="229" t="s">
        <v>161</v>
      </c>
      <c r="E158" s="230" t="s">
        <v>322</v>
      </c>
      <c r="F158" s="231" t="s">
        <v>1840</v>
      </c>
      <c r="G158" s="232" t="s">
        <v>173</v>
      </c>
      <c r="H158" s="233">
        <v>30</v>
      </c>
      <c r="I158" s="234"/>
      <c r="J158" s="235">
        <f>ROUND(I158*H158,2)</f>
        <v>0</v>
      </c>
      <c r="K158" s="236"/>
      <c r="L158" s="45"/>
      <c r="M158" s="237" t="s">
        <v>1</v>
      </c>
      <c r="N158" s="238" t="s">
        <v>41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165</v>
      </c>
      <c r="AT158" s="241" t="s">
        <v>161</v>
      </c>
      <c r="AU158" s="241" t="s">
        <v>83</v>
      </c>
      <c r="AY158" s="18" t="s">
        <v>158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83</v>
      </c>
      <c r="BK158" s="242">
        <f>ROUND(I158*H158,2)</f>
        <v>0</v>
      </c>
      <c r="BL158" s="18" t="s">
        <v>165</v>
      </c>
      <c r="BM158" s="241" t="s">
        <v>495</v>
      </c>
    </row>
    <row r="159" s="2" customFormat="1" ht="16.5" customHeight="1">
      <c r="A159" s="39"/>
      <c r="B159" s="40"/>
      <c r="C159" s="229" t="s">
        <v>326</v>
      </c>
      <c r="D159" s="229" t="s">
        <v>161</v>
      </c>
      <c r="E159" s="230" t="s">
        <v>1844</v>
      </c>
      <c r="F159" s="231" t="s">
        <v>1845</v>
      </c>
      <c r="G159" s="232" t="s">
        <v>1</v>
      </c>
      <c r="H159" s="233">
        <v>0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165</v>
      </c>
      <c r="AT159" s="241" t="s">
        <v>161</v>
      </c>
      <c r="AU159" s="241" t="s">
        <v>83</v>
      </c>
      <c r="AY159" s="18" t="s">
        <v>158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165</v>
      </c>
      <c r="BM159" s="241" t="s">
        <v>505</v>
      </c>
    </row>
    <row r="160" s="2" customFormat="1" ht="16.5" customHeight="1">
      <c r="A160" s="39"/>
      <c r="B160" s="40"/>
      <c r="C160" s="229" t="s">
        <v>334</v>
      </c>
      <c r="D160" s="229" t="s">
        <v>161</v>
      </c>
      <c r="E160" s="230" t="s">
        <v>334</v>
      </c>
      <c r="F160" s="231" t="s">
        <v>1813</v>
      </c>
      <c r="G160" s="232" t="s">
        <v>173</v>
      </c>
      <c r="H160" s="233">
        <v>30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165</v>
      </c>
      <c r="AT160" s="241" t="s">
        <v>161</v>
      </c>
      <c r="AU160" s="241" t="s">
        <v>83</v>
      </c>
      <c r="AY160" s="18" t="s">
        <v>158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165</v>
      </c>
      <c r="BM160" s="241" t="s">
        <v>516</v>
      </c>
    </row>
    <row r="161" s="2" customFormat="1" ht="24.15" customHeight="1">
      <c r="A161" s="39"/>
      <c r="B161" s="40"/>
      <c r="C161" s="229" t="s">
        <v>338</v>
      </c>
      <c r="D161" s="229" t="s">
        <v>161</v>
      </c>
      <c r="E161" s="230" t="s">
        <v>1846</v>
      </c>
      <c r="F161" s="231" t="s">
        <v>1847</v>
      </c>
      <c r="G161" s="232" t="s">
        <v>1</v>
      </c>
      <c r="H161" s="233">
        <v>0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165</v>
      </c>
      <c r="AT161" s="241" t="s">
        <v>161</v>
      </c>
      <c r="AU161" s="241" t="s">
        <v>83</v>
      </c>
      <c r="AY161" s="18" t="s">
        <v>158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165</v>
      </c>
      <c r="BM161" s="241" t="s">
        <v>526</v>
      </c>
    </row>
    <row r="162" s="2" customFormat="1" ht="16.5" customHeight="1">
      <c r="A162" s="39"/>
      <c r="B162" s="40"/>
      <c r="C162" s="229" t="s">
        <v>345</v>
      </c>
      <c r="D162" s="229" t="s">
        <v>161</v>
      </c>
      <c r="E162" s="230" t="s">
        <v>345</v>
      </c>
      <c r="F162" s="231" t="s">
        <v>1813</v>
      </c>
      <c r="G162" s="232" t="s">
        <v>173</v>
      </c>
      <c r="H162" s="233">
        <v>20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165</v>
      </c>
      <c r="AT162" s="241" t="s">
        <v>161</v>
      </c>
      <c r="AU162" s="241" t="s">
        <v>83</v>
      </c>
      <c r="AY162" s="18" t="s">
        <v>158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165</v>
      </c>
      <c r="BM162" s="241" t="s">
        <v>536</v>
      </c>
    </row>
    <row r="163" s="2" customFormat="1" ht="24.15" customHeight="1">
      <c r="A163" s="39"/>
      <c r="B163" s="40"/>
      <c r="C163" s="229" t="s">
        <v>350</v>
      </c>
      <c r="D163" s="229" t="s">
        <v>161</v>
      </c>
      <c r="E163" s="230" t="s">
        <v>1848</v>
      </c>
      <c r="F163" s="231" t="s">
        <v>1849</v>
      </c>
      <c r="G163" s="232" t="s">
        <v>1</v>
      </c>
      <c r="H163" s="233">
        <v>0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41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165</v>
      </c>
      <c r="AT163" s="241" t="s">
        <v>161</v>
      </c>
      <c r="AU163" s="241" t="s">
        <v>83</v>
      </c>
      <c r="AY163" s="18" t="s">
        <v>158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83</v>
      </c>
      <c r="BK163" s="242">
        <f>ROUND(I163*H163,2)</f>
        <v>0</v>
      </c>
      <c r="BL163" s="18" t="s">
        <v>165</v>
      </c>
      <c r="BM163" s="241" t="s">
        <v>548</v>
      </c>
    </row>
    <row r="164" s="2" customFormat="1" ht="16.5" customHeight="1">
      <c r="A164" s="39"/>
      <c r="B164" s="40"/>
      <c r="C164" s="229" t="s">
        <v>354</v>
      </c>
      <c r="D164" s="229" t="s">
        <v>161</v>
      </c>
      <c r="E164" s="230" t="s">
        <v>354</v>
      </c>
      <c r="F164" s="231" t="s">
        <v>1813</v>
      </c>
      <c r="G164" s="232" t="s">
        <v>173</v>
      </c>
      <c r="H164" s="233">
        <v>10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41</v>
      </c>
      <c r="O164" s="92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165</v>
      </c>
      <c r="AT164" s="241" t="s">
        <v>161</v>
      </c>
      <c r="AU164" s="241" t="s">
        <v>83</v>
      </c>
      <c r="AY164" s="18" t="s">
        <v>158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83</v>
      </c>
      <c r="BK164" s="242">
        <f>ROUND(I164*H164,2)</f>
        <v>0</v>
      </c>
      <c r="BL164" s="18" t="s">
        <v>165</v>
      </c>
      <c r="BM164" s="241" t="s">
        <v>560</v>
      </c>
    </row>
    <row r="165" s="2" customFormat="1" ht="16.5" customHeight="1">
      <c r="A165" s="39"/>
      <c r="B165" s="40"/>
      <c r="C165" s="229" t="s">
        <v>358</v>
      </c>
      <c r="D165" s="229" t="s">
        <v>161</v>
      </c>
      <c r="E165" s="230" t="s">
        <v>1850</v>
      </c>
      <c r="F165" s="231" t="s">
        <v>1851</v>
      </c>
      <c r="G165" s="232" t="s">
        <v>1852</v>
      </c>
      <c r="H165" s="233">
        <v>0</v>
      </c>
      <c r="I165" s="234"/>
      <c r="J165" s="235">
        <f>ROUND(I165*H165,2)</f>
        <v>0</v>
      </c>
      <c r="K165" s="236"/>
      <c r="L165" s="45"/>
      <c r="M165" s="237" t="s">
        <v>1</v>
      </c>
      <c r="N165" s="238" t="s">
        <v>41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165</v>
      </c>
      <c r="AT165" s="241" t="s">
        <v>161</v>
      </c>
      <c r="AU165" s="241" t="s">
        <v>83</v>
      </c>
      <c r="AY165" s="18" t="s">
        <v>158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83</v>
      </c>
      <c r="BK165" s="242">
        <f>ROUND(I165*H165,2)</f>
        <v>0</v>
      </c>
      <c r="BL165" s="18" t="s">
        <v>165</v>
      </c>
      <c r="BM165" s="241" t="s">
        <v>569</v>
      </c>
    </row>
    <row r="166" s="2" customFormat="1" ht="24.15" customHeight="1">
      <c r="A166" s="39"/>
      <c r="B166" s="40"/>
      <c r="C166" s="229" t="s">
        <v>363</v>
      </c>
      <c r="D166" s="229" t="s">
        <v>161</v>
      </c>
      <c r="E166" s="230" t="s">
        <v>1853</v>
      </c>
      <c r="F166" s="231" t="s">
        <v>1854</v>
      </c>
      <c r="G166" s="232" t="s">
        <v>1</v>
      </c>
      <c r="H166" s="233">
        <v>0</v>
      </c>
      <c r="I166" s="234"/>
      <c r="J166" s="235">
        <f>ROUND(I166*H166,2)</f>
        <v>0</v>
      </c>
      <c r="K166" s="236"/>
      <c r="L166" s="45"/>
      <c r="M166" s="237" t="s">
        <v>1</v>
      </c>
      <c r="N166" s="238" t="s">
        <v>41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165</v>
      </c>
      <c r="AT166" s="241" t="s">
        <v>161</v>
      </c>
      <c r="AU166" s="241" t="s">
        <v>83</v>
      </c>
      <c r="AY166" s="18" t="s">
        <v>158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165</v>
      </c>
      <c r="BM166" s="241" t="s">
        <v>579</v>
      </c>
    </row>
    <row r="167" s="2" customFormat="1" ht="16.5" customHeight="1">
      <c r="A167" s="39"/>
      <c r="B167" s="40"/>
      <c r="C167" s="229" t="s">
        <v>369</v>
      </c>
      <c r="D167" s="229" t="s">
        <v>161</v>
      </c>
      <c r="E167" s="230" t="s">
        <v>363</v>
      </c>
      <c r="F167" s="231" t="s">
        <v>1826</v>
      </c>
      <c r="G167" s="232" t="s">
        <v>173</v>
      </c>
      <c r="H167" s="233">
        <v>20</v>
      </c>
      <c r="I167" s="234"/>
      <c r="J167" s="235">
        <f>ROUND(I167*H167,2)</f>
        <v>0</v>
      </c>
      <c r="K167" s="236"/>
      <c r="L167" s="45"/>
      <c r="M167" s="237" t="s">
        <v>1</v>
      </c>
      <c r="N167" s="238" t="s">
        <v>41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165</v>
      </c>
      <c r="AT167" s="241" t="s">
        <v>161</v>
      </c>
      <c r="AU167" s="241" t="s">
        <v>83</v>
      </c>
      <c r="AY167" s="18" t="s">
        <v>158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165</v>
      </c>
      <c r="BM167" s="241" t="s">
        <v>587</v>
      </c>
    </row>
    <row r="168" s="2" customFormat="1" ht="24.15" customHeight="1">
      <c r="A168" s="39"/>
      <c r="B168" s="40"/>
      <c r="C168" s="229" t="s">
        <v>377</v>
      </c>
      <c r="D168" s="229" t="s">
        <v>161</v>
      </c>
      <c r="E168" s="230" t="s">
        <v>1855</v>
      </c>
      <c r="F168" s="231" t="s">
        <v>1854</v>
      </c>
      <c r="G168" s="232" t="s">
        <v>1</v>
      </c>
      <c r="H168" s="233">
        <v>0</v>
      </c>
      <c r="I168" s="234"/>
      <c r="J168" s="235">
        <f>ROUND(I168*H168,2)</f>
        <v>0</v>
      </c>
      <c r="K168" s="236"/>
      <c r="L168" s="45"/>
      <c r="M168" s="237" t="s">
        <v>1</v>
      </c>
      <c r="N168" s="238" t="s">
        <v>41</v>
      </c>
      <c r="O168" s="92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165</v>
      </c>
      <c r="AT168" s="241" t="s">
        <v>161</v>
      </c>
      <c r="AU168" s="241" t="s">
        <v>83</v>
      </c>
      <c r="AY168" s="18" t="s">
        <v>158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83</v>
      </c>
      <c r="BK168" s="242">
        <f>ROUND(I168*H168,2)</f>
        <v>0</v>
      </c>
      <c r="BL168" s="18" t="s">
        <v>165</v>
      </c>
      <c r="BM168" s="241" t="s">
        <v>598</v>
      </c>
    </row>
    <row r="169" s="2" customFormat="1" ht="16.5" customHeight="1">
      <c r="A169" s="39"/>
      <c r="B169" s="40"/>
      <c r="C169" s="229" t="s">
        <v>383</v>
      </c>
      <c r="D169" s="229" t="s">
        <v>161</v>
      </c>
      <c r="E169" s="230" t="s">
        <v>377</v>
      </c>
      <c r="F169" s="231" t="s">
        <v>1826</v>
      </c>
      <c r="G169" s="232" t="s">
        <v>173</v>
      </c>
      <c r="H169" s="233">
        <v>10</v>
      </c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41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165</v>
      </c>
      <c r="AT169" s="241" t="s">
        <v>161</v>
      </c>
      <c r="AU169" s="241" t="s">
        <v>83</v>
      </c>
      <c r="AY169" s="18" t="s">
        <v>158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165</v>
      </c>
      <c r="BM169" s="241" t="s">
        <v>608</v>
      </c>
    </row>
    <row r="170" s="2" customFormat="1" ht="24.15" customHeight="1">
      <c r="A170" s="39"/>
      <c r="B170" s="40"/>
      <c r="C170" s="229" t="s">
        <v>387</v>
      </c>
      <c r="D170" s="229" t="s">
        <v>161</v>
      </c>
      <c r="E170" s="230" t="s">
        <v>1856</v>
      </c>
      <c r="F170" s="231" t="s">
        <v>1857</v>
      </c>
      <c r="G170" s="232" t="s">
        <v>1</v>
      </c>
      <c r="H170" s="233">
        <v>0</v>
      </c>
      <c r="I170" s="234"/>
      <c r="J170" s="235">
        <f>ROUND(I170*H170,2)</f>
        <v>0</v>
      </c>
      <c r="K170" s="236"/>
      <c r="L170" s="45"/>
      <c r="M170" s="237" t="s">
        <v>1</v>
      </c>
      <c r="N170" s="238" t="s">
        <v>41</v>
      </c>
      <c r="O170" s="92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165</v>
      </c>
      <c r="AT170" s="241" t="s">
        <v>161</v>
      </c>
      <c r="AU170" s="241" t="s">
        <v>83</v>
      </c>
      <c r="AY170" s="18" t="s">
        <v>158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83</v>
      </c>
      <c r="BK170" s="242">
        <f>ROUND(I170*H170,2)</f>
        <v>0</v>
      </c>
      <c r="BL170" s="18" t="s">
        <v>165</v>
      </c>
      <c r="BM170" s="241" t="s">
        <v>616</v>
      </c>
    </row>
    <row r="171" s="2" customFormat="1" ht="16.5" customHeight="1">
      <c r="A171" s="39"/>
      <c r="B171" s="40"/>
      <c r="C171" s="229" t="s">
        <v>393</v>
      </c>
      <c r="D171" s="229" t="s">
        <v>161</v>
      </c>
      <c r="E171" s="230" t="s">
        <v>387</v>
      </c>
      <c r="F171" s="231" t="s">
        <v>1826</v>
      </c>
      <c r="G171" s="232" t="s">
        <v>173</v>
      </c>
      <c r="H171" s="233">
        <v>10</v>
      </c>
      <c r="I171" s="234"/>
      <c r="J171" s="235">
        <f>ROUND(I171*H171,2)</f>
        <v>0</v>
      </c>
      <c r="K171" s="236"/>
      <c r="L171" s="45"/>
      <c r="M171" s="237" t="s">
        <v>1</v>
      </c>
      <c r="N171" s="238" t="s">
        <v>41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165</v>
      </c>
      <c r="AT171" s="241" t="s">
        <v>161</v>
      </c>
      <c r="AU171" s="241" t="s">
        <v>83</v>
      </c>
      <c r="AY171" s="18" t="s">
        <v>158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83</v>
      </c>
      <c r="BK171" s="242">
        <f>ROUND(I171*H171,2)</f>
        <v>0</v>
      </c>
      <c r="BL171" s="18" t="s">
        <v>165</v>
      </c>
      <c r="BM171" s="241" t="s">
        <v>624</v>
      </c>
    </row>
    <row r="172" s="2" customFormat="1" ht="24.15" customHeight="1">
      <c r="A172" s="39"/>
      <c r="B172" s="40"/>
      <c r="C172" s="229" t="s">
        <v>399</v>
      </c>
      <c r="D172" s="229" t="s">
        <v>161</v>
      </c>
      <c r="E172" s="230" t="s">
        <v>1858</v>
      </c>
      <c r="F172" s="231" t="s">
        <v>1857</v>
      </c>
      <c r="G172" s="232" t="s">
        <v>1</v>
      </c>
      <c r="H172" s="233">
        <v>0</v>
      </c>
      <c r="I172" s="234"/>
      <c r="J172" s="235">
        <f>ROUND(I172*H172,2)</f>
        <v>0</v>
      </c>
      <c r="K172" s="236"/>
      <c r="L172" s="45"/>
      <c r="M172" s="237" t="s">
        <v>1</v>
      </c>
      <c r="N172" s="238" t="s">
        <v>41</v>
      </c>
      <c r="O172" s="92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165</v>
      </c>
      <c r="AT172" s="241" t="s">
        <v>161</v>
      </c>
      <c r="AU172" s="241" t="s">
        <v>83</v>
      </c>
      <c r="AY172" s="18" t="s">
        <v>158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165</v>
      </c>
      <c r="BM172" s="241" t="s">
        <v>632</v>
      </c>
    </row>
    <row r="173" s="2" customFormat="1" ht="16.5" customHeight="1">
      <c r="A173" s="39"/>
      <c r="B173" s="40"/>
      <c r="C173" s="229" t="s">
        <v>404</v>
      </c>
      <c r="D173" s="229" t="s">
        <v>161</v>
      </c>
      <c r="E173" s="230" t="s">
        <v>399</v>
      </c>
      <c r="F173" s="231" t="s">
        <v>1826</v>
      </c>
      <c r="G173" s="232" t="s">
        <v>173</v>
      </c>
      <c r="H173" s="233">
        <v>10</v>
      </c>
      <c r="I173" s="234"/>
      <c r="J173" s="235">
        <f>ROUND(I173*H173,2)</f>
        <v>0</v>
      </c>
      <c r="K173" s="236"/>
      <c r="L173" s="45"/>
      <c r="M173" s="237" t="s">
        <v>1</v>
      </c>
      <c r="N173" s="238" t="s">
        <v>41</v>
      </c>
      <c r="O173" s="92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165</v>
      </c>
      <c r="AT173" s="241" t="s">
        <v>161</v>
      </c>
      <c r="AU173" s="241" t="s">
        <v>83</v>
      </c>
      <c r="AY173" s="18" t="s">
        <v>158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83</v>
      </c>
      <c r="BK173" s="242">
        <f>ROUND(I173*H173,2)</f>
        <v>0</v>
      </c>
      <c r="BL173" s="18" t="s">
        <v>165</v>
      </c>
      <c r="BM173" s="241" t="s">
        <v>640</v>
      </c>
    </row>
    <row r="174" s="2" customFormat="1" ht="24.15" customHeight="1">
      <c r="A174" s="39"/>
      <c r="B174" s="40"/>
      <c r="C174" s="229" t="s">
        <v>408</v>
      </c>
      <c r="D174" s="229" t="s">
        <v>161</v>
      </c>
      <c r="E174" s="230" t="s">
        <v>1859</v>
      </c>
      <c r="F174" s="231" t="s">
        <v>1860</v>
      </c>
      <c r="G174" s="232" t="s">
        <v>1</v>
      </c>
      <c r="H174" s="233">
        <v>0</v>
      </c>
      <c r="I174" s="234"/>
      <c r="J174" s="235">
        <f>ROUND(I174*H174,2)</f>
        <v>0</v>
      </c>
      <c r="K174" s="236"/>
      <c r="L174" s="45"/>
      <c r="M174" s="237" t="s">
        <v>1</v>
      </c>
      <c r="N174" s="238" t="s">
        <v>41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165</v>
      </c>
      <c r="AT174" s="241" t="s">
        <v>161</v>
      </c>
      <c r="AU174" s="241" t="s">
        <v>83</v>
      </c>
      <c r="AY174" s="18" t="s">
        <v>158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83</v>
      </c>
      <c r="BK174" s="242">
        <f>ROUND(I174*H174,2)</f>
        <v>0</v>
      </c>
      <c r="BL174" s="18" t="s">
        <v>165</v>
      </c>
      <c r="BM174" s="241" t="s">
        <v>648</v>
      </c>
    </row>
    <row r="175" s="2" customFormat="1" ht="16.5" customHeight="1">
      <c r="A175" s="39"/>
      <c r="B175" s="40"/>
      <c r="C175" s="229" t="s">
        <v>412</v>
      </c>
      <c r="D175" s="229" t="s">
        <v>161</v>
      </c>
      <c r="E175" s="230" t="s">
        <v>408</v>
      </c>
      <c r="F175" s="231" t="s">
        <v>1826</v>
      </c>
      <c r="G175" s="232" t="s">
        <v>173</v>
      </c>
      <c r="H175" s="233">
        <v>20</v>
      </c>
      <c r="I175" s="234"/>
      <c r="J175" s="235">
        <f>ROUND(I175*H175,2)</f>
        <v>0</v>
      </c>
      <c r="K175" s="236"/>
      <c r="L175" s="45"/>
      <c r="M175" s="237" t="s">
        <v>1</v>
      </c>
      <c r="N175" s="238" t="s">
        <v>41</v>
      </c>
      <c r="O175" s="92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165</v>
      </c>
      <c r="AT175" s="241" t="s">
        <v>161</v>
      </c>
      <c r="AU175" s="241" t="s">
        <v>83</v>
      </c>
      <c r="AY175" s="18" t="s">
        <v>158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83</v>
      </c>
      <c r="BK175" s="242">
        <f>ROUND(I175*H175,2)</f>
        <v>0</v>
      </c>
      <c r="BL175" s="18" t="s">
        <v>165</v>
      </c>
      <c r="BM175" s="241" t="s">
        <v>656</v>
      </c>
    </row>
    <row r="176" s="2" customFormat="1" ht="24.15" customHeight="1">
      <c r="A176" s="39"/>
      <c r="B176" s="40"/>
      <c r="C176" s="229" t="s">
        <v>415</v>
      </c>
      <c r="D176" s="229" t="s">
        <v>161</v>
      </c>
      <c r="E176" s="230" t="s">
        <v>1861</v>
      </c>
      <c r="F176" s="231" t="s">
        <v>1860</v>
      </c>
      <c r="G176" s="232" t="s">
        <v>1</v>
      </c>
      <c r="H176" s="233">
        <v>0</v>
      </c>
      <c r="I176" s="234"/>
      <c r="J176" s="235">
        <f>ROUND(I176*H176,2)</f>
        <v>0</v>
      </c>
      <c r="K176" s="236"/>
      <c r="L176" s="45"/>
      <c r="M176" s="237" t="s">
        <v>1</v>
      </c>
      <c r="N176" s="238" t="s">
        <v>41</v>
      </c>
      <c r="O176" s="92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165</v>
      </c>
      <c r="AT176" s="241" t="s">
        <v>161</v>
      </c>
      <c r="AU176" s="241" t="s">
        <v>83</v>
      </c>
      <c r="AY176" s="18" t="s">
        <v>158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83</v>
      </c>
      <c r="BK176" s="242">
        <f>ROUND(I176*H176,2)</f>
        <v>0</v>
      </c>
      <c r="BL176" s="18" t="s">
        <v>165</v>
      </c>
      <c r="BM176" s="241" t="s">
        <v>664</v>
      </c>
    </row>
    <row r="177" s="2" customFormat="1" ht="16.5" customHeight="1">
      <c r="A177" s="39"/>
      <c r="B177" s="40"/>
      <c r="C177" s="229" t="s">
        <v>420</v>
      </c>
      <c r="D177" s="229" t="s">
        <v>161</v>
      </c>
      <c r="E177" s="230" t="s">
        <v>415</v>
      </c>
      <c r="F177" s="231" t="s">
        <v>1826</v>
      </c>
      <c r="G177" s="232" t="s">
        <v>173</v>
      </c>
      <c r="H177" s="233">
        <v>10</v>
      </c>
      <c r="I177" s="234"/>
      <c r="J177" s="235">
        <f>ROUND(I177*H177,2)</f>
        <v>0</v>
      </c>
      <c r="K177" s="236"/>
      <c r="L177" s="45"/>
      <c r="M177" s="237" t="s">
        <v>1</v>
      </c>
      <c r="N177" s="238" t="s">
        <v>41</v>
      </c>
      <c r="O177" s="92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165</v>
      </c>
      <c r="AT177" s="241" t="s">
        <v>161</v>
      </c>
      <c r="AU177" s="241" t="s">
        <v>83</v>
      </c>
      <c r="AY177" s="18" t="s">
        <v>158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83</v>
      </c>
      <c r="BK177" s="242">
        <f>ROUND(I177*H177,2)</f>
        <v>0</v>
      </c>
      <c r="BL177" s="18" t="s">
        <v>165</v>
      </c>
      <c r="BM177" s="241" t="s">
        <v>672</v>
      </c>
    </row>
    <row r="178" s="2" customFormat="1" ht="24.15" customHeight="1">
      <c r="A178" s="39"/>
      <c r="B178" s="40"/>
      <c r="C178" s="229" t="s">
        <v>426</v>
      </c>
      <c r="D178" s="229" t="s">
        <v>161</v>
      </c>
      <c r="E178" s="230" t="s">
        <v>420</v>
      </c>
      <c r="F178" s="231" t="s">
        <v>1862</v>
      </c>
      <c r="G178" s="232" t="s">
        <v>1863</v>
      </c>
      <c r="H178" s="233">
        <v>23</v>
      </c>
      <c r="I178" s="234"/>
      <c r="J178" s="235">
        <f>ROUND(I178*H178,2)</f>
        <v>0</v>
      </c>
      <c r="K178" s="236"/>
      <c r="L178" s="45"/>
      <c r="M178" s="237" t="s">
        <v>1</v>
      </c>
      <c r="N178" s="238" t="s">
        <v>41</v>
      </c>
      <c r="O178" s="92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165</v>
      </c>
      <c r="AT178" s="241" t="s">
        <v>161</v>
      </c>
      <c r="AU178" s="241" t="s">
        <v>83</v>
      </c>
      <c r="AY178" s="18" t="s">
        <v>158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83</v>
      </c>
      <c r="BK178" s="242">
        <f>ROUND(I178*H178,2)</f>
        <v>0</v>
      </c>
      <c r="BL178" s="18" t="s">
        <v>165</v>
      </c>
      <c r="BM178" s="241" t="s">
        <v>680</v>
      </c>
    </row>
    <row r="179" s="2" customFormat="1" ht="21.75" customHeight="1">
      <c r="A179" s="39"/>
      <c r="B179" s="40"/>
      <c r="C179" s="229" t="s">
        <v>433</v>
      </c>
      <c r="D179" s="229" t="s">
        <v>161</v>
      </c>
      <c r="E179" s="230" t="s">
        <v>426</v>
      </c>
      <c r="F179" s="231" t="s">
        <v>1864</v>
      </c>
      <c r="G179" s="232" t="s">
        <v>1330</v>
      </c>
      <c r="H179" s="233">
        <v>50</v>
      </c>
      <c r="I179" s="234"/>
      <c r="J179" s="235">
        <f>ROUND(I179*H179,2)</f>
        <v>0</v>
      </c>
      <c r="K179" s="236"/>
      <c r="L179" s="45"/>
      <c r="M179" s="237" t="s">
        <v>1</v>
      </c>
      <c r="N179" s="238" t="s">
        <v>41</v>
      </c>
      <c r="O179" s="92"/>
      <c r="P179" s="239">
        <f>O179*H179</f>
        <v>0</v>
      </c>
      <c r="Q179" s="239">
        <v>0</v>
      </c>
      <c r="R179" s="239">
        <f>Q179*H179</f>
        <v>0</v>
      </c>
      <c r="S179" s="239">
        <v>0</v>
      </c>
      <c r="T179" s="24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1" t="s">
        <v>165</v>
      </c>
      <c r="AT179" s="241" t="s">
        <v>161</v>
      </c>
      <c r="AU179" s="241" t="s">
        <v>83</v>
      </c>
      <c r="AY179" s="18" t="s">
        <v>158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18" t="s">
        <v>83</v>
      </c>
      <c r="BK179" s="242">
        <f>ROUND(I179*H179,2)</f>
        <v>0</v>
      </c>
      <c r="BL179" s="18" t="s">
        <v>165</v>
      </c>
      <c r="BM179" s="241" t="s">
        <v>688</v>
      </c>
    </row>
    <row r="180" s="2" customFormat="1" ht="16.5" customHeight="1">
      <c r="A180" s="39"/>
      <c r="B180" s="40"/>
      <c r="C180" s="229" t="s">
        <v>438</v>
      </c>
      <c r="D180" s="229" t="s">
        <v>161</v>
      </c>
      <c r="E180" s="230" t="s">
        <v>433</v>
      </c>
      <c r="F180" s="231" t="s">
        <v>1865</v>
      </c>
      <c r="G180" s="232" t="s">
        <v>1660</v>
      </c>
      <c r="H180" s="233">
        <v>20</v>
      </c>
      <c r="I180" s="234"/>
      <c r="J180" s="235">
        <f>ROUND(I180*H180,2)</f>
        <v>0</v>
      </c>
      <c r="K180" s="236"/>
      <c r="L180" s="45"/>
      <c r="M180" s="237" t="s">
        <v>1</v>
      </c>
      <c r="N180" s="238" t="s">
        <v>41</v>
      </c>
      <c r="O180" s="92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1" t="s">
        <v>165</v>
      </c>
      <c r="AT180" s="241" t="s">
        <v>161</v>
      </c>
      <c r="AU180" s="241" t="s">
        <v>83</v>
      </c>
      <c r="AY180" s="18" t="s">
        <v>158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8" t="s">
        <v>83</v>
      </c>
      <c r="BK180" s="242">
        <f>ROUND(I180*H180,2)</f>
        <v>0</v>
      </c>
      <c r="BL180" s="18" t="s">
        <v>165</v>
      </c>
      <c r="BM180" s="241" t="s">
        <v>696</v>
      </c>
    </row>
    <row r="181" s="2" customFormat="1" ht="16.5" customHeight="1">
      <c r="A181" s="39"/>
      <c r="B181" s="40"/>
      <c r="C181" s="229" t="s">
        <v>441</v>
      </c>
      <c r="D181" s="229" t="s">
        <v>161</v>
      </c>
      <c r="E181" s="230" t="s">
        <v>438</v>
      </c>
      <c r="F181" s="231" t="s">
        <v>1866</v>
      </c>
      <c r="G181" s="232" t="s">
        <v>1660</v>
      </c>
      <c r="H181" s="233">
        <v>1</v>
      </c>
      <c r="I181" s="234"/>
      <c r="J181" s="235">
        <f>ROUND(I181*H181,2)</f>
        <v>0</v>
      </c>
      <c r="K181" s="236"/>
      <c r="L181" s="45"/>
      <c r="M181" s="237" t="s">
        <v>1</v>
      </c>
      <c r="N181" s="238" t="s">
        <v>41</v>
      </c>
      <c r="O181" s="92"/>
      <c r="P181" s="239">
        <f>O181*H181</f>
        <v>0</v>
      </c>
      <c r="Q181" s="239">
        <v>0</v>
      </c>
      <c r="R181" s="239">
        <f>Q181*H181</f>
        <v>0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165</v>
      </c>
      <c r="AT181" s="241" t="s">
        <v>161</v>
      </c>
      <c r="AU181" s="241" t="s">
        <v>83</v>
      </c>
      <c r="AY181" s="18" t="s">
        <v>158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83</v>
      </c>
      <c r="BK181" s="242">
        <f>ROUND(I181*H181,2)</f>
        <v>0</v>
      </c>
      <c r="BL181" s="18" t="s">
        <v>165</v>
      </c>
      <c r="BM181" s="241" t="s">
        <v>704</v>
      </c>
    </row>
    <row r="182" s="2" customFormat="1" ht="16.5" customHeight="1">
      <c r="A182" s="39"/>
      <c r="B182" s="40"/>
      <c r="C182" s="229" t="s">
        <v>445</v>
      </c>
      <c r="D182" s="229" t="s">
        <v>161</v>
      </c>
      <c r="E182" s="230" t="s">
        <v>441</v>
      </c>
      <c r="F182" s="231" t="s">
        <v>1867</v>
      </c>
      <c r="G182" s="232" t="s">
        <v>1863</v>
      </c>
      <c r="H182" s="233">
        <v>160</v>
      </c>
      <c r="I182" s="234"/>
      <c r="J182" s="235">
        <f>ROUND(I182*H182,2)</f>
        <v>0</v>
      </c>
      <c r="K182" s="236"/>
      <c r="L182" s="45"/>
      <c r="M182" s="237" t="s">
        <v>1</v>
      </c>
      <c r="N182" s="238" t="s">
        <v>41</v>
      </c>
      <c r="O182" s="92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1" t="s">
        <v>165</v>
      </c>
      <c r="AT182" s="241" t="s">
        <v>161</v>
      </c>
      <c r="AU182" s="241" t="s">
        <v>83</v>
      </c>
      <c r="AY182" s="18" t="s">
        <v>158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8" t="s">
        <v>83</v>
      </c>
      <c r="BK182" s="242">
        <f>ROUND(I182*H182,2)</f>
        <v>0</v>
      </c>
      <c r="BL182" s="18" t="s">
        <v>165</v>
      </c>
      <c r="BM182" s="241" t="s">
        <v>712</v>
      </c>
    </row>
    <row r="183" s="2" customFormat="1" ht="16.5" customHeight="1">
      <c r="A183" s="39"/>
      <c r="B183" s="40"/>
      <c r="C183" s="229" t="s">
        <v>450</v>
      </c>
      <c r="D183" s="229" t="s">
        <v>161</v>
      </c>
      <c r="E183" s="230" t="s">
        <v>445</v>
      </c>
      <c r="F183" s="231" t="s">
        <v>1868</v>
      </c>
      <c r="G183" s="232" t="s">
        <v>1869</v>
      </c>
      <c r="H183" s="233">
        <v>100</v>
      </c>
      <c r="I183" s="234"/>
      <c r="J183" s="235">
        <f>ROUND(I183*H183,2)</f>
        <v>0</v>
      </c>
      <c r="K183" s="236"/>
      <c r="L183" s="45"/>
      <c r="M183" s="237" t="s">
        <v>1</v>
      </c>
      <c r="N183" s="238" t="s">
        <v>41</v>
      </c>
      <c r="O183" s="92"/>
      <c r="P183" s="239">
        <f>O183*H183</f>
        <v>0</v>
      </c>
      <c r="Q183" s="239">
        <v>0</v>
      </c>
      <c r="R183" s="239">
        <f>Q183*H183</f>
        <v>0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165</v>
      </c>
      <c r="AT183" s="241" t="s">
        <v>161</v>
      </c>
      <c r="AU183" s="241" t="s">
        <v>83</v>
      </c>
      <c r="AY183" s="18" t="s">
        <v>158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83</v>
      </c>
      <c r="BK183" s="242">
        <f>ROUND(I183*H183,2)</f>
        <v>0</v>
      </c>
      <c r="BL183" s="18" t="s">
        <v>165</v>
      </c>
      <c r="BM183" s="241" t="s">
        <v>720</v>
      </c>
    </row>
    <row r="184" s="2" customFormat="1" ht="16.5" customHeight="1">
      <c r="A184" s="39"/>
      <c r="B184" s="40"/>
      <c r="C184" s="229" t="s">
        <v>454</v>
      </c>
      <c r="D184" s="229" t="s">
        <v>161</v>
      </c>
      <c r="E184" s="230" t="s">
        <v>450</v>
      </c>
      <c r="F184" s="231" t="s">
        <v>1870</v>
      </c>
      <c r="G184" s="232" t="s">
        <v>1660</v>
      </c>
      <c r="H184" s="233">
        <v>1</v>
      </c>
      <c r="I184" s="234"/>
      <c r="J184" s="235">
        <f>ROUND(I184*H184,2)</f>
        <v>0</v>
      </c>
      <c r="K184" s="236"/>
      <c r="L184" s="45"/>
      <c r="M184" s="237" t="s">
        <v>1</v>
      </c>
      <c r="N184" s="238" t="s">
        <v>41</v>
      </c>
      <c r="O184" s="92"/>
      <c r="P184" s="239">
        <f>O184*H184</f>
        <v>0</v>
      </c>
      <c r="Q184" s="239">
        <v>0</v>
      </c>
      <c r="R184" s="239">
        <f>Q184*H184</f>
        <v>0</v>
      </c>
      <c r="S184" s="239">
        <v>0</v>
      </c>
      <c r="T184" s="24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1" t="s">
        <v>165</v>
      </c>
      <c r="AT184" s="241" t="s">
        <v>161</v>
      </c>
      <c r="AU184" s="241" t="s">
        <v>83</v>
      </c>
      <c r="AY184" s="18" t="s">
        <v>158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8" t="s">
        <v>83</v>
      </c>
      <c r="BK184" s="242">
        <f>ROUND(I184*H184,2)</f>
        <v>0</v>
      </c>
      <c r="BL184" s="18" t="s">
        <v>165</v>
      </c>
      <c r="BM184" s="241" t="s">
        <v>728</v>
      </c>
    </row>
    <row r="185" s="2" customFormat="1" ht="16.5" customHeight="1">
      <c r="A185" s="39"/>
      <c r="B185" s="40"/>
      <c r="C185" s="229" t="s">
        <v>460</v>
      </c>
      <c r="D185" s="229" t="s">
        <v>161</v>
      </c>
      <c r="E185" s="230" t="s">
        <v>454</v>
      </c>
      <c r="F185" s="231" t="s">
        <v>1871</v>
      </c>
      <c r="G185" s="232" t="s">
        <v>1660</v>
      </c>
      <c r="H185" s="233">
        <v>1</v>
      </c>
      <c r="I185" s="234"/>
      <c r="J185" s="235">
        <f>ROUND(I185*H185,2)</f>
        <v>0</v>
      </c>
      <c r="K185" s="236"/>
      <c r="L185" s="45"/>
      <c r="M185" s="237" t="s">
        <v>1</v>
      </c>
      <c r="N185" s="238" t="s">
        <v>41</v>
      </c>
      <c r="O185" s="92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165</v>
      </c>
      <c r="AT185" s="241" t="s">
        <v>161</v>
      </c>
      <c r="AU185" s="241" t="s">
        <v>83</v>
      </c>
      <c r="AY185" s="18" t="s">
        <v>158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83</v>
      </c>
      <c r="BK185" s="242">
        <f>ROUND(I185*H185,2)</f>
        <v>0</v>
      </c>
      <c r="BL185" s="18" t="s">
        <v>165</v>
      </c>
      <c r="BM185" s="241" t="s">
        <v>737</v>
      </c>
    </row>
    <row r="186" s="2" customFormat="1" ht="16.5" customHeight="1">
      <c r="A186" s="39"/>
      <c r="B186" s="40"/>
      <c r="C186" s="229" t="s">
        <v>465</v>
      </c>
      <c r="D186" s="229" t="s">
        <v>161</v>
      </c>
      <c r="E186" s="230" t="s">
        <v>1872</v>
      </c>
      <c r="F186" s="231" t="s">
        <v>1851</v>
      </c>
      <c r="G186" s="232" t="s">
        <v>1</v>
      </c>
      <c r="H186" s="233">
        <v>0</v>
      </c>
      <c r="I186" s="234"/>
      <c r="J186" s="235">
        <f>ROUND(I186*H186,2)</f>
        <v>0</v>
      </c>
      <c r="K186" s="236"/>
      <c r="L186" s="45"/>
      <c r="M186" s="237" t="s">
        <v>1</v>
      </c>
      <c r="N186" s="238" t="s">
        <v>41</v>
      </c>
      <c r="O186" s="92"/>
      <c r="P186" s="239">
        <f>O186*H186</f>
        <v>0</v>
      </c>
      <c r="Q186" s="239">
        <v>0</v>
      </c>
      <c r="R186" s="239">
        <f>Q186*H186</f>
        <v>0</v>
      </c>
      <c r="S186" s="239">
        <v>0</v>
      </c>
      <c r="T186" s="24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1" t="s">
        <v>165</v>
      </c>
      <c r="AT186" s="241" t="s">
        <v>161</v>
      </c>
      <c r="AU186" s="241" t="s">
        <v>83</v>
      </c>
      <c r="AY186" s="18" t="s">
        <v>158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8" t="s">
        <v>83</v>
      </c>
      <c r="BK186" s="242">
        <f>ROUND(I186*H186,2)</f>
        <v>0</v>
      </c>
      <c r="BL186" s="18" t="s">
        <v>165</v>
      </c>
      <c r="BM186" s="241" t="s">
        <v>745</v>
      </c>
    </row>
    <row r="187" s="12" customFormat="1" ht="25.92" customHeight="1">
      <c r="A187" s="12"/>
      <c r="B187" s="213"/>
      <c r="C187" s="214"/>
      <c r="D187" s="215" t="s">
        <v>75</v>
      </c>
      <c r="E187" s="216" t="s">
        <v>1709</v>
      </c>
      <c r="F187" s="216" t="s">
        <v>1873</v>
      </c>
      <c r="G187" s="214"/>
      <c r="H187" s="214"/>
      <c r="I187" s="217"/>
      <c r="J187" s="218">
        <f>BK187</f>
        <v>0</v>
      </c>
      <c r="K187" s="214"/>
      <c r="L187" s="219"/>
      <c r="M187" s="220"/>
      <c r="N187" s="221"/>
      <c r="O187" s="221"/>
      <c r="P187" s="222">
        <f>SUM(P188:P225)</f>
        <v>0</v>
      </c>
      <c r="Q187" s="221"/>
      <c r="R187" s="222">
        <f>SUM(R188:R225)</f>
        <v>0</v>
      </c>
      <c r="S187" s="221"/>
      <c r="T187" s="223">
        <f>SUM(T188:T225)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4" t="s">
        <v>83</v>
      </c>
      <c r="AT187" s="225" t="s">
        <v>75</v>
      </c>
      <c r="AU187" s="225" t="s">
        <v>76</v>
      </c>
      <c r="AY187" s="224" t="s">
        <v>158</v>
      </c>
      <c r="BK187" s="226">
        <f>SUM(BK188:BK225)</f>
        <v>0</v>
      </c>
    </row>
    <row r="188" s="2" customFormat="1" ht="16.5" customHeight="1">
      <c r="A188" s="39"/>
      <c r="B188" s="40"/>
      <c r="C188" s="229" t="s">
        <v>470</v>
      </c>
      <c r="D188" s="229" t="s">
        <v>161</v>
      </c>
      <c r="E188" s="230" t="s">
        <v>1874</v>
      </c>
      <c r="F188" s="231" t="s">
        <v>1812</v>
      </c>
      <c r="G188" s="232" t="s">
        <v>1330</v>
      </c>
      <c r="H188" s="233">
        <v>1</v>
      </c>
      <c r="I188" s="234"/>
      <c r="J188" s="235">
        <f>ROUND(I188*H188,2)</f>
        <v>0</v>
      </c>
      <c r="K188" s="236"/>
      <c r="L188" s="45"/>
      <c r="M188" s="237" t="s">
        <v>1</v>
      </c>
      <c r="N188" s="238" t="s">
        <v>41</v>
      </c>
      <c r="O188" s="92"/>
      <c r="P188" s="239">
        <f>O188*H188</f>
        <v>0</v>
      </c>
      <c r="Q188" s="239">
        <v>0</v>
      </c>
      <c r="R188" s="239">
        <f>Q188*H188</f>
        <v>0</v>
      </c>
      <c r="S188" s="239">
        <v>0</v>
      </c>
      <c r="T188" s="24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1" t="s">
        <v>165</v>
      </c>
      <c r="AT188" s="241" t="s">
        <v>161</v>
      </c>
      <c r="AU188" s="241" t="s">
        <v>83</v>
      </c>
      <c r="AY188" s="18" t="s">
        <v>158</v>
      </c>
      <c r="BE188" s="242">
        <f>IF(N188="základní",J188,0)</f>
        <v>0</v>
      </c>
      <c r="BF188" s="242">
        <f>IF(N188="snížená",J188,0)</f>
        <v>0</v>
      </c>
      <c r="BG188" s="242">
        <f>IF(N188="zákl. přenesená",J188,0)</f>
        <v>0</v>
      </c>
      <c r="BH188" s="242">
        <f>IF(N188="sníž. přenesená",J188,0)</f>
        <v>0</v>
      </c>
      <c r="BI188" s="242">
        <f>IF(N188="nulová",J188,0)</f>
        <v>0</v>
      </c>
      <c r="BJ188" s="18" t="s">
        <v>83</v>
      </c>
      <c r="BK188" s="242">
        <f>ROUND(I188*H188,2)</f>
        <v>0</v>
      </c>
      <c r="BL188" s="18" t="s">
        <v>165</v>
      </c>
      <c r="BM188" s="241" t="s">
        <v>166</v>
      </c>
    </row>
    <row r="189" s="2" customFormat="1" ht="16.5" customHeight="1">
      <c r="A189" s="39"/>
      <c r="B189" s="40"/>
      <c r="C189" s="229" t="s">
        <v>476</v>
      </c>
      <c r="D189" s="229" t="s">
        <v>161</v>
      </c>
      <c r="E189" s="230" t="s">
        <v>465</v>
      </c>
      <c r="F189" s="231" t="s">
        <v>1813</v>
      </c>
      <c r="G189" s="232" t="s">
        <v>173</v>
      </c>
      <c r="H189" s="233">
        <v>50</v>
      </c>
      <c r="I189" s="234"/>
      <c r="J189" s="235">
        <f>ROUND(I189*H189,2)</f>
        <v>0</v>
      </c>
      <c r="K189" s="236"/>
      <c r="L189" s="45"/>
      <c r="M189" s="237" t="s">
        <v>1</v>
      </c>
      <c r="N189" s="238" t="s">
        <v>41</v>
      </c>
      <c r="O189" s="92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165</v>
      </c>
      <c r="AT189" s="241" t="s">
        <v>161</v>
      </c>
      <c r="AU189" s="241" t="s">
        <v>83</v>
      </c>
      <c r="AY189" s="18" t="s">
        <v>158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83</v>
      </c>
      <c r="BK189" s="242">
        <f>ROUND(I189*H189,2)</f>
        <v>0</v>
      </c>
      <c r="BL189" s="18" t="s">
        <v>165</v>
      </c>
      <c r="BM189" s="241" t="s">
        <v>760</v>
      </c>
    </row>
    <row r="190" s="2" customFormat="1" ht="24.15" customHeight="1">
      <c r="A190" s="39"/>
      <c r="B190" s="40"/>
      <c r="C190" s="229" t="s">
        <v>484</v>
      </c>
      <c r="D190" s="229" t="s">
        <v>161</v>
      </c>
      <c r="E190" s="230" t="s">
        <v>1875</v>
      </c>
      <c r="F190" s="231" t="s">
        <v>1815</v>
      </c>
      <c r="G190" s="232" t="s">
        <v>1</v>
      </c>
      <c r="H190" s="233">
        <v>0</v>
      </c>
      <c r="I190" s="234"/>
      <c r="J190" s="235">
        <f>ROUND(I190*H190,2)</f>
        <v>0</v>
      </c>
      <c r="K190" s="236"/>
      <c r="L190" s="45"/>
      <c r="M190" s="237" t="s">
        <v>1</v>
      </c>
      <c r="N190" s="238" t="s">
        <v>41</v>
      </c>
      <c r="O190" s="92"/>
      <c r="P190" s="239">
        <f>O190*H190</f>
        <v>0</v>
      </c>
      <c r="Q190" s="239">
        <v>0</v>
      </c>
      <c r="R190" s="239">
        <f>Q190*H190</f>
        <v>0</v>
      </c>
      <c r="S190" s="239">
        <v>0</v>
      </c>
      <c r="T190" s="24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1" t="s">
        <v>165</v>
      </c>
      <c r="AT190" s="241" t="s">
        <v>161</v>
      </c>
      <c r="AU190" s="241" t="s">
        <v>83</v>
      </c>
      <c r="AY190" s="18" t="s">
        <v>158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8" t="s">
        <v>83</v>
      </c>
      <c r="BK190" s="242">
        <f>ROUND(I190*H190,2)</f>
        <v>0</v>
      </c>
      <c r="BL190" s="18" t="s">
        <v>165</v>
      </c>
      <c r="BM190" s="241" t="s">
        <v>768</v>
      </c>
    </row>
    <row r="191" s="2" customFormat="1" ht="24.15" customHeight="1">
      <c r="A191" s="39"/>
      <c r="B191" s="40"/>
      <c r="C191" s="229" t="s">
        <v>490</v>
      </c>
      <c r="D191" s="229" t="s">
        <v>161</v>
      </c>
      <c r="E191" s="230" t="s">
        <v>476</v>
      </c>
      <c r="F191" s="231" t="s">
        <v>1876</v>
      </c>
      <c r="G191" s="232" t="s">
        <v>1</v>
      </c>
      <c r="H191" s="233">
        <v>0</v>
      </c>
      <c r="I191" s="234"/>
      <c r="J191" s="235">
        <f>ROUND(I191*H191,2)</f>
        <v>0</v>
      </c>
      <c r="K191" s="236"/>
      <c r="L191" s="45"/>
      <c r="M191" s="237" t="s">
        <v>1</v>
      </c>
      <c r="N191" s="238" t="s">
        <v>41</v>
      </c>
      <c r="O191" s="92"/>
      <c r="P191" s="239">
        <f>O191*H191</f>
        <v>0</v>
      </c>
      <c r="Q191" s="239">
        <v>0</v>
      </c>
      <c r="R191" s="239">
        <f>Q191*H191</f>
        <v>0</v>
      </c>
      <c r="S191" s="239">
        <v>0</v>
      </c>
      <c r="T191" s="24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1" t="s">
        <v>165</v>
      </c>
      <c r="AT191" s="241" t="s">
        <v>161</v>
      </c>
      <c r="AU191" s="241" t="s">
        <v>83</v>
      </c>
      <c r="AY191" s="18" t="s">
        <v>158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8" t="s">
        <v>83</v>
      </c>
      <c r="BK191" s="242">
        <f>ROUND(I191*H191,2)</f>
        <v>0</v>
      </c>
      <c r="BL191" s="18" t="s">
        <v>165</v>
      </c>
      <c r="BM191" s="241" t="s">
        <v>174</v>
      </c>
    </row>
    <row r="192" s="2" customFormat="1" ht="16.5" customHeight="1">
      <c r="A192" s="39"/>
      <c r="B192" s="40"/>
      <c r="C192" s="229" t="s">
        <v>495</v>
      </c>
      <c r="D192" s="229" t="s">
        <v>161</v>
      </c>
      <c r="E192" s="230" t="s">
        <v>484</v>
      </c>
      <c r="F192" s="231" t="s">
        <v>1817</v>
      </c>
      <c r="G192" s="232" t="s">
        <v>1</v>
      </c>
      <c r="H192" s="233">
        <v>10</v>
      </c>
      <c r="I192" s="234"/>
      <c r="J192" s="235">
        <f>ROUND(I192*H192,2)</f>
        <v>0</v>
      </c>
      <c r="K192" s="236"/>
      <c r="L192" s="45"/>
      <c r="M192" s="237" t="s">
        <v>1</v>
      </c>
      <c r="N192" s="238" t="s">
        <v>41</v>
      </c>
      <c r="O192" s="92"/>
      <c r="P192" s="239">
        <f>O192*H192</f>
        <v>0</v>
      </c>
      <c r="Q192" s="239">
        <v>0</v>
      </c>
      <c r="R192" s="239">
        <f>Q192*H192</f>
        <v>0</v>
      </c>
      <c r="S192" s="239">
        <v>0</v>
      </c>
      <c r="T192" s="24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1" t="s">
        <v>165</v>
      </c>
      <c r="AT192" s="241" t="s">
        <v>161</v>
      </c>
      <c r="AU192" s="241" t="s">
        <v>83</v>
      </c>
      <c r="AY192" s="18" t="s">
        <v>158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8" t="s">
        <v>83</v>
      </c>
      <c r="BK192" s="242">
        <f>ROUND(I192*H192,2)</f>
        <v>0</v>
      </c>
      <c r="BL192" s="18" t="s">
        <v>165</v>
      </c>
      <c r="BM192" s="241" t="s">
        <v>181</v>
      </c>
    </row>
    <row r="193" s="2" customFormat="1" ht="16.5" customHeight="1">
      <c r="A193" s="39"/>
      <c r="B193" s="40"/>
      <c r="C193" s="229" t="s">
        <v>500</v>
      </c>
      <c r="D193" s="229" t="s">
        <v>161</v>
      </c>
      <c r="E193" s="230" t="s">
        <v>1877</v>
      </c>
      <c r="F193" s="231" t="s">
        <v>1819</v>
      </c>
      <c r="G193" s="232" t="s">
        <v>1330</v>
      </c>
      <c r="H193" s="233">
        <v>1</v>
      </c>
      <c r="I193" s="234"/>
      <c r="J193" s="235">
        <f>ROUND(I193*H193,2)</f>
        <v>0</v>
      </c>
      <c r="K193" s="236"/>
      <c r="L193" s="45"/>
      <c r="M193" s="237" t="s">
        <v>1</v>
      </c>
      <c r="N193" s="238" t="s">
        <v>41</v>
      </c>
      <c r="O193" s="92"/>
      <c r="P193" s="239">
        <f>O193*H193</f>
        <v>0</v>
      </c>
      <c r="Q193" s="239">
        <v>0</v>
      </c>
      <c r="R193" s="239">
        <f>Q193*H193</f>
        <v>0</v>
      </c>
      <c r="S193" s="239">
        <v>0</v>
      </c>
      <c r="T193" s="24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1" t="s">
        <v>165</v>
      </c>
      <c r="AT193" s="241" t="s">
        <v>161</v>
      </c>
      <c r="AU193" s="241" t="s">
        <v>83</v>
      </c>
      <c r="AY193" s="18" t="s">
        <v>158</v>
      </c>
      <c r="BE193" s="242">
        <f>IF(N193="základní",J193,0)</f>
        <v>0</v>
      </c>
      <c r="BF193" s="242">
        <f>IF(N193="snížená",J193,0)</f>
        <v>0</v>
      </c>
      <c r="BG193" s="242">
        <f>IF(N193="zákl. přenesená",J193,0)</f>
        <v>0</v>
      </c>
      <c r="BH193" s="242">
        <f>IF(N193="sníž. přenesená",J193,0)</f>
        <v>0</v>
      </c>
      <c r="BI193" s="242">
        <f>IF(N193="nulová",J193,0)</f>
        <v>0</v>
      </c>
      <c r="BJ193" s="18" t="s">
        <v>83</v>
      </c>
      <c r="BK193" s="242">
        <f>ROUND(I193*H193,2)</f>
        <v>0</v>
      </c>
      <c r="BL193" s="18" t="s">
        <v>165</v>
      </c>
      <c r="BM193" s="241" t="s">
        <v>185</v>
      </c>
    </row>
    <row r="194" s="2" customFormat="1" ht="16.5" customHeight="1">
      <c r="A194" s="39"/>
      <c r="B194" s="40"/>
      <c r="C194" s="229" t="s">
        <v>505</v>
      </c>
      <c r="D194" s="229" t="s">
        <v>161</v>
      </c>
      <c r="E194" s="230" t="s">
        <v>495</v>
      </c>
      <c r="F194" s="231" t="s">
        <v>1813</v>
      </c>
      <c r="G194" s="232" t="s">
        <v>173</v>
      </c>
      <c r="H194" s="233">
        <v>10</v>
      </c>
      <c r="I194" s="234"/>
      <c r="J194" s="235">
        <f>ROUND(I194*H194,2)</f>
        <v>0</v>
      </c>
      <c r="K194" s="236"/>
      <c r="L194" s="45"/>
      <c r="M194" s="237" t="s">
        <v>1</v>
      </c>
      <c r="N194" s="238" t="s">
        <v>41</v>
      </c>
      <c r="O194" s="92"/>
      <c r="P194" s="239">
        <f>O194*H194</f>
        <v>0</v>
      </c>
      <c r="Q194" s="239">
        <v>0</v>
      </c>
      <c r="R194" s="239">
        <f>Q194*H194</f>
        <v>0</v>
      </c>
      <c r="S194" s="239">
        <v>0</v>
      </c>
      <c r="T194" s="24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1" t="s">
        <v>165</v>
      </c>
      <c r="AT194" s="241" t="s">
        <v>161</v>
      </c>
      <c r="AU194" s="241" t="s">
        <v>83</v>
      </c>
      <c r="AY194" s="18" t="s">
        <v>158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18" t="s">
        <v>83</v>
      </c>
      <c r="BK194" s="242">
        <f>ROUND(I194*H194,2)</f>
        <v>0</v>
      </c>
      <c r="BL194" s="18" t="s">
        <v>165</v>
      </c>
      <c r="BM194" s="241" t="s">
        <v>190</v>
      </c>
    </row>
    <row r="195" s="2" customFormat="1" ht="24.15" customHeight="1">
      <c r="A195" s="39"/>
      <c r="B195" s="40"/>
      <c r="C195" s="229" t="s">
        <v>511</v>
      </c>
      <c r="D195" s="229" t="s">
        <v>161</v>
      </c>
      <c r="E195" s="230" t="s">
        <v>1878</v>
      </c>
      <c r="F195" s="231" t="s">
        <v>1821</v>
      </c>
      <c r="G195" s="232" t="s">
        <v>1</v>
      </c>
      <c r="H195" s="233">
        <v>0</v>
      </c>
      <c r="I195" s="234"/>
      <c r="J195" s="235">
        <f>ROUND(I195*H195,2)</f>
        <v>0</v>
      </c>
      <c r="K195" s="236"/>
      <c r="L195" s="45"/>
      <c r="M195" s="237" t="s">
        <v>1</v>
      </c>
      <c r="N195" s="238" t="s">
        <v>41</v>
      </c>
      <c r="O195" s="92"/>
      <c r="P195" s="239">
        <f>O195*H195</f>
        <v>0</v>
      </c>
      <c r="Q195" s="239">
        <v>0</v>
      </c>
      <c r="R195" s="239">
        <f>Q195*H195</f>
        <v>0</v>
      </c>
      <c r="S195" s="239">
        <v>0</v>
      </c>
      <c r="T195" s="24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1" t="s">
        <v>165</v>
      </c>
      <c r="AT195" s="241" t="s">
        <v>161</v>
      </c>
      <c r="AU195" s="241" t="s">
        <v>83</v>
      </c>
      <c r="AY195" s="18" t="s">
        <v>158</v>
      </c>
      <c r="BE195" s="242">
        <f>IF(N195="základní",J195,0)</f>
        <v>0</v>
      </c>
      <c r="BF195" s="242">
        <f>IF(N195="snížená",J195,0)</f>
        <v>0</v>
      </c>
      <c r="BG195" s="242">
        <f>IF(N195="zákl. přenesená",J195,0)</f>
        <v>0</v>
      </c>
      <c r="BH195" s="242">
        <f>IF(N195="sníž. přenesená",J195,0)</f>
        <v>0</v>
      </c>
      <c r="BI195" s="242">
        <f>IF(N195="nulová",J195,0)</f>
        <v>0</v>
      </c>
      <c r="BJ195" s="18" t="s">
        <v>83</v>
      </c>
      <c r="BK195" s="242">
        <f>ROUND(I195*H195,2)</f>
        <v>0</v>
      </c>
      <c r="BL195" s="18" t="s">
        <v>165</v>
      </c>
      <c r="BM195" s="241" t="s">
        <v>194</v>
      </c>
    </row>
    <row r="196" s="2" customFormat="1" ht="16.5" customHeight="1">
      <c r="A196" s="39"/>
      <c r="B196" s="40"/>
      <c r="C196" s="229" t="s">
        <v>516</v>
      </c>
      <c r="D196" s="229" t="s">
        <v>161</v>
      </c>
      <c r="E196" s="230" t="s">
        <v>505</v>
      </c>
      <c r="F196" s="231" t="s">
        <v>1822</v>
      </c>
      <c r="G196" s="232" t="s">
        <v>173</v>
      </c>
      <c r="H196" s="233">
        <v>10</v>
      </c>
      <c r="I196" s="234"/>
      <c r="J196" s="235">
        <f>ROUND(I196*H196,2)</f>
        <v>0</v>
      </c>
      <c r="K196" s="236"/>
      <c r="L196" s="45"/>
      <c r="M196" s="237" t="s">
        <v>1</v>
      </c>
      <c r="N196" s="238" t="s">
        <v>41</v>
      </c>
      <c r="O196" s="92"/>
      <c r="P196" s="239">
        <f>O196*H196</f>
        <v>0</v>
      </c>
      <c r="Q196" s="239">
        <v>0</v>
      </c>
      <c r="R196" s="239">
        <f>Q196*H196</f>
        <v>0</v>
      </c>
      <c r="S196" s="239">
        <v>0</v>
      </c>
      <c r="T196" s="24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1" t="s">
        <v>165</v>
      </c>
      <c r="AT196" s="241" t="s">
        <v>161</v>
      </c>
      <c r="AU196" s="241" t="s">
        <v>83</v>
      </c>
      <c r="AY196" s="18" t="s">
        <v>158</v>
      </c>
      <c r="BE196" s="242">
        <f>IF(N196="základní",J196,0)</f>
        <v>0</v>
      </c>
      <c r="BF196" s="242">
        <f>IF(N196="snížená",J196,0)</f>
        <v>0</v>
      </c>
      <c r="BG196" s="242">
        <f>IF(N196="zákl. přenesená",J196,0)</f>
        <v>0</v>
      </c>
      <c r="BH196" s="242">
        <f>IF(N196="sníž. přenesená",J196,0)</f>
        <v>0</v>
      </c>
      <c r="BI196" s="242">
        <f>IF(N196="nulová",J196,0)</f>
        <v>0</v>
      </c>
      <c r="BJ196" s="18" t="s">
        <v>83</v>
      </c>
      <c r="BK196" s="242">
        <f>ROUND(I196*H196,2)</f>
        <v>0</v>
      </c>
      <c r="BL196" s="18" t="s">
        <v>165</v>
      </c>
      <c r="BM196" s="241" t="s">
        <v>200</v>
      </c>
    </row>
    <row r="197" s="2" customFormat="1" ht="24.15" customHeight="1">
      <c r="A197" s="39"/>
      <c r="B197" s="40"/>
      <c r="C197" s="229" t="s">
        <v>521</v>
      </c>
      <c r="D197" s="229" t="s">
        <v>161</v>
      </c>
      <c r="E197" s="230" t="s">
        <v>1879</v>
      </c>
      <c r="F197" s="231" t="s">
        <v>1815</v>
      </c>
      <c r="G197" s="232" t="s">
        <v>1</v>
      </c>
      <c r="H197" s="233">
        <v>0</v>
      </c>
      <c r="I197" s="234"/>
      <c r="J197" s="235">
        <f>ROUND(I197*H197,2)</f>
        <v>0</v>
      </c>
      <c r="K197" s="236"/>
      <c r="L197" s="45"/>
      <c r="M197" s="237" t="s">
        <v>1</v>
      </c>
      <c r="N197" s="238" t="s">
        <v>41</v>
      </c>
      <c r="O197" s="92"/>
      <c r="P197" s="239">
        <f>O197*H197</f>
        <v>0</v>
      </c>
      <c r="Q197" s="239">
        <v>0</v>
      </c>
      <c r="R197" s="239">
        <f>Q197*H197</f>
        <v>0</v>
      </c>
      <c r="S197" s="239">
        <v>0</v>
      </c>
      <c r="T197" s="24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1" t="s">
        <v>165</v>
      </c>
      <c r="AT197" s="241" t="s">
        <v>161</v>
      </c>
      <c r="AU197" s="241" t="s">
        <v>83</v>
      </c>
      <c r="AY197" s="18" t="s">
        <v>158</v>
      </c>
      <c r="BE197" s="242">
        <f>IF(N197="základní",J197,0)</f>
        <v>0</v>
      </c>
      <c r="BF197" s="242">
        <f>IF(N197="snížená",J197,0)</f>
        <v>0</v>
      </c>
      <c r="BG197" s="242">
        <f>IF(N197="zákl. přenesená",J197,0)</f>
        <v>0</v>
      </c>
      <c r="BH197" s="242">
        <f>IF(N197="sníž. přenesená",J197,0)</f>
        <v>0</v>
      </c>
      <c r="BI197" s="242">
        <f>IF(N197="nulová",J197,0)</f>
        <v>0</v>
      </c>
      <c r="BJ197" s="18" t="s">
        <v>83</v>
      </c>
      <c r="BK197" s="242">
        <f>ROUND(I197*H197,2)</f>
        <v>0</v>
      </c>
      <c r="BL197" s="18" t="s">
        <v>165</v>
      </c>
      <c r="BM197" s="241" t="s">
        <v>204</v>
      </c>
    </row>
    <row r="198" s="2" customFormat="1" ht="24.15" customHeight="1">
      <c r="A198" s="39"/>
      <c r="B198" s="40"/>
      <c r="C198" s="229" t="s">
        <v>526</v>
      </c>
      <c r="D198" s="229" t="s">
        <v>161</v>
      </c>
      <c r="E198" s="230" t="s">
        <v>516</v>
      </c>
      <c r="F198" s="231" t="s">
        <v>1880</v>
      </c>
      <c r="G198" s="232" t="s">
        <v>1</v>
      </c>
      <c r="H198" s="233">
        <v>0</v>
      </c>
      <c r="I198" s="234"/>
      <c r="J198" s="235">
        <f>ROUND(I198*H198,2)</f>
        <v>0</v>
      </c>
      <c r="K198" s="236"/>
      <c r="L198" s="45"/>
      <c r="M198" s="237" t="s">
        <v>1</v>
      </c>
      <c r="N198" s="238" t="s">
        <v>41</v>
      </c>
      <c r="O198" s="92"/>
      <c r="P198" s="239">
        <f>O198*H198</f>
        <v>0</v>
      </c>
      <c r="Q198" s="239">
        <v>0</v>
      </c>
      <c r="R198" s="239">
        <f>Q198*H198</f>
        <v>0</v>
      </c>
      <c r="S198" s="239">
        <v>0</v>
      </c>
      <c r="T198" s="24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1" t="s">
        <v>165</v>
      </c>
      <c r="AT198" s="241" t="s">
        <v>161</v>
      </c>
      <c r="AU198" s="241" t="s">
        <v>83</v>
      </c>
      <c r="AY198" s="18" t="s">
        <v>158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8" t="s">
        <v>83</v>
      </c>
      <c r="BK198" s="242">
        <f>ROUND(I198*H198,2)</f>
        <v>0</v>
      </c>
      <c r="BL198" s="18" t="s">
        <v>165</v>
      </c>
      <c r="BM198" s="241" t="s">
        <v>209</v>
      </c>
    </row>
    <row r="199" s="2" customFormat="1" ht="16.5" customHeight="1">
      <c r="A199" s="39"/>
      <c r="B199" s="40"/>
      <c r="C199" s="229" t="s">
        <v>531</v>
      </c>
      <c r="D199" s="229" t="s">
        <v>161</v>
      </c>
      <c r="E199" s="230" t="s">
        <v>521</v>
      </c>
      <c r="F199" s="231" t="s">
        <v>1817</v>
      </c>
      <c r="G199" s="232" t="s">
        <v>173</v>
      </c>
      <c r="H199" s="233">
        <v>10</v>
      </c>
      <c r="I199" s="234"/>
      <c r="J199" s="235">
        <f>ROUND(I199*H199,2)</f>
        <v>0</v>
      </c>
      <c r="K199" s="236"/>
      <c r="L199" s="45"/>
      <c r="M199" s="237" t="s">
        <v>1</v>
      </c>
      <c r="N199" s="238" t="s">
        <v>41</v>
      </c>
      <c r="O199" s="92"/>
      <c r="P199" s="239">
        <f>O199*H199</f>
        <v>0</v>
      </c>
      <c r="Q199" s="239">
        <v>0</v>
      </c>
      <c r="R199" s="239">
        <f>Q199*H199</f>
        <v>0</v>
      </c>
      <c r="S199" s="239">
        <v>0</v>
      </c>
      <c r="T199" s="24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1" t="s">
        <v>165</v>
      </c>
      <c r="AT199" s="241" t="s">
        <v>161</v>
      </c>
      <c r="AU199" s="241" t="s">
        <v>83</v>
      </c>
      <c r="AY199" s="18" t="s">
        <v>158</v>
      </c>
      <c r="BE199" s="242">
        <f>IF(N199="základní",J199,0)</f>
        <v>0</v>
      </c>
      <c r="BF199" s="242">
        <f>IF(N199="snížená",J199,0)</f>
        <v>0</v>
      </c>
      <c r="BG199" s="242">
        <f>IF(N199="zákl. přenesená",J199,0)</f>
        <v>0</v>
      </c>
      <c r="BH199" s="242">
        <f>IF(N199="sníž. přenesená",J199,0)</f>
        <v>0</v>
      </c>
      <c r="BI199" s="242">
        <f>IF(N199="nulová",J199,0)</f>
        <v>0</v>
      </c>
      <c r="BJ199" s="18" t="s">
        <v>83</v>
      </c>
      <c r="BK199" s="242">
        <f>ROUND(I199*H199,2)</f>
        <v>0</v>
      </c>
      <c r="BL199" s="18" t="s">
        <v>165</v>
      </c>
      <c r="BM199" s="241" t="s">
        <v>212</v>
      </c>
    </row>
    <row r="200" s="2" customFormat="1" ht="16.5" customHeight="1">
      <c r="A200" s="39"/>
      <c r="B200" s="40"/>
      <c r="C200" s="229" t="s">
        <v>536</v>
      </c>
      <c r="D200" s="229" t="s">
        <v>161</v>
      </c>
      <c r="E200" s="230" t="s">
        <v>1881</v>
      </c>
      <c r="F200" s="231" t="s">
        <v>1819</v>
      </c>
      <c r="G200" s="232" t="s">
        <v>1330</v>
      </c>
      <c r="H200" s="233">
        <v>1</v>
      </c>
      <c r="I200" s="234"/>
      <c r="J200" s="235">
        <f>ROUND(I200*H200,2)</f>
        <v>0</v>
      </c>
      <c r="K200" s="236"/>
      <c r="L200" s="45"/>
      <c r="M200" s="237" t="s">
        <v>1</v>
      </c>
      <c r="N200" s="238" t="s">
        <v>41</v>
      </c>
      <c r="O200" s="92"/>
      <c r="P200" s="239">
        <f>O200*H200</f>
        <v>0</v>
      </c>
      <c r="Q200" s="239">
        <v>0</v>
      </c>
      <c r="R200" s="239">
        <f>Q200*H200</f>
        <v>0</v>
      </c>
      <c r="S200" s="239">
        <v>0</v>
      </c>
      <c r="T200" s="24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1" t="s">
        <v>165</v>
      </c>
      <c r="AT200" s="241" t="s">
        <v>161</v>
      </c>
      <c r="AU200" s="241" t="s">
        <v>83</v>
      </c>
      <c r="AY200" s="18" t="s">
        <v>158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8" t="s">
        <v>83</v>
      </c>
      <c r="BK200" s="242">
        <f>ROUND(I200*H200,2)</f>
        <v>0</v>
      </c>
      <c r="BL200" s="18" t="s">
        <v>165</v>
      </c>
      <c r="BM200" s="241" t="s">
        <v>217</v>
      </c>
    </row>
    <row r="201" s="2" customFormat="1" ht="16.5" customHeight="1">
      <c r="A201" s="39"/>
      <c r="B201" s="40"/>
      <c r="C201" s="229" t="s">
        <v>541</v>
      </c>
      <c r="D201" s="229" t="s">
        <v>161</v>
      </c>
      <c r="E201" s="230" t="s">
        <v>531</v>
      </c>
      <c r="F201" s="231" t="s">
        <v>1813</v>
      </c>
      <c r="G201" s="232" t="s">
        <v>173</v>
      </c>
      <c r="H201" s="233">
        <v>10</v>
      </c>
      <c r="I201" s="234"/>
      <c r="J201" s="235">
        <f>ROUND(I201*H201,2)</f>
        <v>0</v>
      </c>
      <c r="K201" s="236"/>
      <c r="L201" s="45"/>
      <c r="M201" s="237" t="s">
        <v>1</v>
      </c>
      <c r="N201" s="238" t="s">
        <v>41</v>
      </c>
      <c r="O201" s="92"/>
      <c r="P201" s="239">
        <f>O201*H201</f>
        <v>0</v>
      </c>
      <c r="Q201" s="239">
        <v>0</v>
      </c>
      <c r="R201" s="239">
        <f>Q201*H201</f>
        <v>0</v>
      </c>
      <c r="S201" s="239">
        <v>0</v>
      </c>
      <c r="T201" s="24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1" t="s">
        <v>165</v>
      </c>
      <c r="AT201" s="241" t="s">
        <v>161</v>
      </c>
      <c r="AU201" s="241" t="s">
        <v>83</v>
      </c>
      <c r="AY201" s="18" t="s">
        <v>158</v>
      </c>
      <c r="BE201" s="242">
        <f>IF(N201="základní",J201,0)</f>
        <v>0</v>
      </c>
      <c r="BF201" s="242">
        <f>IF(N201="snížená",J201,0)</f>
        <v>0</v>
      </c>
      <c r="BG201" s="242">
        <f>IF(N201="zákl. přenesená",J201,0)</f>
        <v>0</v>
      </c>
      <c r="BH201" s="242">
        <f>IF(N201="sníž. přenesená",J201,0)</f>
        <v>0</v>
      </c>
      <c r="BI201" s="242">
        <f>IF(N201="nulová",J201,0)</f>
        <v>0</v>
      </c>
      <c r="BJ201" s="18" t="s">
        <v>83</v>
      </c>
      <c r="BK201" s="242">
        <f>ROUND(I201*H201,2)</f>
        <v>0</v>
      </c>
      <c r="BL201" s="18" t="s">
        <v>165</v>
      </c>
      <c r="BM201" s="241" t="s">
        <v>221</v>
      </c>
    </row>
    <row r="202" s="2" customFormat="1" ht="24.15" customHeight="1">
      <c r="A202" s="39"/>
      <c r="B202" s="40"/>
      <c r="C202" s="229" t="s">
        <v>548</v>
      </c>
      <c r="D202" s="229" t="s">
        <v>161</v>
      </c>
      <c r="E202" s="230" t="s">
        <v>1882</v>
      </c>
      <c r="F202" s="231" t="s">
        <v>1821</v>
      </c>
      <c r="G202" s="232" t="s">
        <v>1</v>
      </c>
      <c r="H202" s="233">
        <v>0</v>
      </c>
      <c r="I202" s="234"/>
      <c r="J202" s="235">
        <f>ROUND(I202*H202,2)</f>
        <v>0</v>
      </c>
      <c r="K202" s="236"/>
      <c r="L202" s="45"/>
      <c r="M202" s="237" t="s">
        <v>1</v>
      </c>
      <c r="N202" s="238" t="s">
        <v>41</v>
      </c>
      <c r="O202" s="92"/>
      <c r="P202" s="239">
        <f>O202*H202</f>
        <v>0</v>
      </c>
      <c r="Q202" s="239">
        <v>0</v>
      </c>
      <c r="R202" s="239">
        <f>Q202*H202</f>
        <v>0</v>
      </c>
      <c r="S202" s="239">
        <v>0</v>
      </c>
      <c r="T202" s="24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1" t="s">
        <v>165</v>
      </c>
      <c r="AT202" s="241" t="s">
        <v>161</v>
      </c>
      <c r="AU202" s="241" t="s">
        <v>83</v>
      </c>
      <c r="AY202" s="18" t="s">
        <v>158</v>
      </c>
      <c r="BE202" s="242">
        <f>IF(N202="základní",J202,0)</f>
        <v>0</v>
      </c>
      <c r="BF202" s="242">
        <f>IF(N202="snížená",J202,0)</f>
        <v>0</v>
      </c>
      <c r="BG202" s="242">
        <f>IF(N202="zákl. přenesená",J202,0)</f>
        <v>0</v>
      </c>
      <c r="BH202" s="242">
        <f>IF(N202="sníž. přenesená",J202,0)</f>
        <v>0</v>
      </c>
      <c r="BI202" s="242">
        <f>IF(N202="nulová",J202,0)</f>
        <v>0</v>
      </c>
      <c r="BJ202" s="18" t="s">
        <v>83</v>
      </c>
      <c r="BK202" s="242">
        <f>ROUND(I202*H202,2)</f>
        <v>0</v>
      </c>
      <c r="BL202" s="18" t="s">
        <v>165</v>
      </c>
      <c r="BM202" s="241" t="s">
        <v>225</v>
      </c>
    </row>
    <row r="203" s="2" customFormat="1" ht="16.5" customHeight="1">
      <c r="A203" s="39"/>
      <c r="B203" s="40"/>
      <c r="C203" s="229" t="s">
        <v>553</v>
      </c>
      <c r="D203" s="229" t="s">
        <v>161</v>
      </c>
      <c r="E203" s="230" t="s">
        <v>541</v>
      </c>
      <c r="F203" s="231" t="s">
        <v>1822</v>
      </c>
      <c r="G203" s="232" t="s">
        <v>173</v>
      </c>
      <c r="H203" s="233">
        <v>10</v>
      </c>
      <c r="I203" s="234"/>
      <c r="J203" s="235">
        <f>ROUND(I203*H203,2)</f>
        <v>0</v>
      </c>
      <c r="K203" s="236"/>
      <c r="L203" s="45"/>
      <c r="M203" s="237" t="s">
        <v>1</v>
      </c>
      <c r="N203" s="238" t="s">
        <v>41</v>
      </c>
      <c r="O203" s="92"/>
      <c r="P203" s="239">
        <f>O203*H203</f>
        <v>0</v>
      </c>
      <c r="Q203" s="239">
        <v>0</v>
      </c>
      <c r="R203" s="239">
        <f>Q203*H203</f>
        <v>0</v>
      </c>
      <c r="S203" s="239">
        <v>0</v>
      </c>
      <c r="T203" s="24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1" t="s">
        <v>165</v>
      </c>
      <c r="AT203" s="241" t="s">
        <v>161</v>
      </c>
      <c r="AU203" s="241" t="s">
        <v>83</v>
      </c>
      <c r="AY203" s="18" t="s">
        <v>158</v>
      </c>
      <c r="BE203" s="242">
        <f>IF(N203="základní",J203,0)</f>
        <v>0</v>
      </c>
      <c r="BF203" s="242">
        <f>IF(N203="snížená",J203,0)</f>
        <v>0</v>
      </c>
      <c r="BG203" s="242">
        <f>IF(N203="zákl. přenesená",J203,0)</f>
        <v>0</v>
      </c>
      <c r="BH203" s="242">
        <f>IF(N203="sníž. přenesená",J203,0)</f>
        <v>0</v>
      </c>
      <c r="BI203" s="242">
        <f>IF(N203="nulová",J203,0)</f>
        <v>0</v>
      </c>
      <c r="BJ203" s="18" t="s">
        <v>83</v>
      </c>
      <c r="BK203" s="242">
        <f>ROUND(I203*H203,2)</f>
        <v>0</v>
      </c>
      <c r="BL203" s="18" t="s">
        <v>165</v>
      </c>
      <c r="BM203" s="241" t="s">
        <v>869</v>
      </c>
    </row>
    <row r="204" s="2" customFormat="1" ht="24.15" customHeight="1">
      <c r="A204" s="39"/>
      <c r="B204" s="40"/>
      <c r="C204" s="229" t="s">
        <v>560</v>
      </c>
      <c r="D204" s="229" t="s">
        <v>161</v>
      </c>
      <c r="E204" s="230" t="s">
        <v>1883</v>
      </c>
      <c r="F204" s="231" t="s">
        <v>1815</v>
      </c>
      <c r="G204" s="232" t="s">
        <v>1</v>
      </c>
      <c r="H204" s="233">
        <v>0</v>
      </c>
      <c r="I204" s="234"/>
      <c r="J204" s="235">
        <f>ROUND(I204*H204,2)</f>
        <v>0</v>
      </c>
      <c r="K204" s="236"/>
      <c r="L204" s="45"/>
      <c r="M204" s="237" t="s">
        <v>1</v>
      </c>
      <c r="N204" s="238" t="s">
        <v>41</v>
      </c>
      <c r="O204" s="92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1" t="s">
        <v>165</v>
      </c>
      <c r="AT204" s="241" t="s">
        <v>161</v>
      </c>
      <c r="AU204" s="241" t="s">
        <v>83</v>
      </c>
      <c r="AY204" s="18" t="s">
        <v>158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8" t="s">
        <v>83</v>
      </c>
      <c r="BK204" s="242">
        <f>ROUND(I204*H204,2)</f>
        <v>0</v>
      </c>
      <c r="BL204" s="18" t="s">
        <v>165</v>
      </c>
      <c r="BM204" s="241" t="s">
        <v>877</v>
      </c>
    </row>
    <row r="205" s="2" customFormat="1" ht="24.15" customHeight="1">
      <c r="A205" s="39"/>
      <c r="B205" s="40"/>
      <c r="C205" s="229" t="s">
        <v>564</v>
      </c>
      <c r="D205" s="229" t="s">
        <v>161</v>
      </c>
      <c r="E205" s="230" t="s">
        <v>553</v>
      </c>
      <c r="F205" s="231" t="s">
        <v>1884</v>
      </c>
      <c r="G205" s="232" t="s">
        <v>1</v>
      </c>
      <c r="H205" s="233">
        <v>0</v>
      </c>
      <c r="I205" s="234"/>
      <c r="J205" s="235">
        <f>ROUND(I205*H205,2)</f>
        <v>0</v>
      </c>
      <c r="K205" s="236"/>
      <c r="L205" s="45"/>
      <c r="M205" s="237" t="s">
        <v>1</v>
      </c>
      <c r="N205" s="238" t="s">
        <v>41</v>
      </c>
      <c r="O205" s="92"/>
      <c r="P205" s="239">
        <f>O205*H205</f>
        <v>0</v>
      </c>
      <c r="Q205" s="239">
        <v>0</v>
      </c>
      <c r="R205" s="239">
        <f>Q205*H205</f>
        <v>0</v>
      </c>
      <c r="S205" s="239">
        <v>0</v>
      </c>
      <c r="T205" s="24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1" t="s">
        <v>165</v>
      </c>
      <c r="AT205" s="241" t="s">
        <v>161</v>
      </c>
      <c r="AU205" s="241" t="s">
        <v>83</v>
      </c>
      <c r="AY205" s="18" t="s">
        <v>158</v>
      </c>
      <c r="BE205" s="242">
        <f>IF(N205="základní",J205,0)</f>
        <v>0</v>
      </c>
      <c r="BF205" s="242">
        <f>IF(N205="snížená",J205,0)</f>
        <v>0</v>
      </c>
      <c r="BG205" s="242">
        <f>IF(N205="zákl. přenesená",J205,0)</f>
        <v>0</v>
      </c>
      <c r="BH205" s="242">
        <f>IF(N205="sníž. přenesená",J205,0)</f>
        <v>0</v>
      </c>
      <c r="BI205" s="242">
        <f>IF(N205="nulová",J205,0)</f>
        <v>0</v>
      </c>
      <c r="BJ205" s="18" t="s">
        <v>83</v>
      </c>
      <c r="BK205" s="242">
        <f>ROUND(I205*H205,2)</f>
        <v>0</v>
      </c>
      <c r="BL205" s="18" t="s">
        <v>165</v>
      </c>
      <c r="BM205" s="241" t="s">
        <v>230</v>
      </c>
    </row>
    <row r="206" s="2" customFormat="1" ht="16.5" customHeight="1">
      <c r="A206" s="39"/>
      <c r="B206" s="40"/>
      <c r="C206" s="229" t="s">
        <v>569</v>
      </c>
      <c r="D206" s="229" t="s">
        <v>161</v>
      </c>
      <c r="E206" s="230" t="s">
        <v>560</v>
      </c>
      <c r="F206" s="231" t="s">
        <v>1817</v>
      </c>
      <c r="G206" s="232" t="s">
        <v>173</v>
      </c>
      <c r="H206" s="233">
        <v>10</v>
      </c>
      <c r="I206" s="234"/>
      <c r="J206" s="235">
        <f>ROUND(I206*H206,2)</f>
        <v>0</v>
      </c>
      <c r="K206" s="236"/>
      <c r="L206" s="45"/>
      <c r="M206" s="237" t="s">
        <v>1</v>
      </c>
      <c r="N206" s="238" t="s">
        <v>41</v>
      </c>
      <c r="O206" s="92"/>
      <c r="P206" s="239">
        <f>O206*H206</f>
        <v>0</v>
      </c>
      <c r="Q206" s="239">
        <v>0</v>
      </c>
      <c r="R206" s="239">
        <f>Q206*H206</f>
        <v>0</v>
      </c>
      <c r="S206" s="239">
        <v>0</v>
      </c>
      <c r="T206" s="24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1" t="s">
        <v>165</v>
      </c>
      <c r="AT206" s="241" t="s">
        <v>161</v>
      </c>
      <c r="AU206" s="241" t="s">
        <v>83</v>
      </c>
      <c r="AY206" s="18" t="s">
        <v>158</v>
      </c>
      <c r="BE206" s="242">
        <f>IF(N206="základní",J206,0)</f>
        <v>0</v>
      </c>
      <c r="BF206" s="242">
        <f>IF(N206="snížená",J206,0)</f>
        <v>0</v>
      </c>
      <c r="BG206" s="242">
        <f>IF(N206="zákl. přenesená",J206,0)</f>
        <v>0</v>
      </c>
      <c r="BH206" s="242">
        <f>IF(N206="sníž. přenesená",J206,0)</f>
        <v>0</v>
      </c>
      <c r="BI206" s="242">
        <f>IF(N206="nulová",J206,0)</f>
        <v>0</v>
      </c>
      <c r="BJ206" s="18" t="s">
        <v>83</v>
      </c>
      <c r="BK206" s="242">
        <f>ROUND(I206*H206,2)</f>
        <v>0</v>
      </c>
      <c r="BL206" s="18" t="s">
        <v>165</v>
      </c>
      <c r="BM206" s="241" t="s">
        <v>235</v>
      </c>
    </row>
    <row r="207" s="2" customFormat="1" ht="16.5" customHeight="1">
      <c r="A207" s="39"/>
      <c r="B207" s="40"/>
      <c r="C207" s="229" t="s">
        <v>574</v>
      </c>
      <c r="D207" s="229" t="s">
        <v>161</v>
      </c>
      <c r="E207" s="230" t="s">
        <v>1885</v>
      </c>
      <c r="F207" s="231" t="s">
        <v>1819</v>
      </c>
      <c r="G207" s="232" t="s">
        <v>1330</v>
      </c>
      <c r="H207" s="233">
        <v>1</v>
      </c>
      <c r="I207" s="234"/>
      <c r="J207" s="235">
        <f>ROUND(I207*H207,2)</f>
        <v>0</v>
      </c>
      <c r="K207" s="236"/>
      <c r="L207" s="45"/>
      <c r="M207" s="237" t="s">
        <v>1</v>
      </c>
      <c r="N207" s="238" t="s">
        <v>41</v>
      </c>
      <c r="O207" s="92"/>
      <c r="P207" s="239">
        <f>O207*H207</f>
        <v>0</v>
      </c>
      <c r="Q207" s="239">
        <v>0</v>
      </c>
      <c r="R207" s="239">
        <f>Q207*H207</f>
        <v>0</v>
      </c>
      <c r="S207" s="239">
        <v>0</v>
      </c>
      <c r="T207" s="24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1" t="s">
        <v>165</v>
      </c>
      <c r="AT207" s="241" t="s">
        <v>161</v>
      </c>
      <c r="AU207" s="241" t="s">
        <v>83</v>
      </c>
      <c r="AY207" s="18" t="s">
        <v>158</v>
      </c>
      <c r="BE207" s="242">
        <f>IF(N207="základní",J207,0)</f>
        <v>0</v>
      </c>
      <c r="BF207" s="242">
        <f>IF(N207="snížená",J207,0)</f>
        <v>0</v>
      </c>
      <c r="BG207" s="242">
        <f>IF(N207="zákl. přenesená",J207,0)</f>
        <v>0</v>
      </c>
      <c r="BH207" s="242">
        <f>IF(N207="sníž. přenesená",J207,0)</f>
        <v>0</v>
      </c>
      <c r="BI207" s="242">
        <f>IF(N207="nulová",J207,0)</f>
        <v>0</v>
      </c>
      <c r="BJ207" s="18" t="s">
        <v>83</v>
      </c>
      <c r="BK207" s="242">
        <f>ROUND(I207*H207,2)</f>
        <v>0</v>
      </c>
      <c r="BL207" s="18" t="s">
        <v>165</v>
      </c>
      <c r="BM207" s="241" t="s">
        <v>244</v>
      </c>
    </row>
    <row r="208" s="2" customFormat="1" ht="16.5" customHeight="1">
      <c r="A208" s="39"/>
      <c r="B208" s="40"/>
      <c r="C208" s="229" t="s">
        <v>579</v>
      </c>
      <c r="D208" s="229" t="s">
        <v>161</v>
      </c>
      <c r="E208" s="230" t="s">
        <v>569</v>
      </c>
      <c r="F208" s="231" t="s">
        <v>1813</v>
      </c>
      <c r="G208" s="232" t="s">
        <v>173</v>
      </c>
      <c r="H208" s="233">
        <v>10</v>
      </c>
      <c r="I208" s="234"/>
      <c r="J208" s="235">
        <f>ROUND(I208*H208,2)</f>
        <v>0</v>
      </c>
      <c r="K208" s="236"/>
      <c r="L208" s="45"/>
      <c r="M208" s="237" t="s">
        <v>1</v>
      </c>
      <c r="N208" s="238" t="s">
        <v>41</v>
      </c>
      <c r="O208" s="92"/>
      <c r="P208" s="239">
        <f>O208*H208</f>
        <v>0</v>
      </c>
      <c r="Q208" s="239">
        <v>0</v>
      </c>
      <c r="R208" s="239">
        <f>Q208*H208</f>
        <v>0</v>
      </c>
      <c r="S208" s="239">
        <v>0</v>
      </c>
      <c r="T208" s="24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1" t="s">
        <v>165</v>
      </c>
      <c r="AT208" s="241" t="s">
        <v>161</v>
      </c>
      <c r="AU208" s="241" t="s">
        <v>83</v>
      </c>
      <c r="AY208" s="18" t="s">
        <v>158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18" t="s">
        <v>83</v>
      </c>
      <c r="BK208" s="242">
        <f>ROUND(I208*H208,2)</f>
        <v>0</v>
      </c>
      <c r="BL208" s="18" t="s">
        <v>165</v>
      </c>
      <c r="BM208" s="241" t="s">
        <v>249</v>
      </c>
    </row>
    <row r="209" s="2" customFormat="1" ht="24.15" customHeight="1">
      <c r="A209" s="39"/>
      <c r="B209" s="40"/>
      <c r="C209" s="229" t="s">
        <v>583</v>
      </c>
      <c r="D209" s="229" t="s">
        <v>161</v>
      </c>
      <c r="E209" s="230" t="s">
        <v>1886</v>
      </c>
      <c r="F209" s="231" t="s">
        <v>1887</v>
      </c>
      <c r="G209" s="232" t="s">
        <v>1</v>
      </c>
      <c r="H209" s="233">
        <v>0</v>
      </c>
      <c r="I209" s="234"/>
      <c r="J209" s="235">
        <f>ROUND(I209*H209,2)</f>
        <v>0</v>
      </c>
      <c r="K209" s="236"/>
      <c r="L209" s="45"/>
      <c r="M209" s="237" t="s">
        <v>1</v>
      </c>
      <c r="N209" s="238" t="s">
        <v>41</v>
      </c>
      <c r="O209" s="92"/>
      <c r="P209" s="239">
        <f>O209*H209</f>
        <v>0</v>
      </c>
      <c r="Q209" s="239">
        <v>0</v>
      </c>
      <c r="R209" s="239">
        <f>Q209*H209</f>
        <v>0</v>
      </c>
      <c r="S209" s="239">
        <v>0</v>
      </c>
      <c r="T209" s="24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1" t="s">
        <v>165</v>
      </c>
      <c r="AT209" s="241" t="s">
        <v>161</v>
      </c>
      <c r="AU209" s="241" t="s">
        <v>83</v>
      </c>
      <c r="AY209" s="18" t="s">
        <v>158</v>
      </c>
      <c r="BE209" s="242">
        <f>IF(N209="základní",J209,0)</f>
        <v>0</v>
      </c>
      <c r="BF209" s="242">
        <f>IF(N209="snížená",J209,0)</f>
        <v>0</v>
      </c>
      <c r="BG209" s="242">
        <f>IF(N209="zákl. přenesená",J209,0)</f>
        <v>0</v>
      </c>
      <c r="BH209" s="242">
        <f>IF(N209="sníž. přenesená",J209,0)</f>
        <v>0</v>
      </c>
      <c r="BI209" s="242">
        <f>IF(N209="nulová",J209,0)</f>
        <v>0</v>
      </c>
      <c r="BJ209" s="18" t="s">
        <v>83</v>
      </c>
      <c r="BK209" s="242">
        <f>ROUND(I209*H209,2)</f>
        <v>0</v>
      </c>
      <c r="BL209" s="18" t="s">
        <v>165</v>
      </c>
      <c r="BM209" s="241" t="s">
        <v>253</v>
      </c>
    </row>
    <row r="210" s="2" customFormat="1" ht="16.5" customHeight="1">
      <c r="A210" s="39"/>
      <c r="B210" s="40"/>
      <c r="C210" s="229" t="s">
        <v>587</v>
      </c>
      <c r="D210" s="229" t="s">
        <v>161</v>
      </c>
      <c r="E210" s="230" t="s">
        <v>579</v>
      </c>
      <c r="F210" s="231" t="s">
        <v>1822</v>
      </c>
      <c r="G210" s="232" t="s">
        <v>173</v>
      </c>
      <c r="H210" s="233">
        <v>10</v>
      </c>
      <c r="I210" s="234"/>
      <c r="J210" s="235">
        <f>ROUND(I210*H210,2)</f>
        <v>0</v>
      </c>
      <c r="K210" s="236"/>
      <c r="L210" s="45"/>
      <c r="M210" s="237" t="s">
        <v>1</v>
      </c>
      <c r="N210" s="238" t="s">
        <v>41</v>
      </c>
      <c r="O210" s="92"/>
      <c r="P210" s="239">
        <f>O210*H210</f>
        <v>0</v>
      </c>
      <c r="Q210" s="239">
        <v>0</v>
      </c>
      <c r="R210" s="239">
        <f>Q210*H210</f>
        <v>0</v>
      </c>
      <c r="S210" s="239">
        <v>0</v>
      </c>
      <c r="T210" s="24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1" t="s">
        <v>165</v>
      </c>
      <c r="AT210" s="241" t="s">
        <v>161</v>
      </c>
      <c r="AU210" s="241" t="s">
        <v>83</v>
      </c>
      <c r="AY210" s="18" t="s">
        <v>158</v>
      </c>
      <c r="BE210" s="242">
        <f>IF(N210="základní",J210,0)</f>
        <v>0</v>
      </c>
      <c r="BF210" s="242">
        <f>IF(N210="snížená",J210,0)</f>
        <v>0</v>
      </c>
      <c r="BG210" s="242">
        <f>IF(N210="zákl. přenesená",J210,0)</f>
        <v>0</v>
      </c>
      <c r="BH210" s="242">
        <f>IF(N210="sníž. přenesená",J210,0)</f>
        <v>0</v>
      </c>
      <c r="BI210" s="242">
        <f>IF(N210="nulová",J210,0)</f>
        <v>0</v>
      </c>
      <c r="BJ210" s="18" t="s">
        <v>83</v>
      </c>
      <c r="BK210" s="242">
        <f>ROUND(I210*H210,2)</f>
        <v>0</v>
      </c>
      <c r="BL210" s="18" t="s">
        <v>165</v>
      </c>
      <c r="BM210" s="241" t="s">
        <v>263</v>
      </c>
    </row>
    <row r="211" s="2" customFormat="1" ht="24.15" customHeight="1">
      <c r="A211" s="39"/>
      <c r="B211" s="40"/>
      <c r="C211" s="229" t="s">
        <v>592</v>
      </c>
      <c r="D211" s="229" t="s">
        <v>161</v>
      </c>
      <c r="E211" s="230" t="s">
        <v>1888</v>
      </c>
      <c r="F211" s="231" t="s">
        <v>1815</v>
      </c>
      <c r="G211" s="232" t="s">
        <v>1</v>
      </c>
      <c r="H211" s="233">
        <v>0</v>
      </c>
      <c r="I211" s="234"/>
      <c r="J211" s="235">
        <f>ROUND(I211*H211,2)</f>
        <v>0</v>
      </c>
      <c r="K211" s="236"/>
      <c r="L211" s="45"/>
      <c r="M211" s="237" t="s">
        <v>1</v>
      </c>
      <c r="N211" s="238" t="s">
        <v>41</v>
      </c>
      <c r="O211" s="92"/>
      <c r="P211" s="239">
        <f>O211*H211</f>
        <v>0</v>
      </c>
      <c r="Q211" s="239">
        <v>0</v>
      </c>
      <c r="R211" s="239">
        <f>Q211*H211</f>
        <v>0</v>
      </c>
      <c r="S211" s="239">
        <v>0</v>
      </c>
      <c r="T211" s="24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1" t="s">
        <v>165</v>
      </c>
      <c r="AT211" s="241" t="s">
        <v>161</v>
      </c>
      <c r="AU211" s="241" t="s">
        <v>83</v>
      </c>
      <c r="AY211" s="18" t="s">
        <v>158</v>
      </c>
      <c r="BE211" s="242">
        <f>IF(N211="základní",J211,0)</f>
        <v>0</v>
      </c>
      <c r="BF211" s="242">
        <f>IF(N211="snížená",J211,0)</f>
        <v>0</v>
      </c>
      <c r="BG211" s="242">
        <f>IF(N211="zákl. přenesená",J211,0)</f>
        <v>0</v>
      </c>
      <c r="BH211" s="242">
        <f>IF(N211="sníž. přenesená",J211,0)</f>
        <v>0</v>
      </c>
      <c r="BI211" s="242">
        <f>IF(N211="nulová",J211,0)</f>
        <v>0</v>
      </c>
      <c r="BJ211" s="18" t="s">
        <v>83</v>
      </c>
      <c r="BK211" s="242">
        <f>ROUND(I211*H211,2)</f>
        <v>0</v>
      </c>
      <c r="BL211" s="18" t="s">
        <v>165</v>
      </c>
      <c r="BM211" s="241" t="s">
        <v>928</v>
      </c>
    </row>
    <row r="212" s="2" customFormat="1" ht="24.15" customHeight="1">
      <c r="A212" s="39"/>
      <c r="B212" s="40"/>
      <c r="C212" s="229" t="s">
        <v>598</v>
      </c>
      <c r="D212" s="229" t="s">
        <v>161</v>
      </c>
      <c r="E212" s="230" t="s">
        <v>587</v>
      </c>
      <c r="F212" s="231" t="s">
        <v>1816</v>
      </c>
      <c r="G212" s="232" t="s">
        <v>1</v>
      </c>
      <c r="H212" s="233">
        <v>0</v>
      </c>
      <c r="I212" s="234"/>
      <c r="J212" s="235">
        <f>ROUND(I212*H212,2)</f>
        <v>0</v>
      </c>
      <c r="K212" s="236"/>
      <c r="L212" s="45"/>
      <c r="M212" s="237" t="s">
        <v>1</v>
      </c>
      <c r="N212" s="238" t="s">
        <v>41</v>
      </c>
      <c r="O212" s="92"/>
      <c r="P212" s="239">
        <f>O212*H212</f>
        <v>0</v>
      </c>
      <c r="Q212" s="239">
        <v>0</v>
      </c>
      <c r="R212" s="239">
        <f>Q212*H212</f>
        <v>0</v>
      </c>
      <c r="S212" s="239">
        <v>0</v>
      </c>
      <c r="T212" s="24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1" t="s">
        <v>165</v>
      </c>
      <c r="AT212" s="241" t="s">
        <v>161</v>
      </c>
      <c r="AU212" s="241" t="s">
        <v>83</v>
      </c>
      <c r="AY212" s="18" t="s">
        <v>158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8" t="s">
        <v>83</v>
      </c>
      <c r="BK212" s="242">
        <f>ROUND(I212*H212,2)</f>
        <v>0</v>
      </c>
      <c r="BL212" s="18" t="s">
        <v>165</v>
      </c>
      <c r="BM212" s="241" t="s">
        <v>936</v>
      </c>
    </row>
    <row r="213" s="2" customFormat="1" ht="16.5" customHeight="1">
      <c r="A213" s="39"/>
      <c r="B213" s="40"/>
      <c r="C213" s="229" t="s">
        <v>604</v>
      </c>
      <c r="D213" s="229" t="s">
        <v>161</v>
      </c>
      <c r="E213" s="230" t="s">
        <v>592</v>
      </c>
      <c r="F213" s="231" t="s">
        <v>1817</v>
      </c>
      <c r="G213" s="232" t="s">
        <v>173</v>
      </c>
      <c r="H213" s="233">
        <v>15</v>
      </c>
      <c r="I213" s="234"/>
      <c r="J213" s="235">
        <f>ROUND(I213*H213,2)</f>
        <v>0</v>
      </c>
      <c r="K213" s="236"/>
      <c r="L213" s="45"/>
      <c r="M213" s="237" t="s">
        <v>1</v>
      </c>
      <c r="N213" s="238" t="s">
        <v>41</v>
      </c>
      <c r="O213" s="92"/>
      <c r="P213" s="239">
        <f>O213*H213</f>
        <v>0</v>
      </c>
      <c r="Q213" s="239">
        <v>0</v>
      </c>
      <c r="R213" s="239">
        <f>Q213*H213</f>
        <v>0</v>
      </c>
      <c r="S213" s="239">
        <v>0</v>
      </c>
      <c r="T213" s="24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1" t="s">
        <v>165</v>
      </c>
      <c r="AT213" s="241" t="s">
        <v>161</v>
      </c>
      <c r="AU213" s="241" t="s">
        <v>83</v>
      </c>
      <c r="AY213" s="18" t="s">
        <v>158</v>
      </c>
      <c r="BE213" s="242">
        <f>IF(N213="základní",J213,0)</f>
        <v>0</v>
      </c>
      <c r="BF213" s="242">
        <f>IF(N213="snížená",J213,0)</f>
        <v>0</v>
      </c>
      <c r="BG213" s="242">
        <f>IF(N213="zákl. přenesená",J213,0)</f>
        <v>0</v>
      </c>
      <c r="BH213" s="242">
        <f>IF(N213="sníž. přenesená",J213,0)</f>
        <v>0</v>
      </c>
      <c r="BI213" s="242">
        <f>IF(N213="nulová",J213,0)</f>
        <v>0</v>
      </c>
      <c r="BJ213" s="18" t="s">
        <v>83</v>
      </c>
      <c r="BK213" s="242">
        <f>ROUND(I213*H213,2)</f>
        <v>0</v>
      </c>
      <c r="BL213" s="18" t="s">
        <v>165</v>
      </c>
      <c r="BM213" s="241" t="s">
        <v>944</v>
      </c>
    </row>
    <row r="214" s="2" customFormat="1" ht="16.5" customHeight="1">
      <c r="A214" s="39"/>
      <c r="B214" s="40"/>
      <c r="C214" s="229" t="s">
        <v>608</v>
      </c>
      <c r="D214" s="229" t="s">
        <v>161</v>
      </c>
      <c r="E214" s="230" t="s">
        <v>1889</v>
      </c>
      <c r="F214" s="231" t="s">
        <v>1819</v>
      </c>
      <c r="G214" s="232" t="s">
        <v>1330</v>
      </c>
      <c r="H214" s="233">
        <v>1</v>
      </c>
      <c r="I214" s="234"/>
      <c r="J214" s="235">
        <f>ROUND(I214*H214,2)</f>
        <v>0</v>
      </c>
      <c r="K214" s="236"/>
      <c r="L214" s="45"/>
      <c r="M214" s="237" t="s">
        <v>1</v>
      </c>
      <c r="N214" s="238" t="s">
        <v>41</v>
      </c>
      <c r="O214" s="92"/>
      <c r="P214" s="239">
        <f>O214*H214</f>
        <v>0</v>
      </c>
      <c r="Q214" s="239">
        <v>0</v>
      </c>
      <c r="R214" s="239">
        <f>Q214*H214</f>
        <v>0</v>
      </c>
      <c r="S214" s="239">
        <v>0</v>
      </c>
      <c r="T214" s="24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1" t="s">
        <v>165</v>
      </c>
      <c r="AT214" s="241" t="s">
        <v>161</v>
      </c>
      <c r="AU214" s="241" t="s">
        <v>83</v>
      </c>
      <c r="AY214" s="18" t="s">
        <v>158</v>
      </c>
      <c r="BE214" s="242">
        <f>IF(N214="základní",J214,0)</f>
        <v>0</v>
      </c>
      <c r="BF214" s="242">
        <f>IF(N214="snížená",J214,0)</f>
        <v>0</v>
      </c>
      <c r="BG214" s="242">
        <f>IF(N214="zákl. přenesená",J214,0)</f>
        <v>0</v>
      </c>
      <c r="BH214" s="242">
        <f>IF(N214="sníž. přenesená",J214,0)</f>
        <v>0</v>
      </c>
      <c r="BI214" s="242">
        <f>IF(N214="nulová",J214,0)</f>
        <v>0</v>
      </c>
      <c r="BJ214" s="18" t="s">
        <v>83</v>
      </c>
      <c r="BK214" s="242">
        <f>ROUND(I214*H214,2)</f>
        <v>0</v>
      </c>
      <c r="BL214" s="18" t="s">
        <v>165</v>
      </c>
      <c r="BM214" s="241" t="s">
        <v>952</v>
      </c>
    </row>
    <row r="215" s="2" customFormat="1" ht="16.5" customHeight="1">
      <c r="A215" s="39"/>
      <c r="B215" s="40"/>
      <c r="C215" s="229" t="s">
        <v>612</v>
      </c>
      <c r="D215" s="229" t="s">
        <v>161</v>
      </c>
      <c r="E215" s="230" t="s">
        <v>604</v>
      </c>
      <c r="F215" s="231" t="s">
        <v>1813</v>
      </c>
      <c r="G215" s="232" t="s">
        <v>173</v>
      </c>
      <c r="H215" s="233">
        <v>15</v>
      </c>
      <c r="I215" s="234"/>
      <c r="J215" s="235">
        <f>ROUND(I215*H215,2)</f>
        <v>0</v>
      </c>
      <c r="K215" s="236"/>
      <c r="L215" s="45"/>
      <c r="M215" s="237" t="s">
        <v>1</v>
      </c>
      <c r="N215" s="238" t="s">
        <v>41</v>
      </c>
      <c r="O215" s="92"/>
      <c r="P215" s="239">
        <f>O215*H215</f>
        <v>0</v>
      </c>
      <c r="Q215" s="239">
        <v>0</v>
      </c>
      <c r="R215" s="239">
        <f>Q215*H215</f>
        <v>0</v>
      </c>
      <c r="S215" s="239">
        <v>0</v>
      </c>
      <c r="T215" s="24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1" t="s">
        <v>165</v>
      </c>
      <c r="AT215" s="241" t="s">
        <v>161</v>
      </c>
      <c r="AU215" s="241" t="s">
        <v>83</v>
      </c>
      <c r="AY215" s="18" t="s">
        <v>158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18" t="s">
        <v>83</v>
      </c>
      <c r="BK215" s="242">
        <f>ROUND(I215*H215,2)</f>
        <v>0</v>
      </c>
      <c r="BL215" s="18" t="s">
        <v>165</v>
      </c>
      <c r="BM215" s="241" t="s">
        <v>961</v>
      </c>
    </row>
    <row r="216" s="2" customFormat="1" ht="24.15" customHeight="1">
      <c r="A216" s="39"/>
      <c r="B216" s="40"/>
      <c r="C216" s="229" t="s">
        <v>616</v>
      </c>
      <c r="D216" s="229" t="s">
        <v>161</v>
      </c>
      <c r="E216" s="230" t="s">
        <v>1890</v>
      </c>
      <c r="F216" s="231" t="s">
        <v>1887</v>
      </c>
      <c r="G216" s="232" t="s">
        <v>1</v>
      </c>
      <c r="H216" s="233">
        <v>0</v>
      </c>
      <c r="I216" s="234"/>
      <c r="J216" s="235">
        <f>ROUND(I216*H216,2)</f>
        <v>0</v>
      </c>
      <c r="K216" s="236"/>
      <c r="L216" s="45"/>
      <c r="M216" s="237" t="s">
        <v>1</v>
      </c>
      <c r="N216" s="238" t="s">
        <v>41</v>
      </c>
      <c r="O216" s="92"/>
      <c r="P216" s="239">
        <f>O216*H216</f>
        <v>0</v>
      </c>
      <c r="Q216" s="239">
        <v>0</v>
      </c>
      <c r="R216" s="239">
        <f>Q216*H216</f>
        <v>0</v>
      </c>
      <c r="S216" s="239">
        <v>0</v>
      </c>
      <c r="T216" s="24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1" t="s">
        <v>165</v>
      </c>
      <c r="AT216" s="241" t="s">
        <v>161</v>
      </c>
      <c r="AU216" s="241" t="s">
        <v>83</v>
      </c>
      <c r="AY216" s="18" t="s">
        <v>158</v>
      </c>
      <c r="BE216" s="242">
        <f>IF(N216="základní",J216,0)</f>
        <v>0</v>
      </c>
      <c r="BF216" s="242">
        <f>IF(N216="snížená",J216,0)</f>
        <v>0</v>
      </c>
      <c r="BG216" s="242">
        <f>IF(N216="zákl. přenesená",J216,0)</f>
        <v>0</v>
      </c>
      <c r="BH216" s="242">
        <f>IF(N216="sníž. přenesená",J216,0)</f>
        <v>0</v>
      </c>
      <c r="BI216" s="242">
        <f>IF(N216="nulová",J216,0)</f>
        <v>0</v>
      </c>
      <c r="BJ216" s="18" t="s">
        <v>83</v>
      </c>
      <c r="BK216" s="242">
        <f>ROUND(I216*H216,2)</f>
        <v>0</v>
      </c>
      <c r="BL216" s="18" t="s">
        <v>165</v>
      </c>
      <c r="BM216" s="241" t="s">
        <v>968</v>
      </c>
    </row>
    <row r="217" s="2" customFormat="1" ht="16.5" customHeight="1">
      <c r="A217" s="39"/>
      <c r="B217" s="40"/>
      <c r="C217" s="229" t="s">
        <v>620</v>
      </c>
      <c r="D217" s="229" t="s">
        <v>161</v>
      </c>
      <c r="E217" s="230" t="s">
        <v>612</v>
      </c>
      <c r="F217" s="231" t="s">
        <v>1822</v>
      </c>
      <c r="G217" s="232" t="s">
        <v>173</v>
      </c>
      <c r="H217" s="233">
        <v>15</v>
      </c>
      <c r="I217" s="234"/>
      <c r="J217" s="235">
        <f>ROUND(I217*H217,2)</f>
        <v>0</v>
      </c>
      <c r="K217" s="236"/>
      <c r="L217" s="45"/>
      <c r="M217" s="237" t="s">
        <v>1</v>
      </c>
      <c r="N217" s="238" t="s">
        <v>41</v>
      </c>
      <c r="O217" s="92"/>
      <c r="P217" s="239">
        <f>O217*H217</f>
        <v>0</v>
      </c>
      <c r="Q217" s="239">
        <v>0</v>
      </c>
      <c r="R217" s="239">
        <f>Q217*H217</f>
        <v>0</v>
      </c>
      <c r="S217" s="239">
        <v>0</v>
      </c>
      <c r="T217" s="24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1" t="s">
        <v>165</v>
      </c>
      <c r="AT217" s="241" t="s">
        <v>161</v>
      </c>
      <c r="AU217" s="241" t="s">
        <v>83</v>
      </c>
      <c r="AY217" s="18" t="s">
        <v>158</v>
      </c>
      <c r="BE217" s="242">
        <f>IF(N217="základní",J217,0)</f>
        <v>0</v>
      </c>
      <c r="BF217" s="242">
        <f>IF(N217="snížená",J217,0)</f>
        <v>0</v>
      </c>
      <c r="BG217" s="242">
        <f>IF(N217="zákl. přenesená",J217,0)</f>
        <v>0</v>
      </c>
      <c r="BH217" s="242">
        <f>IF(N217="sníž. přenesená",J217,0)</f>
        <v>0</v>
      </c>
      <c r="BI217" s="242">
        <f>IF(N217="nulová",J217,0)</f>
        <v>0</v>
      </c>
      <c r="BJ217" s="18" t="s">
        <v>83</v>
      </c>
      <c r="BK217" s="242">
        <f>ROUND(I217*H217,2)</f>
        <v>0</v>
      </c>
      <c r="BL217" s="18" t="s">
        <v>165</v>
      </c>
      <c r="BM217" s="241" t="s">
        <v>976</v>
      </c>
    </row>
    <row r="218" s="2" customFormat="1" ht="24.15" customHeight="1">
      <c r="A218" s="39"/>
      <c r="B218" s="40"/>
      <c r="C218" s="229" t="s">
        <v>624</v>
      </c>
      <c r="D218" s="229" t="s">
        <v>161</v>
      </c>
      <c r="E218" s="230" t="s">
        <v>616</v>
      </c>
      <c r="F218" s="231" t="s">
        <v>1862</v>
      </c>
      <c r="G218" s="232" t="s">
        <v>1863</v>
      </c>
      <c r="H218" s="233">
        <v>12</v>
      </c>
      <c r="I218" s="234"/>
      <c r="J218" s="235">
        <f>ROUND(I218*H218,2)</f>
        <v>0</v>
      </c>
      <c r="K218" s="236"/>
      <c r="L218" s="45"/>
      <c r="M218" s="237" t="s">
        <v>1</v>
      </c>
      <c r="N218" s="238" t="s">
        <v>41</v>
      </c>
      <c r="O218" s="92"/>
      <c r="P218" s="239">
        <f>O218*H218</f>
        <v>0</v>
      </c>
      <c r="Q218" s="239">
        <v>0</v>
      </c>
      <c r="R218" s="239">
        <f>Q218*H218</f>
        <v>0</v>
      </c>
      <c r="S218" s="239">
        <v>0</v>
      </c>
      <c r="T218" s="24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1" t="s">
        <v>165</v>
      </c>
      <c r="AT218" s="241" t="s">
        <v>161</v>
      </c>
      <c r="AU218" s="241" t="s">
        <v>83</v>
      </c>
      <c r="AY218" s="18" t="s">
        <v>158</v>
      </c>
      <c r="BE218" s="242">
        <f>IF(N218="základní",J218,0)</f>
        <v>0</v>
      </c>
      <c r="BF218" s="242">
        <f>IF(N218="snížená",J218,0)</f>
        <v>0</v>
      </c>
      <c r="BG218" s="242">
        <f>IF(N218="zákl. přenesená",J218,0)</f>
        <v>0</v>
      </c>
      <c r="BH218" s="242">
        <f>IF(N218="sníž. přenesená",J218,0)</f>
        <v>0</v>
      </c>
      <c r="BI218" s="242">
        <f>IF(N218="nulová",J218,0)</f>
        <v>0</v>
      </c>
      <c r="BJ218" s="18" t="s">
        <v>83</v>
      </c>
      <c r="BK218" s="242">
        <f>ROUND(I218*H218,2)</f>
        <v>0</v>
      </c>
      <c r="BL218" s="18" t="s">
        <v>165</v>
      </c>
      <c r="BM218" s="241" t="s">
        <v>984</v>
      </c>
    </row>
    <row r="219" s="2" customFormat="1" ht="21.75" customHeight="1">
      <c r="A219" s="39"/>
      <c r="B219" s="40"/>
      <c r="C219" s="229" t="s">
        <v>628</v>
      </c>
      <c r="D219" s="229" t="s">
        <v>161</v>
      </c>
      <c r="E219" s="230" t="s">
        <v>620</v>
      </c>
      <c r="F219" s="231" t="s">
        <v>1864</v>
      </c>
      <c r="G219" s="232" t="s">
        <v>1330</v>
      </c>
      <c r="H219" s="233">
        <v>20</v>
      </c>
      <c r="I219" s="234"/>
      <c r="J219" s="235">
        <f>ROUND(I219*H219,2)</f>
        <v>0</v>
      </c>
      <c r="K219" s="236"/>
      <c r="L219" s="45"/>
      <c r="M219" s="237" t="s">
        <v>1</v>
      </c>
      <c r="N219" s="238" t="s">
        <v>41</v>
      </c>
      <c r="O219" s="92"/>
      <c r="P219" s="239">
        <f>O219*H219</f>
        <v>0</v>
      </c>
      <c r="Q219" s="239">
        <v>0</v>
      </c>
      <c r="R219" s="239">
        <f>Q219*H219</f>
        <v>0</v>
      </c>
      <c r="S219" s="239">
        <v>0</v>
      </c>
      <c r="T219" s="24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1" t="s">
        <v>165</v>
      </c>
      <c r="AT219" s="241" t="s">
        <v>161</v>
      </c>
      <c r="AU219" s="241" t="s">
        <v>83</v>
      </c>
      <c r="AY219" s="18" t="s">
        <v>158</v>
      </c>
      <c r="BE219" s="242">
        <f>IF(N219="základní",J219,0)</f>
        <v>0</v>
      </c>
      <c r="BF219" s="242">
        <f>IF(N219="snížená",J219,0)</f>
        <v>0</v>
      </c>
      <c r="BG219" s="242">
        <f>IF(N219="zákl. přenesená",J219,0)</f>
        <v>0</v>
      </c>
      <c r="BH219" s="242">
        <f>IF(N219="sníž. přenesená",J219,0)</f>
        <v>0</v>
      </c>
      <c r="BI219" s="242">
        <f>IF(N219="nulová",J219,0)</f>
        <v>0</v>
      </c>
      <c r="BJ219" s="18" t="s">
        <v>83</v>
      </c>
      <c r="BK219" s="242">
        <f>ROUND(I219*H219,2)</f>
        <v>0</v>
      </c>
      <c r="BL219" s="18" t="s">
        <v>165</v>
      </c>
      <c r="BM219" s="241" t="s">
        <v>992</v>
      </c>
    </row>
    <row r="220" s="2" customFormat="1" ht="16.5" customHeight="1">
      <c r="A220" s="39"/>
      <c r="B220" s="40"/>
      <c r="C220" s="229" t="s">
        <v>632</v>
      </c>
      <c r="D220" s="229" t="s">
        <v>161</v>
      </c>
      <c r="E220" s="230" t="s">
        <v>1891</v>
      </c>
      <c r="F220" s="231" t="s">
        <v>1865</v>
      </c>
      <c r="G220" s="232" t="s">
        <v>1660</v>
      </c>
      <c r="H220" s="233">
        <v>10</v>
      </c>
      <c r="I220" s="234"/>
      <c r="J220" s="235">
        <f>ROUND(I220*H220,2)</f>
        <v>0</v>
      </c>
      <c r="K220" s="236"/>
      <c r="L220" s="45"/>
      <c r="M220" s="237" t="s">
        <v>1</v>
      </c>
      <c r="N220" s="238" t="s">
        <v>41</v>
      </c>
      <c r="O220" s="92"/>
      <c r="P220" s="239">
        <f>O220*H220</f>
        <v>0</v>
      </c>
      <c r="Q220" s="239">
        <v>0</v>
      </c>
      <c r="R220" s="239">
        <f>Q220*H220</f>
        <v>0</v>
      </c>
      <c r="S220" s="239">
        <v>0</v>
      </c>
      <c r="T220" s="24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1" t="s">
        <v>165</v>
      </c>
      <c r="AT220" s="241" t="s">
        <v>161</v>
      </c>
      <c r="AU220" s="241" t="s">
        <v>83</v>
      </c>
      <c r="AY220" s="18" t="s">
        <v>158</v>
      </c>
      <c r="BE220" s="242">
        <f>IF(N220="základní",J220,0)</f>
        <v>0</v>
      </c>
      <c r="BF220" s="242">
        <f>IF(N220="snížená",J220,0)</f>
        <v>0</v>
      </c>
      <c r="BG220" s="242">
        <f>IF(N220="zákl. přenesená",J220,0)</f>
        <v>0</v>
      </c>
      <c r="BH220" s="242">
        <f>IF(N220="sníž. přenesená",J220,0)</f>
        <v>0</v>
      </c>
      <c r="BI220" s="242">
        <f>IF(N220="nulová",J220,0)</f>
        <v>0</v>
      </c>
      <c r="BJ220" s="18" t="s">
        <v>83</v>
      </c>
      <c r="BK220" s="242">
        <f>ROUND(I220*H220,2)</f>
        <v>0</v>
      </c>
      <c r="BL220" s="18" t="s">
        <v>165</v>
      </c>
      <c r="BM220" s="241" t="s">
        <v>1001</v>
      </c>
    </row>
    <row r="221" s="2" customFormat="1" ht="16.5" customHeight="1">
      <c r="A221" s="39"/>
      <c r="B221" s="40"/>
      <c r="C221" s="229" t="s">
        <v>636</v>
      </c>
      <c r="D221" s="229" t="s">
        <v>161</v>
      </c>
      <c r="E221" s="230" t="s">
        <v>624</v>
      </c>
      <c r="F221" s="231" t="s">
        <v>1866</v>
      </c>
      <c r="G221" s="232" t="s">
        <v>1660</v>
      </c>
      <c r="H221" s="233">
        <v>1</v>
      </c>
      <c r="I221" s="234"/>
      <c r="J221" s="235">
        <f>ROUND(I221*H221,2)</f>
        <v>0</v>
      </c>
      <c r="K221" s="236"/>
      <c r="L221" s="45"/>
      <c r="M221" s="237" t="s">
        <v>1</v>
      </c>
      <c r="N221" s="238" t="s">
        <v>41</v>
      </c>
      <c r="O221" s="92"/>
      <c r="P221" s="239">
        <f>O221*H221</f>
        <v>0</v>
      </c>
      <c r="Q221" s="239">
        <v>0</v>
      </c>
      <c r="R221" s="239">
        <f>Q221*H221</f>
        <v>0</v>
      </c>
      <c r="S221" s="239">
        <v>0</v>
      </c>
      <c r="T221" s="24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1" t="s">
        <v>165</v>
      </c>
      <c r="AT221" s="241" t="s">
        <v>161</v>
      </c>
      <c r="AU221" s="241" t="s">
        <v>83</v>
      </c>
      <c r="AY221" s="18" t="s">
        <v>158</v>
      </c>
      <c r="BE221" s="242">
        <f>IF(N221="základní",J221,0)</f>
        <v>0</v>
      </c>
      <c r="BF221" s="242">
        <f>IF(N221="snížená",J221,0)</f>
        <v>0</v>
      </c>
      <c r="BG221" s="242">
        <f>IF(N221="zákl. přenesená",J221,0)</f>
        <v>0</v>
      </c>
      <c r="BH221" s="242">
        <f>IF(N221="sníž. přenesená",J221,0)</f>
        <v>0</v>
      </c>
      <c r="BI221" s="242">
        <f>IF(N221="nulová",J221,0)</f>
        <v>0</v>
      </c>
      <c r="BJ221" s="18" t="s">
        <v>83</v>
      </c>
      <c r="BK221" s="242">
        <f>ROUND(I221*H221,2)</f>
        <v>0</v>
      </c>
      <c r="BL221" s="18" t="s">
        <v>165</v>
      </c>
      <c r="BM221" s="241" t="s">
        <v>1009</v>
      </c>
    </row>
    <row r="222" s="2" customFormat="1" ht="16.5" customHeight="1">
      <c r="A222" s="39"/>
      <c r="B222" s="40"/>
      <c r="C222" s="229" t="s">
        <v>640</v>
      </c>
      <c r="D222" s="229" t="s">
        <v>161</v>
      </c>
      <c r="E222" s="230" t="s">
        <v>628</v>
      </c>
      <c r="F222" s="231" t="s">
        <v>1867</v>
      </c>
      <c r="G222" s="232" t="s">
        <v>1863</v>
      </c>
      <c r="H222" s="233">
        <v>100</v>
      </c>
      <c r="I222" s="234"/>
      <c r="J222" s="235">
        <f>ROUND(I222*H222,2)</f>
        <v>0</v>
      </c>
      <c r="K222" s="236"/>
      <c r="L222" s="45"/>
      <c r="M222" s="237" t="s">
        <v>1</v>
      </c>
      <c r="N222" s="238" t="s">
        <v>41</v>
      </c>
      <c r="O222" s="92"/>
      <c r="P222" s="239">
        <f>O222*H222</f>
        <v>0</v>
      </c>
      <c r="Q222" s="239">
        <v>0</v>
      </c>
      <c r="R222" s="239">
        <f>Q222*H222</f>
        <v>0</v>
      </c>
      <c r="S222" s="239">
        <v>0</v>
      </c>
      <c r="T222" s="24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1" t="s">
        <v>165</v>
      </c>
      <c r="AT222" s="241" t="s">
        <v>161</v>
      </c>
      <c r="AU222" s="241" t="s">
        <v>83</v>
      </c>
      <c r="AY222" s="18" t="s">
        <v>158</v>
      </c>
      <c r="BE222" s="242">
        <f>IF(N222="základní",J222,0)</f>
        <v>0</v>
      </c>
      <c r="BF222" s="242">
        <f>IF(N222="snížená",J222,0)</f>
        <v>0</v>
      </c>
      <c r="BG222" s="242">
        <f>IF(N222="zákl. přenesená",J222,0)</f>
        <v>0</v>
      </c>
      <c r="BH222" s="242">
        <f>IF(N222="sníž. přenesená",J222,0)</f>
        <v>0</v>
      </c>
      <c r="BI222" s="242">
        <f>IF(N222="nulová",J222,0)</f>
        <v>0</v>
      </c>
      <c r="BJ222" s="18" t="s">
        <v>83</v>
      </c>
      <c r="BK222" s="242">
        <f>ROUND(I222*H222,2)</f>
        <v>0</v>
      </c>
      <c r="BL222" s="18" t="s">
        <v>165</v>
      </c>
      <c r="BM222" s="241" t="s">
        <v>1017</v>
      </c>
    </row>
    <row r="223" s="2" customFormat="1" ht="16.5" customHeight="1">
      <c r="A223" s="39"/>
      <c r="B223" s="40"/>
      <c r="C223" s="229" t="s">
        <v>644</v>
      </c>
      <c r="D223" s="229" t="s">
        <v>161</v>
      </c>
      <c r="E223" s="230" t="s">
        <v>632</v>
      </c>
      <c r="F223" s="231" t="s">
        <v>1868</v>
      </c>
      <c r="G223" s="232" t="s">
        <v>1869</v>
      </c>
      <c r="H223" s="233">
        <v>100</v>
      </c>
      <c r="I223" s="234"/>
      <c r="J223" s="235">
        <f>ROUND(I223*H223,2)</f>
        <v>0</v>
      </c>
      <c r="K223" s="236"/>
      <c r="L223" s="45"/>
      <c r="M223" s="237" t="s">
        <v>1</v>
      </c>
      <c r="N223" s="238" t="s">
        <v>41</v>
      </c>
      <c r="O223" s="92"/>
      <c r="P223" s="239">
        <f>O223*H223</f>
        <v>0</v>
      </c>
      <c r="Q223" s="239">
        <v>0</v>
      </c>
      <c r="R223" s="239">
        <f>Q223*H223</f>
        <v>0</v>
      </c>
      <c r="S223" s="239">
        <v>0</v>
      </c>
      <c r="T223" s="24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1" t="s">
        <v>165</v>
      </c>
      <c r="AT223" s="241" t="s">
        <v>161</v>
      </c>
      <c r="AU223" s="241" t="s">
        <v>83</v>
      </c>
      <c r="AY223" s="18" t="s">
        <v>158</v>
      </c>
      <c r="BE223" s="242">
        <f>IF(N223="základní",J223,0)</f>
        <v>0</v>
      </c>
      <c r="BF223" s="242">
        <f>IF(N223="snížená",J223,0)</f>
        <v>0</v>
      </c>
      <c r="BG223" s="242">
        <f>IF(N223="zákl. přenesená",J223,0)</f>
        <v>0</v>
      </c>
      <c r="BH223" s="242">
        <f>IF(N223="sníž. přenesená",J223,0)</f>
        <v>0</v>
      </c>
      <c r="BI223" s="242">
        <f>IF(N223="nulová",J223,0)</f>
        <v>0</v>
      </c>
      <c r="BJ223" s="18" t="s">
        <v>83</v>
      </c>
      <c r="BK223" s="242">
        <f>ROUND(I223*H223,2)</f>
        <v>0</v>
      </c>
      <c r="BL223" s="18" t="s">
        <v>165</v>
      </c>
      <c r="BM223" s="241" t="s">
        <v>1025</v>
      </c>
    </row>
    <row r="224" s="2" customFormat="1" ht="16.5" customHeight="1">
      <c r="A224" s="39"/>
      <c r="B224" s="40"/>
      <c r="C224" s="229" t="s">
        <v>648</v>
      </c>
      <c r="D224" s="229" t="s">
        <v>161</v>
      </c>
      <c r="E224" s="230" t="s">
        <v>636</v>
      </c>
      <c r="F224" s="231" t="s">
        <v>1870</v>
      </c>
      <c r="G224" s="232" t="s">
        <v>1660</v>
      </c>
      <c r="H224" s="233">
        <v>1</v>
      </c>
      <c r="I224" s="234"/>
      <c r="J224" s="235">
        <f>ROUND(I224*H224,2)</f>
        <v>0</v>
      </c>
      <c r="K224" s="236"/>
      <c r="L224" s="45"/>
      <c r="M224" s="237" t="s">
        <v>1</v>
      </c>
      <c r="N224" s="238" t="s">
        <v>41</v>
      </c>
      <c r="O224" s="92"/>
      <c r="P224" s="239">
        <f>O224*H224</f>
        <v>0</v>
      </c>
      <c r="Q224" s="239">
        <v>0</v>
      </c>
      <c r="R224" s="239">
        <f>Q224*H224</f>
        <v>0</v>
      </c>
      <c r="S224" s="239">
        <v>0</v>
      </c>
      <c r="T224" s="24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1" t="s">
        <v>165</v>
      </c>
      <c r="AT224" s="241" t="s">
        <v>161</v>
      </c>
      <c r="AU224" s="241" t="s">
        <v>83</v>
      </c>
      <c r="AY224" s="18" t="s">
        <v>158</v>
      </c>
      <c r="BE224" s="242">
        <f>IF(N224="základní",J224,0)</f>
        <v>0</v>
      </c>
      <c r="BF224" s="242">
        <f>IF(N224="snížená",J224,0)</f>
        <v>0</v>
      </c>
      <c r="BG224" s="242">
        <f>IF(N224="zákl. přenesená",J224,0)</f>
        <v>0</v>
      </c>
      <c r="BH224" s="242">
        <f>IF(N224="sníž. přenesená",J224,0)</f>
        <v>0</v>
      </c>
      <c r="BI224" s="242">
        <f>IF(N224="nulová",J224,0)</f>
        <v>0</v>
      </c>
      <c r="BJ224" s="18" t="s">
        <v>83</v>
      </c>
      <c r="BK224" s="242">
        <f>ROUND(I224*H224,2)</f>
        <v>0</v>
      </c>
      <c r="BL224" s="18" t="s">
        <v>165</v>
      </c>
      <c r="BM224" s="241" t="s">
        <v>1033</v>
      </c>
    </row>
    <row r="225" s="2" customFormat="1" ht="16.5" customHeight="1">
      <c r="A225" s="39"/>
      <c r="B225" s="40"/>
      <c r="C225" s="229" t="s">
        <v>652</v>
      </c>
      <c r="D225" s="229" t="s">
        <v>161</v>
      </c>
      <c r="E225" s="230" t="s">
        <v>640</v>
      </c>
      <c r="F225" s="231" t="s">
        <v>1871</v>
      </c>
      <c r="G225" s="232" t="s">
        <v>1660</v>
      </c>
      <c r="H225" s="233">
        <v>1</v>
      </c>
      <c r="I225" s="234"/>
      <c r="J225" s="235">
        <f>ROUND(I225*H225,2)</f>
        <v>0</v>
      </c>
      <c r="K225" s="236"/>
      <c r="L225" s="45"/>
      <c r="M225" s="303" t="s">
        <v>1</v>
      </c>
      <c r="N225" s="304" t="s">
        <v>41</v>
      </c>
      <c r="O225" s="305"/>
      <c r="P225" s="306">
        <f>O225*H225</f>
        <v>0</v>
      </c>
      <c r="Q225" s="306">
        <v>0</v>
      </c>
      <c r="R225" s="306">
        <f>Q225*H225</f>
        <v>0</v>
      </c>
      <c r="S225" s="306">
        <v>0</v>
      </c>
      <c r="T225" s="30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1" t="s">
        <v>165</v>
      </c>
      <c r="AT225" s="241" t="s">
        <v>161</v>
      </c>
      <c r="AU225" s="241" t="s">
        <v>83</v>
      </c>
      <c r="AY225" s="18" t="s">
        <v>158</v>
      </c>
      <c r="BE225" s="242">
        <f>IF(N225="základní",J225,0)</f>
        <v>0</v>
      </c>
      <c r="BF225" s="242">
        <f>IF(N225="snížená",J225,0)</f>
        <v>0</v>
      </c>
      <c r="BG225" s="242">
        <f>IF(N225="zákl. přenesená",J225,0)</f>
        <v>0</v>
      </c>
      <c r="BH225" s="242">
        <f>IF(N225="sníž. přenesená",J225,0)</f>
        <v>0</v>
      </c>
      <c r="BI225" s="242">
        <f>IF(N225="nulová",J225,0)</f>
        <v>0</v>
      </c>
      <c r="BJ225" s="18" t="s">
        <v>83</v>
      </c>
      <c r="BK225" s="242">
        <f>ROUND(I225*H225,2)</f>
        <v>0</v>
      </c>
      <c r="BL225" s="18" t="s">
        <v>165</v>
      </c>
      <c r="BM225" s="241" t="s">
        <v>1041</v>
      </c>
    </row>
    <row r="226" s="2" customFormat="1" ht="6.96" customHeight="1">
      <c r="A226" s="39"/>
      <c r="B226" s="67"/>
      <c r="C226" s="68"/>
      <c r="D226" s="68"/>
      <c r="E226" s="68"/>
      <c r="F226" s="68"/>
      <c r="G226" s="68"/>
      <c r="H226" s="68"/>
      <c r="I226" s="68"/>
      <c r="J226" s="68"/>
      <c r="K226" s="68"/>
      <c r="L226" s="45"/>
      <c r="M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</row>
  </sheetData>
  <sheetProtection sheet="1" autoFilter="0" formatColumns="0" formatRows="0" objects="1" scenarios="1" spinCount="100000" saltValue="RkVbDPFOgDysIsB4j6FxRT43/7yQ1/OPikzixUiqMTyeGJE6bhpZkKEGIHRl7vgjvkM56bBe7jRusWEDQZiWjw==" hashValue="k7UVO0gu6mwIV0ZiuxqxHj8IP6KWFM+78aWRfqmDRDvkEkm7bsfKDLaJK8cWKHc6Wz9Fl4OxzJHKN5sHcStlog==" algorithmName="SHA-512" password="E5C3"/>
  <autoFilter ref="C125:K225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2:H112"/>
    <mergeCell ref="E116:H116"/>
    <mergeCell ref="E114:H114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115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116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2" customFormat="1" ht="12" customHeight="1">
      <c r="A8" s="39"/>
      <c r="B8" s="45"/>
      <c r="C8" s="39"/>
      <c r="D8" s="152" t="s">
        <v>117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4" t="s">
        <v>1892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2" t="s">
        <v>18</v>
      </c>
      <c r="E11" s="39"/>
      <c r="F11" s="142" t="s">
        <v>1</v>
      </c>
      <c r="G11" s="39"/>
      <c r="H11" s="39"/>
      <c r="I11" s="152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20</v>
      </c>
      <c r="E12" s="39"/>
      <c r="F12" s="142" t="s">
        <v>21</v>
      </c>
      <c r="G12" s="39"/>
      <c r="H12" s="39"/>
      <c r="I12" s="152" t="s">
        <v>22</v>
      </c>
      <c r="J12" s="155" t="str">
        <f>'Rekapitulace stavby'!AN8</f>
        <v>31. 8. 2018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24</v>
      </c>
      <c r="E14" s="39"/>
      <c r="F14" s="39"/>
      <c r="G14" s="39"/>
      <c r="H14" s="39"/>
      <c r="I14" s="152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2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2" t="s">
        <v>28</v>
      </c>
      <c r="E17" s="39"/>
      <c r="F17" s="39"/>
      <c r="G17" s="39"/>
      <c r="H17" s="39"/>
      <c r="I17" s="15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2" t="s">
        <v>30</v>
      </c>
      <c r="E20" s="39"/>
      <c r="F20" s="39"/>
      <c r="G20" s="39"/>
      <c r="H20" s="39"/>
      <c r="I20" s="152" t="s">
        <v>25</v>
      </c>
      <c r="J20" s="142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</v>
      </c>
      <c r="F21" s="39"/>
      <c r="G21" s="39"/>
      <c r="H21" s="39"/>
      <c r="I21" s="152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2" t="s">
        <v>33</v>
      </c>
      <c r="E23" s="39"/>
      <c r="F23" s="39"/>
      <c r="G23" s="39"/>
      <c r="H23" s="39"/>
      <c r="I23" s="152" t="s">
        <v>25</v>
      </c>
      <c r="J23" s="142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tr">
        <f>IF('Rekapitulace stavby'!E20="","",'Rekapitulace stavby'!E20)</f>
        <v xml:space="preserve"> </v>
      </c>
      <c r="F24" s="39"/>
      <c r="G24" s="39"/>
      <c r="H24" s="39"/>
      <c r="I24" s="152" t="s">
        <v>27</v>
      </c>
      <c r="J24" s="142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2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07.25" customHeight="1">
      <c r="A27" s="156"/>
      <c r="B27" s="157"/>
      <c r="C27" s="156"/>
      <c r="D27" s="156"/>
      <c r="E27" s="158" t="s">
        <v>121</v>
      </c>
      <c r="F27" s="158"/>
      <c r="G27" s="158"/>
      <c r="H27" s="158"/>
      <c r="I27" s="156"/>
      <c r="J27" s="156"/>
      <c r="K27" s="156"/>
      <c r="L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0"/>
      <c r="E29" s="160"/>
      <c r="F29" s="160"/>
      <c r="G29" s="160"/>
      <c r="H29" s="160"/>
      <c r="I29" s="160"/>
      <c r="J29" s="160"/>
      <c r="K29" s="16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1" t="s">
        <v>36</v>
      </c>
      <c r="E30" s="39"/>
      <c r="F30" s="39"/>
      <c r="G30" s="39"/>
      <c r="H30" s="39"/>
      <c r="I30" s="39"/>
      <c r="J30" s="16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3" t="s">
        <v>38</v>
      </c>
      <c r="G32" s="39"/>
      <c r="H32" s="39"/>
      <c r="I32" s="163" t="s">
        <v>37</v>
      </c>
      <c r="J32" s="16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4" t="s">
        <v>40</v>
      </c>
      <c r="E33" s="152" t="s">
        <v>41</v>
      </c>
      <c r="F33" s="165">
        <f>ROUND((SUM(BE123:BE148)),  2)</f>
        <v>0</v>
      </c>
      <c r="G33" s="39"/>
      <c r="H33" s="39"/>
      <c r="I33" s="166">
        <v>0.20999999999999999</v>
      </c>
      <c r="J33" s="165">
        <f>ROUND(((SUM(BE123:BE148))*I33),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2" t="s">
        <v>42</v>
      </c>
      <c r="F34" s="165">
        <f>ROUND((SUM(BF123:BF148)),  2)</f>
        <v>0</v>
      </c>
      <c r="G34" s="39"/>
      <c r="H34" s="39"/>
      <c r="I34" s="166">
        <v>0.12</v>
      </c>
      <c r="J34" s="165">
        <f>ROUND(((SUM(BF123:BF148))*I34),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2" t="s">
        <v>43</v>
      </c>
      <c r="F35" s="165">
        <f>ROUND((SUM(BG123:BG148)),  2)</f>
        <v>0</v>
      </c>
      <c r="G35" s="39"/>
      <c r="H35" s="39"/>
      <c r="I35" s="166">
        <v>0.20999999999999999</v>
      </c>
      <c r="J35" s="16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2" t="s">
        <v>44</v>
      </c>
      <c r="F36" s="165">
        <f>ROUND((SUM(BH123:BH148)),  2)</f>
        <v>0</v>
      </c>
      <c r="G36" s="39"/>
      <c r="H36" s="39"/>
      <c r="I36" s="166">
        <v>0.12</v>
      </c>
      <c r="J36" s="16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45</v>
      </c>
      <c r="F37" s="165">
        <f>ROUND((SUM(BI123:BI148)),  2)</f>
        <v>0</v>
      </c>
      <c r="G37" s="39"/>
      <c r="H37" s="39"/>
      <c r="I37" s="166">
        <v>0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46</v>
      </c>
      <c r="E39" s="169"/>
      <c r="F39" s="169"/>
      <c r="G39" s="170" t="s">
        <v>47</v>
      </c>
      <c r="H39" s="171" t="s">
        <v>48</v>
      </c>
      <c r="I39" s="169"/>
      <c r="J39" s="172">
        <f>SUM(J30:J37)</f>
        <v>0</v>
      </c>
      <c r="K39" s="17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VON - Vedlejší a ostatní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31. 8. 2018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Ostravská univerzita</v>
      </c>
      <c r="G91" s="41"/>
      <c r="H91" s="41"/>
      <c r="I91" s="33" t="s">
        <v>30</v>
      </c>
      <c r="J91" s="37" t="str">
        <f>E21</f>
        <v>Marpo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123</v>
      </c>
      <c r="D94" s="187"/>
      <c r="E94" s="187"/>
      <c r="F94" s="187"/>
      <c r="G94" s="187"/>
      <c r="H94" s="187"/>
      <c r="I94" s="187"/>
      <c r="J94" s="188" t="s">
        <v>124</v>
      </c>
      <c r="K94" s="18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125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126</v>
      </c>
    </row>
    <row r="97" s="9" customFormat="1" ht="24.96" customHeight="1">
      <c r="A97" s="9"/>
      <c r="B97" s="190"/>
      <c r="C97" s="191"/>
      <c r="D97" s="192" t="s">
        <v>1893</v>
      </c>
      <c r="E97" s="193"/>
      <c r="F97" s="193"/>
      <c r="G97" s="193"/>
      <c r="H97" s="193"/>
      <c r="I97" s="193"/>
      <c r="J97" s="194">
        <f>J124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34"/>
      <c r="D98" s="197" t="s">
        <v>1894</v>
      </c>
      <c r="E98" s="198"/>
      <c r="F98" s="198"/>
      <c r="G98" s="198"/>
      <c r="H98" s="198"/>
      <c r="I98" s="198"/>
      <c r="J98" s="199">
        <f>J125</f>
        <v>0</v>
      </c>
      <c r="K98" s="134"/>
      <c r="L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34"/>
      <c r="D99" s="197" t="s">
        <v>1895</v>
      </c>
      <c r="E99" s="198"/>
      <c r="F99" s="198"/>
      <c r="G99" s="198"/>
      <c r="H99" s="198"/>
      <c r="I99" s="198"/>
      <c r="J99" s="199">
        <f>J128</f>
        <v>0</v>
      </c>
      <c r="K99" s="134"/>
      <c r="L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90"/>
      <c r="C100" s="191"/>
      <c r="D100" s="192" t="s">
        <v>1896</v>
      </c>
      <c r="E100" s="193"/>
      <c r="F100" s="193"/>
      <c r="G100" s="193"/>
      <c r="H100" s="193"/>
      <c r="I100" s="193"/>
      <c r="J100" s="194">
        <f>J133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0"/>
      <c r="C101" s="191"/>
      <c r="D101" s="192" t="s">
        <v>1897</v>
      </c>
      <c r="E101" s="193"/>
      <c r="F101" s="193"/>
      <c r="G101" s="193"/>
      <c r="H101" s="193"/>
      <c r="I101" s="193"/>
      <c r="J101" s="194">
        <f>J136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1898</v>
      </c>
      <c r="E102" s="193"/>
      <c r="F102" s="193"/>
      <c r="G102" s="193"/>
      <c r="H102" s="193"/>
      <c r="I102" s="193"/>
      <c r="J102" s="194">
        <f>J143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1899</v>
      </c>
      <c r="E103" s="193"/>
      <c r="F103" s="193"/>
      <c r="G103" s="193"/>
      <c r="H103" s="193"/>
      <c r="I103" s="193"/>
      <c r="J103" s="194">
        <f>J146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143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5" t="str">
        <f>E7</f>
        <v>Objekty OU, část D a DM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117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VON - Vedlejší a ostatní rozpočtové náklady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 xml:space="preserve"> </v>
      </c>
      <c r="G117" s="41"/>
      <c r="H117" s="41"/>
      <c r="I117" s="33" t="s">
        <v>22</v>
      </c>
      <c r="J117" s="80" t="str">
        <f>IF(J12="","",J12)</f>
        <v>31. 8. 2018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Ostravská univerzita</v>
      </c>
      <c r="G119" s="41"/>
      <c r="H119" s="41"/>
      <c r="I119" s="33" t="s">
        <v>30</v>
      </c>
      <c r="J119" s="37" t="str">
        <f>E21</f>
        <v>Marpo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IF(E18="","",E18)</f>
        <v>Vyplň údaj</v>
      </c>
      <c r="G120" s="41"/>
      <c r="H120" s="41"/>
      <c r="I120" s="33" t="s">
        <v>33</v>
      </c>
      <c r="J120" s="37" t="str">
        <f>E24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1"/>
      <c r="B122" s="202"/>
      <c r="C122" s="203" t="s">
        <v>144</v>
      </c>
      <c r="D122" s="204" t="s">
        <v>61</v>
      </c>
      <c r="E122" s="204" t="s">
        <v>57</v>
      </c>
      <c r="F122" s="204" t="s">
        <v>58</v>
      </c>
      <c r="G122" s="204" t="s">
        <v>145</v>
      </c>
      <c r="H122" s="204" t="s">
        <v>146</v>
      </c>
      <c r="I122" s="204" t="s">
        <v>147</v>
      </c>
      <c r="J122" s="205" t="s">
        <v>124</v>
      </c>
      <c r="K122" s="206" t="s">
        <v>148</v>
      </c>
      <c r="L122" s="207"/>
      <c r="M122" s="101" t="s">
        <v>1</v>
      </c>
      <c r="N122" s="102" t="s">
        <v>40</v>
      </c>
      <c r="O122" s="102" t="s">
        <v>149</v>
      </c>
      <c r="P122" s="102" t="s">
        <v>150</v>
      </c>
      <c r="Q122" s="102" t="s">
        <v>151</v>
      </c>
      <c r="R122" s="102" t="s">
        <v>152</v>
      </c>
      <c r="S122" s="102" t="s">
        <v>153</v>
      </c>
      <c r="T122" s="103" t="s">
        <v>154</v>
      </c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</row>
    <row r="123" s="2" customFormat="1" ht="22.8" customHeight="1">
      <c r="A123" s="39"/>
      <c r="B123" s="40"/>
      <c r="C123" s="108" t="s">
        <v>155</v>
      </c>
      <c r="D123" s="41"/>
      <c r="E123" s="41"/>
      <c r="F123" s="41"/>
      <c r="G123" s="41"/>
      <c r="H123" s="41"/>
      <c r="I123" s="41"/>
      <c r="J123" s="208">
        <f>BK123</f>
        <v>0</v>
      </c>
      <c r="K123" s="41"/>
      <c r="L123" s="45"/>
      <c r="M123" s="104"/>
      <c r="N123" s="209"/>
      <c r="O123" s="105"/>
      <c r="P123" s="210">
        <f>P124+P133+P136+P143+P146</f>
        <v>0</v>
      </c>
      <c r="Q123" s="105"/>
      <c r="R123" s="210">
        <f>R124+R133+R136+R143+R146</f>
        <v>0</v>
      </c>
      <c r="S123" s="105"/>
      <c r="T123" s="211">
        <f>T124+T133+T136+T143+T146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75</v>
      </c>
      <c r="AU123" s="18" t="s">
        <v>126</v>
      </c>
      <c r="BK123" s="212">
        <f>BK124+BK133+BK136+BK143+BK146</f>
        <v>0</v>
      </c>
    </row>
    <row r="124" s="12" customFormat="1" ht="25.92" customHeight="1">
      <c r="A124" s="12"/>
      <c r="B124" s="213"/>
      <c r="C124" s="214"/>
      <c r="D124" s="215" t="s">
        <v>75</v>
      </c>
      <c r="E124" s="216" t="s">
        <v>1656</v>
      </c>
      <c r="F124" s="216" t="s">
        <v>1656</v>
      </c>
      <c r="G124" s="214"/>
      <c r="H124" s="214"/>
      <c r="I124" s="217"/>
      <c r="J124" s="218">
        <f>BK124</f>
        <v>0</v>
      </c>
      <c r="K124" s="214"/>
      <c r="L124" s="219"/>
      <c r="M124" s="220"/>
      <c r="N124" s="221"/>
      <c r="O124" s="221"/>
      <c r="P124" s="222">
        <f>P125+P128</f>
        <v>0</v>
      </c>
      <c r="Q124" s="221"/>
      <c r="R124" s="222">
        <f>R125+R128</f>
        <v>0</v>
      </c>
      <c r="S124" s="221"/>
      <c r="T124" s="223">
        <f>T125+T128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4" t="s">
        <v>187</v>
      </c>
      <c r="AT124" s="225" t="s">
        <v>75</v>
      </c>
      <c r="AU124" s="225" t="s">
        <v>76</v>
      </c>
      <c r="AY124" s="224" t="s">
        <v>158</v>
      </c>
      <c r="BK124" s="226">
        <f>BK125+BK128</f>
        <v>0</v>
      </c>
    </row>
    <row r="125" s="12" customFormat="1" ht="22.8" customHeight="1">
      <c r="A125" s="12"/>
      <c r="B125" s="213"/>
      <c r="C125" s="214"/>
      <c r="D125" s="215" t="s">
        <v>75</v>
      </c>
      <c r="E125" s="227" t="s">
        <v>1900</v>
      </c>
      <c r="F125" s="227" t="s">
        <v>1901</v>
      </c>
      <c r="G125" s="214"/>
      <c r="H125" s="214"/>
      <c r="I125" s="217"/>
      <c r="J125" s="228">
        <f>BK125</f>
        <v>0</v>
      </c>
      <c r="K125" s="214"/>
      <c r="L125" s="219"/>
      <c r="M125" s="220"/>
      <c r="N125" s="221"/>
      <c r="O125" s="221"/>
      <c r="P125" s="222">
        <f>SUM(P126:P127)</f>
        <v>0</v>
      </c>
      <c r="Q125" s="221"/>
      <c r="R125" s="222">
        <f>SUM(R126:R127)</f>
        <v>0</v>
      </c>
      <c r="S125" s="221"/>
      <c r="T125" s="223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4" t="s">
        <v>187</v>
      </c>
      <c r="AT125" s="225" t="s">
        <v>75</v>
      </c>
      <c r="AU125" s="225" t="s">
        <v>83</v>
      </c>
      <c r="AY125" s="224" t="s">
        <v>158</v>
      </c>
      <c r="BK125" s="226">
        <f>SUM(BK126:BK127)</f>
        <v>0</v>
      </c>
    </row>
    <row r="126" s="2" customFormat="1" ht="16.5" customHeight="1">
      <c r="A126" s="39"/>
      <c r="B126" s="40"/>
      <c r="C126" s="229" t="s">
        <v>83</v>
      </c>
      <c r="D126" s="229" t="s">
        <v>161</v>
      </c>
      <c r="E126" s="230" t="s">
        <v>1902</v>
      </c>
      <c r="F126" s="231" t="s">
        <v>1903</v>
      </c>
      <c r="G126" s="232" t="s">
        <v>1703</v>
      </c>
      <c r="H126" s="233">
        <v>1</v>
      </c>
      <c r="I126" s="234"/>
      <c r="J126" s="235">
        <f>ROUND(I126*H126,2)</f>
        <v>0</v>
      </c>
      <c r="K126" s="236"/>
      <c r="L126" s="45"/>
      <c r="M126" s="237" t="s">
        <v>1</v>
      </c>
      <c r="N126" s="238" t="s">
        <v>41</v>
      </c>
      <c r="O126" s="92"/>
      <c r="P126" s="239">
        <f>O126*H126</f>
        <v>0</v>
      </c>
      <c r="Q126" s="239">
        <v>0</v>
      </c>
      <c r="R126" s="239">
        <f>Q126*H126</f>
        <v>0</v>
      </c>
      <c r="S126" s="239">
        <v>0</v>
      </c>
      <c r="T126" s="24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1" t="s">
        <v>165</v>
      </c>
      <c r="AT126" s="241" t="s">
        <v>161</v>
      </c>
      <c r="AU126" s="241" t="s">
        <v>85</v>
      </c>
      <c r="AY126" s="18" t="s">
        <v>158</v>
      </c>
      <c r="BE126" s="242">
        <f>IF(N126="základní",J126,0)</f>
        <v>0</v>
      </c>
      <c r="BF126" s="242">
        <f>IF(N126="snížená",J126,0)</f>
        <v>0</v>
      </c>
      <c r="BG126" s="242">
        <f>IF(N126="zákl. přenesená",J126,0)</f>
        <v>0</v>
      </c>
      <c r="BH126" s="242">
        <f>IF(N126="sníž. přenesená",J126,0)</f>
        <v>0</v>
      </c>
      <c r="BI126" s="242">
        <f>IF(N126="nulová",J126,0)</f>
        <v>0</v>
      </c>
      <c r="BJ126" s="18" t="s">
        <v>83</v>
      </c>
      <c r="BK126" s="242">
        <f>ROUND(I126*H126,2)</f>
        <v>0</v>
      </c>
      <c r="BL126" s="18" t="s">
        <v>165</v>
      </c>
      <c r="BM126" s="241" t="s">
        <v>159</v>
      </c>
    </row>
    <row r="127" s="2" customFormat="1">
      <c r="A127" s="39"/>
      <c r="B127" s="40"/>
      <c r="C127" s="41"/>
      <c r="D127" s="245" t="s">
        <v>330</v>
      </c>
      <c r="E127" s="41"/>
      <c r="F127" s="298" t="s">
        <v>1904</v>
      </c>
      <c r="G127" s="41"/>
      <c r="H127" s="41"/>
      <c r="I127" s="299"/>
      <c r="J127" s="41"/>
      <c r="K127" s="41"/>
      <c r="L127" s="45"/>
      <c r="M127" s="300"/>
      <c r="N127" s="301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330</v>
      </c>
      <c r="AU127" s="18" t="s">
        <v>85</v>
      </c>
    </row>
    <row r="128" s="12" customFormat="1" ht="22.8" customHeight="1">
      <c r="A128" s="12"/>
      <c r="B128" s="213"/>
      <c r="C128" s="214"/>
      <c r="D128" s="215" t="s">
        <v>75</v>
      </c>
      <c r="E128" s="227" t="s">
        <v>1905</v>
      </c>
      <c r="F128" s="227" t="s">
        <v>1906</v>
      </c>
      <c r="G128" s="214"/>
      <c r="H128" s="214"/>
      <c r="I128" s="217"/>
      <c r="J128" s="228">
        <f>BK128</f>
        <v>0</v>
      </c>
      <c r="K128" s="214"/>
      <c r="L128" s="219"/>
      <c r="M128" s="220"/>
      <c r="N128" s="221"/>
      <c r="O128" s="221"/>
      <c r="P128" s="222">
        <f>SUM(P129:P132)</f>
        <v>0</v>
      </c>
      <c r="Q128" s="221"/>
      <c r="R128" s="222">
        <f>SUM(R129:R132)</f>
        <v>0</v>
      </c>
      <c r="S128" s="221"/>
      <c r="T128" s="223">
        <f>SUM(T129:T132)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4" t="s">
        <v>187</v>
      </c>
      <c r="AT128" s="225" t="s">
        <v>75</v>
      </c>
      <c r="AU128" s="225" t="s">
        <v>83</v>
      </c>
      <c r="AY128" s="224" t="s">
        <v>158</v>
      </c>
      <c r="BK128" s="226">
        <f>SUM(BK129:BK132)</f>
        <v>0</v>
      </c>
    </row>
    <row r="129" s="2" customFormat="1" ht="16.5" customHeight="1">
      <c r="A129" s="39"/>
      <c r="B129" s="40"/>
      <c r="C129" s="229" t="s">
        <v>85</v>
      </c>
      <c r="D129" s="229" t="s">
        <v>161</v>
      </c>
      <c r="E129" s="230" t="s">
        <v>1907</v>
      </c>
      <c r="F129" s="231" t="s">
        <v>1908</v>
      </c>
      <c r="G129" s="232" t="s">
        <v>1703</v>
      </c>
      <c r="H129" s="233">
        <v>1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41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165</v>
      </c>
      <c r="AT129" s="241" t="s">
        <v>161</v>
      </c>
      <c r="AU129" s="241" t="s">
        <v>85</v>
      </c>
      <c r="AY129" s="18" t="s">
        <v>158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83</v>
      </c>
      <c r="BK129" s="242">
        <f>ROUND(I129*H129,2)</f>
        <v>0</v>
      </c>
      <c r="BL129" s="18" t="s">
        <v>165</v>
      </c>
      <c r="BM129" s="241" t="s">
        <v>241</v>
      </c>
    </row>
    <row r="130" s="2" customFormat="1">
      <c r="A130" s="39"/>
      <c r="B130" s="40"/>
      <c r="C130" s="41"/>
      <c r="D130" s="245" t="s">
        <v>330</v>
      </c>
      <c r="E130" s="41"/>
      <c r="F130" s="298" t="s">
        <v>1909</v>
      </c>
      <c r="G130" s="41"/>
      <c r="H130" s="41"/>
      <c r="I130" s="299"/>
      <c r="J130" s="41"/>
      <c r="K130" s="41"/>
      <c r="L130" s="45"/>
      <c r="M130" s="300"/>
      <c r="N130" s="301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330</v>
      </c>
      <c r="AU130" s="18" t="s">
        <v>85</v>
      </c>
    </row>
    <row r="131" s="2" customFormat="1" ht="16.5" customHeight="1">
      <c r="A131" s="39"/>
      <c r="B131" s="40"/>
      <c r="C131" s="229" t="s">
        <v>102</v>
      </c>
      <c r="D131" s="229" t="s">
        <v>161</v>
      </c>
      <c r="E131" s="230" t="s">
        <v>1910</v>
      </c>
      <c r="F131" s="231" t="s">
        <v>1911</v>
      </c>
      <c r="G131" s="232" t="s">
        <v>1703</v>
      </c>
      <c r="H131" s="233">
        <v>1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165</v>
      </c>
      <c r="AT131" s="241" t="s">
        <v>161</v>
      </c>
      <c r="AU131" s="241" t="s">
        <v>85</v>
      </c>
      <c r="AY131" s="18" t="s">
        <v>158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165</v>
      </c>
      <c r="BM131" s="241" t="s">
        <v>1912</v>
      </c>
    </row>
    <row r="132" s="2" customFormat="1">
      <c r="A132" s="39"/>
      <c r="B132" s="40"/>
      <c r="C132" s="41"/>
      <c r="D132" s="245" t="s">
        <v>330</v>
      </c>
      <c r="E132" s="41"/>
      <c r="F132" s="298" t="s">
        <v>1913</v>
      </c>
      <c r="G132" s="41"/>
      <c r="H132" s="41"/>
      <c r="I132" s="299"/>
      <c r="J132" s="41"/>
      <c r="K132" s="41"/>
      <c r="L132" s="45"/>
      <c r="M132" s="300"/>
      <c r="N132" s="301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330</v>
      </c>
      <c r="AU132" s="18" t="s">
        <v>85</v>
      </c>
    </row>
    <row r="133" s="12" customFormat="1" ht="25.92" customHeight="1">
      <c r="A133" s="12"/>
      <c r="B133" s="213"/>
      <c r="C133" s="214"/>
      <c r="D133" s="215" t="s">
        <v>75</v>
      </c>
      <c r="E133" s="216" t="s">
        <v>1914</v>
      </c>
      <c r="F133" s="216" t="s">
        <v>1915</v>
      </c>
      <c r="G133" s="214"/>
      <c r="H133" s="214"/>
      <c r="I133" s="217"/>
      <c r="J133" s="218">
        <f>BK133</f>
        <v>0</v>
      </c>
      <c r="K133" s="214"/>
      <c r="L133" s="219"/>
      <c r="M133" s="220"/>
      <c r="N133" s="221"/>
      <c r="O133" s="221"/>
      <c r="P133" s="222">
        <f>SUM(P134:P135)</f>
        <v>0</v>
      </c>
      <c r="Q133" s="221"/>
      <c r="R133" s="222">
        <f>SUM(R134:R135)</f>
        <v>0</v>
      </c>
      <c r="S133" s="221"/>
      <c r="T133" s="223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4" t="s">
        <v>187</v>
      </c>
      <c r="AT133" s="225" t="s">
        <v>75</v>
      </c>
      <c r="AU133" s="225" t="s">
        <v>76</v>
      </c>
      <c r="AY133" s="224" t="s">
        <v>158</v>
      </c>
      <c r="BK133" s="226">
        <f>SUM(BK134:BK135)</f>
        <v>0</v>
      </c>
    </row>
    <row r="134" s="2" customFormat="1" ht="16.5" customHeight="1">
      <c r="A134" s="39"/>
      <c r="B134" s="40"/>
      <c r="C134" s="229" t="s">
        <v>165</v>
      </c>
      <c r="D134" s="229" t="s">
        <v>161</v>
      </c>
      <c r="E134" s="230" t="s">
        <v>1916</v>
      </c>
      <c r="F134" s="231" t="s">
        <v>1915</v>
      </c>
      <c r="G134" s="232" t="s">
        <v>1703</v>
      </c>
      <c r="H134" s="233">
        <v>1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165</v>
      </c>
      <c r="AT134" s="241" t="s">
        <v>161</v>
      </c>
      <c r="AU134" s="241" t="s">
        <v>83</v>
      </c>
      <c r="AY134" s="18" t="s">
        <v>158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165</v>
      </c>
      <c r="BM134" s="241" t="s">
        <v>1917</v>
      </c>
    </row>
    <row r="135" s="2" customFormat="1">
      <c r="A135" s="39"/>
      <c r="B135" s="40"/>
      <c r="C135" s="41"/>
      <c r="D135" s="245" t="s">
        <v>330</v>
      </c>
      <c r="E135" s="41"/>
      <c r="F135" s="298" t="s">
        <v>1918</v>
      </c>
      <c r="G135" s="41"/>
      <c r="H135" s="41"/>
      <c r="I135" s="299"/>
      <c r="J135" s="41"/>
      <c r="K135" s="41"/>
      <c r="L135" s="45"/>
      <c r="M135" s="300"/>
      <c r="N135" s="301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330</v>
      </c>
      <c r="AU135" s="18" t="s">
        <v>83</v>
      </c>
    </row>
    <row r="136" s="12" customFormat="1" ht="25.92" customHeight="1">
      <c r="A136" s="12"/>
      <c r="B136" s="213"/>
      <c r="C136" s="214"/>
      <c r="D136" s="215" t="s">
        <v>75</v>
      </c>
      <c r="E136" s="216" t="s">
        <v>1919</v>
      </c>
      <c r="F136" s="216" t="s">
        <v>1659</v>
      </c>
      <c r="G136" s="214"/>
      <c r="H136" s="214"/>
      <c r="I136" s="217"/>
      <c r="J136" s="218">
        <f>BK136</f>
        <v>0</v>
      </c>
      <c r="K136" s="214"/>
      <c r="L136" s="219"/>
      <c r="M136" s="220"/>
      <c r="N136" s="221"/>
      <c r="O136" s="221"/>
      <c r="P136" s="222">
        <f>SUM(P137:P142)</f>
        <v>0</v>
      </c>
      <c r="Q136" s="221"/>
      <c r="R136" s="222">
        <f>SUM(R137:R142)</f>
        <v>0</v>
      </c>
      <c r="S136" s="221"/>
      <c r="T136" s="223">
        <f>SUM(T137:T142)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187</v>
      </c>
      <c r="AT136" s="225" t="s">
        <v>75</v>
      </c>
      <c r="AU136" s="225" t="s">
        <v>76</v>
      </c>
      <c r="AY136" s="224" t="s">
        <v>158</v>
      </c>
      <c r="BK136" s="226">
        <f>SUM(BK137:BK142)</f>
        <v>0</v>
      </c>
    </row>
    <row r="137" s="2" customFormat="1" ht="16.5" customHeight="1">
      <c r="A137" s="39"/>
      <c r="B137" s="40"/>
      <c r="C137" s="229" t="s">
        <v>187</v>
      </c>
      <c r="D137" s="229" t="s">
        <v>161</v>
      </c>
      <c r="E137" s="230" t="s">
        <v>1920</v>
      </c>
      <c r="F137" s="231" t="s">
        <v>1921</v>
      </c>
      <c r="G137" s="232" t="s">
        <v>1703</v>
      </c>
      <c r="H137" s="233">
        <v>1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165</v>
      </c>
      <c r="AT137" s="241" t="s">
        <v>161</v>
      </c>
      <c r="AU137" s="241" t="s">
        <v>83</v>
      </c>
      <c r="AY137" s="18" t="s">
        <v>158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165</v>
      </c>
      <c r="BM137" s="241" t="s">
        <v>1922</v>
      </c>
    </row>
    <row r="138" s="2" customFormat="1">
      <c r="A138" s="39"/>
      <c r="B138" s="40"/>
      <c r="C138" s="41"/>
      <c r="D138" s="245" t="s">
        <v>330</v>
      </c>
      <c r="E138" s="41"/>
      <c r="F138" s="298" t="s">
        <v>1923</v>
      </c>
      <c r="G138" s="41"/>
      <c r="H138" s="41"/>
      <c r="I138" s="299"/>
      <c r="J138" s="41"/>
      <c r="K138" s="41"/>
      <c r="L138" s="45"/>
      <c r="M138" s="300"/>
      <c r="N138" s="301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330</v>
      </c>
      <c r="AU138" s="18" t="s">
        <v>83</v>
      </c>
    </row>
    <row r="139" s="2" customFormat="1" ht="16.5" customHeight="1">
      <c r="A139" s="39"/>
      <c r="B139" s="40"/>
      <c r="C139" s="229" t="s">
        <v>159</v>
      </c>
      <c r="D139" s="229" t="s">
        <v>161</v>
      </c>
      <c r="E139" s="230" t="s">
        <v>1924</v>
      </c>
      <c r="F139" s="231" t="s">
        <v>1925</v>
      </c>
      <c r="G139" s="232" t="s">
        <v>1703</v>
      </c>
      <c r="H139" s="233">
        <v>1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165</v>
      </c>
      <c r="AT139" s="241" t="s">
        <v>161</v>
      </c>
      <c r="AU139" s="241" t="s">
        <v>83</v>
      </c>
      <c r="AY139" s="18" t="s">
        <v>158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165</v>
      </c>
      <c r="BM139" s="241" t="s">
        <v>1926</v>
      </c>
    </row>
    <row r="140" s="2" customFormat="1">
      <c r="A140" s="39"/>
      <c r="B140" s="40"/>
      <c r="C140" s="41"/>
      <c r="D140" s="245" t="s">
        <v>330</v>
      </c>
      <c r="E140" s="41"/>
      <c r="F140" s="298" t="s">
        <v>1927</v>
      </c>
      <c r="G140" s="41"/>
      <c r="H140" s="41"/>
      <c r="I140" s="299"/>
      <c r="J140" s="41"/>
      <c r="K140" s="41"/>
      <c r="L140" s="45"/>
      <c r="M140" s="300"/>
      <c r="N140" s="301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330</v>
      </c>
      <c r="AU140" s="18" t="s">
        <v>83</v>
      </c>
    </row>
    <row r="141" s="2" customFormat="1" ht="16.5" customHeight="1">
      <c r="A141" s="39"/>
      <c r="B141" s="40"/>
      <c r="C141" s="229" t="s">
        <v>197</v>
      </c>
      <c r="D141" s="229" t="s">
        <v>161</v>
      </c>
      <c r="E141" s="230" t="s">
        <v>1928</v>
      </c>
      <c r="F141" s="231" t="s">
        <v>1929</v>
      </c>
      <c r="G141" s="232" t="s">
        <v>1703</v>
      </c>
      <c r="H141" s="233">
        <v>1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165</v>
      </c>
      <c r="AT141" s="241" t="s">
        <v>161</v>
      </c>
      <c r="AU141" s="241" t="s">
        <v>83</v>
      </c>
      <c r="AY141" s="18" t="s">
        <v>158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165</v>
      </c>
      <c r="BM141" s="241" t="s">
        <v>1930</v>
      </c>
    </row>
    <row r="142" s="2" customFormat="1">
      <c r="A142" s="39"/>
      <c r="B142" s="40"/>
      <c r="C142" s="41"/>
      <c r="D142" s="245" t="s">
        <v>330</v>
      </c>
      <c r="E142" s="41"/>
      <c r="F142" s="298" t="s">
        <v>1931</v>
      </c>
      <c r="G142" s="41"/>
      <c r="H142" s="41"/>
      <c r="I142" s="299"/>
      <c r="J142" s="41"/>
      <c r="K142" s="41"/>
      <c r="L142" s="45"/>
      <c r="M142" s="300"/>
      <c r="N142" s="301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330</v>
      </c>
      <c r="AU142" s="18" t="s">
        <v>83</v>
      </c>
    </row>
    <row r="143" s="12" customFormat="1" ht="25.92" customHeight="1">
      <c r="A143" s="12"/>
      <c r="B143" s="213"/>
      <c r="C143" s="214"/>
      <c r="D143" s="215" t="s">
        <v>75</v>
      </c>
      <c r="E143" s="216" t="s">
        <v>1932</v>
      </c>
      <c r="F143" s="216" t="s">
        <v>1662</v>
      </c>
      <c r="G143" s="214"/>
      <c r="H143" s="214"/>
      <c r="I143" s="217"/>
      <c r="J143" s="218">
        <f>BK143</f>
        <v>0</v>
      </c>
      <c r="K143" s="214"/>
      <c r="L143" s="219"/>
      <c r="M143" s="220"/>
      <c r="N143" s="221"/>
      <c r="O143" s="221"/>
      <c r="P143" s="222">
        <f>SUM(P144:P145)</f>
        <v>0</v>
      </c>
      <c r="Q143" s="221"/>
      <c r="R143" s="222">
        <f>SUM(R144:R145)</f>
        <v>0</v>
      </c>
      <c r="S143" s="221"/>
      <c r="T143" s="223">
        <f>SUM(T144:T145)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4" t="s">
        <v>187</v>
      </c>
      <c r="AT143" s="225" t="s">
        <v>75</v>
      </c>
      <c r="AU143" s="225" t="s">
        <v>76</v>
      </c>
      <c r="AY143" s="224" t="s">
        <v>158</v>
      </c>
      <c r="BK143" s="226">
        <f>SUM(BK144:BK145)</f>
        <v>0</v>
      </c>
    </row>
    <row r="144" s="2" customFormat="1" ht="16.5" customHeight="1">
      <c r="A144" s="39"/>
      <c r="B144" s="40"/>
      <c r="C144" s="229" t="s">
        <v>180</v>
      </c>
      <c r="D144" s="229" t="s">
        <v>161</v>
      </c>
      <c r="E144" s="230" t="s">
        <v>1933</v>
      </c>
      <c r="F144" s="231" t="s">
        <v>1934</v>
      </c>
      <c r="G144" s="232" t="s">
        <v>1703</v>
      </c>
      <c r="H144" s="233">
        <v>1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165</v>
      </c>
      <c r="AT144" s="241" t="s">
        <v>161</v>
      </c>
      <c r="AU144" s="241" t="s">
        <v>83</v>
      </c>
      <c r="AY144" s="18" t="s">
        <v>158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165</v>
      </c>
      <c r="BM144" s="241" t="s">
        <v>1935</v>
      </c>
    </row>
    <row r="145" s="2" customFormat="1">
      <c r="A145" s="39"/>
      <c r="B145" s="40"/>
      <c r="C145" s="41"/>
      <c r="D145" s="245" t="s">
        <v>330</v>
      </c>
      <c r="E145" s="41"/>
      <c r="F145" s="298" t="s">
        <v>1936</v>
      </c>
      <c r="G145" s="41"/>
      <c r="H145" s="41"/>
      <c r="I145" s="299"/>
      <c r="J145" s="41"/>
      <c r="K145" s="41"/>
      <c r="L145" s="45"/>
      <c r="M145" s="300"/>
      <c r="N145" s="301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330</v>
      </c>
      <c r="AU145" s="18" t="s">
        <v>83</v>
      </c>
    </row>
    <row r="146" s="12" customFormat="1" ht="25.92" customHeight="1">
      <c r="A146" s="12"/>
      <c r="B146" s="213"/>
      <c r="C146" s="214"/>
      <c r="D146" s="215" t="s">
        <v>75</v>
      </c>
      <c r="E146" s="216" t="s">
        <v>1937</v>
      </c>
      <c r="F146" s="216" t="s">
        <v>1938</v>
      </c>
      <c r="G146" s="214"/>
      <c r="H146" s="214"/>
      <c r="I146" s="217"/>
      <c r="J146" s="218">
        <f>BK146</f>
        <v>0</v>
      </c>
      <c r="K146" s="214"/>
      <c r="L146" s="219"/>
      <c r="M146" s="220"/>
      <c r="N146" s="221"/>
      <c r="O146" s="221"/>
      <c r="P146" s="222">
        <f>SUM(P147:P148)</f>
        <v>0</v>
      </c>
      <c r="Q146" s="221"/>
      <c r="R146" s="222">
        <f>SUM(R147:R148)</f>
        <v>0</v>
      </c>
      <c r="S146" s="221"/>
      <c r="T146" s="223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4" t="s">
        <v>187</v>
      </c>
      <c r="AT146" s="225" t="s">
        <v>75</v>
      </c>
      <c r="AU146" s="225" t="s">
        <v>76</v>
      </c>
      <c r="AY146" s="224" t="s">
        <v>158</v>
      </c>
      <c r="BK146" s="226">
        <f>SUM(BK147:BK148)</f>
        <v>0</v>
      </c>
    </row>
    <row r="147" s="2" customFormat="1" ht="16.5" customHeight="1">
      <c r="A147" s="39"/>
      <c r="B147" s="40"/>
      <c r="C147" s="229" t="s">
        <v>206</v>
      </c>
      <c r="D147" s="229" t="s">
        <v>161</v>
      </c>
      <c r="E147" s="230" t="s">
        <v>1939</v>
      </c>
      <c r="F147" s="231" t="s">
        <v>1938</v>
      </c>
      <c r="G147" s="232" t="s">
        <v>1703</v>
      </c>
      <c r="H147" s="233">
        <v>1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165</v>
      </c>
      <c r="AT147" s="241" t="s">
        <v>161</v>
      </c>
      <c r="AU147" s="241" t="s">
        <v>83</v>
      </c>
      <c r="AY147" s="18" t="s">
        <v>158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165</v>
      </c>
      <c r="BM147" s="241" t="s">
        <v>1940</v>
      </c>
    </row>
    <row r="148" s="2" customFormat="1">
      <c r="A148" s="39"/>
      <c r="B148" s="40"/>
      <c r="C148" s="41"/>
      <c r="D148" s="245" t="s">
        <v>330</v>
      </c>
      <c r="E148" s="41"/>
      <c r="F148" s="298" t="s">
        <v>1941</v>
      </c>
      <c r="G148" s="41"/>
      <c r="H148" s="41"/>
      <c r="I148" s="299"/>
      <c r="J148" s="41"/>
      <c r="K148" s="41"/>
      <c r="L148" s="45"/>
      <c r="M148" s="309"/>
      <c r="N148" s="310"/>
      <c r="O148" s="305"/>
      <c r="P148" s="305"/>
      <c r="Q148" s="305"/>
      <c r="R148" s="305"/>
      <c r="S148" s="305"/>
      <c r="T148" s="311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330</v>
      </c>
      <c r="AU148" s="18" t="s">
        <v>83</v>
      </c>
    </row>
    <row r="149" s="2" customFormat="1" ht="6.96" customHeight="1">
      <c r="A149" s="39"/>
      <c r="B149" s="67"/>
      <c r="C149" s="68"/>
      <c r="D149" s="68"/>
      <c r="E149" s="68"/>
      <c r="F149" s="68"/>
      <c r="G149" s="68"/>
      <c r="H149" s="68"/>
      <c r="I149" s="68"/>
      <c r="J149" s="68"/>
      <c r="K149" s="68"/>
      <c r="L149" s="45"/>
      <c r="M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</sheetData>
  <sheetProtection sheet="1" autoFilter="0" formatColumns="0" formatRows="0" objects="1" scenarios="1" spinCount="100000" saltValue="bQlm40vpzJqHlDr3/rilXNMO600o9po4XOq7xsdtKvbCTWajmsfH0xE1o12JZfB2PKAsYP9Eidk4lCLx+oLbkg==" hashValue="SG5x8e3tNi+7ywu0rAZcZKauQwG4kJn80cmMxii/JN6VFWwgnrAL4nUmonjR09b0nQSAJxmO3MPC6Z1dW0agMQ==" algorithmName="SHA-512" password="E5C3"/>
  <autoFilter ref="C122:K14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Provoz</dc:creator>
  <cp:lastModifiedBy>Provoz</cp:lastModifiedBy>
  <dcterms:created xsi:type="dcterms:W3CDTF">2025-05-07T13:45:13Z</dcterms:created>
  <dcterms:modified xsi:type="dcterms:W3CDTF">2025-05-07T13:45:22Z</dcterms:modified>
</cp:coreProperties>
</file>