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2 - Stavebně konstruk..." sheetId="3" r:id="rId3"/>
    <sheet name="D.1.4.1 - Vytápění" sheetId="4" r:id="rId4"/>
    <sheet name="D.1.4.2 - Zdravotně techn..." sheetId="5" r:id="rId5"/>
    <sheet name="D.1.4.3 - Silnoproudá ele..." sheetId="6" r:id="rId6"/>
    <sheet name="D.1.4.4a - Strukturovaná ..." sheetId="7" r:id="rId7"/>
    <sheet name="D.1.4.4b - Kabelové trasy" sheetId="8" r:id="rId8"/>
    <sheet name="D.1.4.4c - Elektrická zab..." sheetId="9" r:id="rId9"/>
    <sheet name="D.1.4.4d - Elektrická kon..." sheetId="10" r:id="rId10"/>
    <sheet name="D.1.4.4e - Evakuační rozhlas" sheetId="11" r:id="rId11"/>
    <sheet name="D.1.4.4f - Dohledový systém" sheetId="12" r:id="rId12"/>
    <sheet name="D.1.4.4g - Domácí telefony" sheetId="13" r:id="rId13"/>
    <sheet name="D.1.4.4h - Aktivní prvky" sheetId="14" r:id="rId14"/>
    <sheet name="D.1.4.6 - Vzduchotechnika" sheetId="15" r:id="rId15"/>
    <sheet name="D.1.1 - Architektonicko-s..._01" sheetId="16" r:id="rId16"/>
    <sheet name="D.1.2 - Stavebně konstruk..._01" sheetId="17" r:id="rId17"/>
    <sheet name="D.1.3 - Požárně bezpečnos..." sheetId="18" r:id="rId18"/>
    <sheet name="D.1.4.2 - Zdravotně techn..._01" sheetId="19" r:id="rId19"/>
    <sheet name="D.1.4.3 - Silnoproudá ele..._01" sheetId="20" r:id="rId20"/>
    <sheet name="D.1.4.4a - Strukturovaná ..._01" sheetId="21" r:id="rId21"/>
    <sheet name="D.1.4.4b - Elektrická pož..." sheetId="22" r:id="rId22"/>
    <sheet name="D.1.4.4c - Kabelové trasy..." sheetId="23" r:id="rId23"/>
    <sheet name="D.1.4.4d - Grafická násta..." sheetId="24" r:id="rId24"/>
    <sheet name="D.1.4.6 - Vzduchotechnika_01" sheetId="25" r:id="rId25"/>
    <sheet name="VON - Vedlejší a ostatní ..." sheetId="26" r:id="rId26"/>
  </sheets>
  <definedNames>
    <definedName name="_xlnm.Print_Area" localSheetId="0">'Rekapitulace stavby'!$D$4:$AO$76,'Rekapitulace stavby'!$C$82:$AQ$124</definedName>
    <definedName name="_xlnm.Print_Titles" localSheetId="0">'Rekapitulace stavby'!$92:$92</definedName>
    <definedName name="_xlnm._FilterDatabase" localSheetId="1" hidden="1">'D.1.1 - Architektonicko-s...'!$C$139:$K$830</definedName>
    <definedName name="_xlnm.Print_Area" localSheetId="1">'D.1.1 - Architektonicko-s...'!$C$4:$J$76,'D.1.1 - Architektonicko-s...'!$C$82:$J$119,'D.1.1 - Architektonicko-s...'!$C$125:$J$830</definedName>
    <definedName name="_xlnm.Print_Titles" localSheetId="1">'D.1.1 - Architektonicko-s...'!$139:$139</definedName>
    <definedName name="_xlnm._FilterDatabase" localSheetId="2" hidden="1">'D.1.2 - Stavebně konstruk...'!$C$127:$K$220</definedName>
    <definedName name="_xlnm.Print_Area" localSheetId="2">'D.1.2 - Stavebně konstruk...'!$C$4:$J$76,'D.1.2 - Stavebně konstruk...'!$C$82:$J$107,'D.1.2 - Stavebně konstruk...'!$C$113:$J$220</definedName>
    <definedName name="_xlnm.Print_Titles" localSheetId="2">'D.1.2 - Stavebně konstruk...'!$127:$127</definedName>
    <definedName name="_xlnm._FilterDatabase" localSheetId="3" hidden="1">'D.1.4.1 - Vytápění'!$C$132:$K$304</definedName>
    <definedName name="_xlnm.Print_Area" localSheetId="3">'D.1.4.1 - Vytápění'!$C$4:$J$76,'D.1.4.1 - Vytápění'!$C$82:$J$112,'D.1.4.1 - Vytápění'!$C$118:$J$304</definedName>
    <definedName name="_xlnm.Print_Titles" localSheetId="3">'D.1.4.1 - Vytápění'!$132:$132</definedName>
    <definedName name="_xlnm._FilterDatabase" localSheetId="4" hidden="1">'D.1.4.2 - Zdravotně techn...'!$C$131:$K$320</definedName>
    <definedName name="_xlnm.Print_Area" localSheetId="4">'D.1.4.2 - Zdravotně techn...'!$C$4:$J$76,'D.1.4.2 - Zdravotně techn...'!$C$82:$J$111,'D.1.4.2 - Zdravotně techn...'!$C$117:$J$320</definedName>
    <definedName name="_xlnm.Print_Titles" localSheetId="4">'D.1.4.2 - Zdravotně techn...'!$131:$131</definedName>
    <definedName name="_xlnm._FilterDatabase" localSheetId="5" hidden="1">'D.1.4.3 - Silnoproudá ele...'!$C$121:$K$179</definedName>
    <definedName name="_xlnm.Print_Area" localSheetId="5">'D.1.4.3 - Silnoproudá ele...'!$C$4:$J$76,'D.1.4.3 - Silnoproudá ele...'!$C$82:$J$101,'D.1.4.3 - Silnoproudá ele...'!$C$107:$J$179</definedName>
    <definedName name="_xlnm.Print_Titles" localSheetId="5">'D.1.4.3 - Silnoproudá ele...'!$121:$121</definedName>
    <definedName name="_xlnm._FilterDatabase" localSheetId="6" hidden="1">'D.1.4.4a - Strukturovaná ...'!$C$126:$K$181</definedName>
    <definedName name="_xlnm.Print_Area" localSheetId="6">'D.1.4.4a - Strukturovaná ...'!$C$4:$J$76,'D.1.4.4a - Strukturovaná ...'!$C$82:$J$104,'D.1.4.4a - Strukturovaná ...'!$C$110:$J$181</definedName>
    <definedName name="_xlnm.Print_Titles" localSheetId="6">'D.1.4.4a - Strukturovaná ...'!$126:$126</definedName>
    <definedName name="_xlnm._FilterDatabase" localSheetId="7" hidden="1">'D.1.4.4b - Kabelové trasy'!$C$125:$K$193</definedName>
    <definedName name="_xlnm.Print_Area" localSheetId="7">'D.1.4.4b - Kabelové trasy'!$C$4:$J$76,'D.1.4.4b - Kabelové trasy'!$C$82:$J$103,'D.1.4.4b - Kabelové trasy'!$C$109:$J$193</definedName>
    <definedName name="_xlnm.Print_Titles" localSheetId="7">'D.1.4.4b - Kabelové trasy'!$125:$125</definedName>
    <definedName name="_xlnm._FilterDatabase" localSheetId="8" hidden="1">'D.1.4.4c - Elektrická zab...'!$C$125:$K$146</definedName>
    <definedName name="_xlnm.Print_Area" localSheetId="8">'D.1.4.4c - Elektrická zab...'!$C$4:$J$76,'D.1.4.4c - Elektrická zab...'!$C$82:$J$103,'D.1.4.4c - Elektrická zab...'!$C$109:$J$146</definedName>
    <definedName name="_xlnm.Print_Titles" localSheetId="8">'D.1.4.4c - Elektrická zab...'!$125:$125</definedName>
    <definedName name="_xlnm._FilterDatabase" localSheetId="9" hidden="1">'D.1.4.4d - Elektrická kon...'!$C$128:$K$155</definedName>
    <definedName name="_xlnm.Print_Area" localSheetId="9">'D.1.4.4d - Elektrická kon...'!$C$4:$J$76,'D.1.4.4d - Elektrická kon...'!$C$82:$J$106,'D.1.4.4d - Elektrická kon...'!$C$112:$J$155</definedName>
    <definedName name="_xlnm.Print_Titles" localSheetId="9">'D.1.4.4d - Elektrická kon...'!$128:$128</definedName>
    <definedName name="_xlnm._FilterDatabase" localSheetId="10" hidden="1">'D.1.4.4e - Evakuační rozhlas'!$C$125:$K$151</definedName>
    <definedName name="_xlnm.Print_Area" localSheetId="10">'D.1.4.4e - Evakuační rozhlas'!$C$4:$J$76,'D.1.4.4e - Evakuační rozhlas'!$C$82:$J$103,'D.1.4.4e - Evakuační rozhlas'!$C$109:$J$151</definedName>
    <definedName name="_xlnm.Print_Titles" localSheetId="10">'D.1.4.4e - Evakuační rozhlas'!$125:$125</definedName>
    <definedName name="_xlnm._FilterDatabase" localSheetId="11" hidden="1">'D.1.4.4f - Dohledový systém'!$C$125:$K$132</definedName>
    <definedName name="_xlnm.Print_Area" localSheetId="11">'D.1.4.4f - Dohledový systém'!$C$4:$J$76,'D.1.4.4f - Dohledový systém'!$C$82:$J$103,'D.1.4.4f - Dohledový systém'!$C$109:$J$132</definedName>
    <definedName name="_xlnm.Print_Titles" localSheetId="11">'D.1.4.4f - Dohledový systém'!$125:$125</definedName>
    <definedName name="_xlnm._FilterDatabase" localSheetId="12" hidden="1">'D.1.4.4g - Domácí telefony'!$C$128:$K$157</definedName>
    <definedName name="_xlnm.Print_Area" localSheetId="12">'D.1.4.4g - Domácí telefony'!$C$4:$J$76,'D.1.4.4g - Domácí telefony'!$C$82:$J$106,'D.1.4.4g - Domácí telefony'!$C$112:$J$157</definedName>
    <definedName name="_xlnm.Print_Titles" localSheetId="12">'D.1.4.4g - Domácí telefony'!$128:$128</definedName>
    <definedName name="_xlnm._FilterDatabase" localSheetId="13" hidden="1">'D.1.4.4h - Aktivní prvky'!$C$124:$K$128</definedName>
    <definedName name="_xlnm.Print_Area" localSheetId="13">'D.1.4.4h - Aktivní prvky'!$C$4:$J$76,'D.1.4.4h - Aktivní prvky'!$C$82:$J$102,'D.1.4.4h - Aktivní prvky'!$C$108:$J$128</definedName>
    <definedName name="_xlnm.Print_Titles" localSheetId="13">'D.1.4.4h - Aktivní prvky'!$124:$124</definedName>
    <definedName name="_xlnm._FilterDatabase" localSheetId="14" hidden="1">'D.1.4.6 - Vzduchotechnika'!$C$133:$K$279</definedName>
    <definedName name="_xlnm.Print_Area" localSheetId="14">'D.1.4.6 - Vzduchotechnika'!$C$4:$J$76,'D.1.4.6 - Vzduchotechnika'!$C$82:$J$113,'D.1.4.6 - Vzduchotechnika'!$C$119:$J$279</definedName>
    <definedName name="_xlnm.Print_Titles" localSheetId="14">'D.1.4.6 - Vzduchotechnika'!$133:$133</definedName>
    <definedName name="_xlnm._FilterDatabase" localSheetId="15" hidden="1">'D.1.1 - Architektonicko-s..._01'!$C$148:$K$1223</definedName>
    <definedName name="_xlnm.Print_Area" localSheetId="15">'D.1.1 - Architektonicko-s..._01'!$C$4:$J$76,'D.1.1 - Architektonicko-s..._01'!$C$82:$J$128,'D.1.1 - Architektonicko-s..._01'!$C$134:$J$1223</definedName>
    <definedName name="_xlnm.Print_Titles" localSheetId="15">'D.1.1 - Architektonicko-s..._01'!$148:$148</definedName>
    <definedName name="_xlnm._FilterDatabase" localSheetId="16" hidden="1">'D.1.2 - Stavebně konstruk..._01'!$C$132:$K$251</definedName>
    <definedName name="_xlnm.Print_Area" localSheetId="16">'D.1.2 - Stavebně konstruk..._01'!$C$4:$J$76,'D.1.2 - Stavebně konstruk..._01'!$C$82:$J$112,'D.1.2 - Stavebně konstruk..._01'!$C$118:$J$251</definedName>
    <definedName name="_xlnm.Print_Titles" localSheetId="16">'D.1.2 - Stavebně konstruk..._01'!$132:$132</definedName>
    <definedName name="_xlnm._FilterDatabase" localSheetId="17" hidden="1">'D.1.3 - Požárně bezpečnos...'!$C$121:$K$141</definedName>
    <definedName name="_xlnm.Print_Area" localSheetId="17">'D.1.3 - Požárně bezpečnos...'!$C$4:$J$76,'D.1.3 - Požárně bezpečnos...'!$C$82:$J$101,'D.1.3 - Požárně bezpečnos...'!$C$107:$J$141</definedName>
    <definedName name="_xlnm.Print_Titles" localSheetId="17">'D.1.3 - Požárně bezpečnos...'!$121:$121</definedName>
    <definedName name="_xlnm._FilterDatabase" localSheetId="18" hidden="1">'D.1.4.2 - Zdravotně techn..._01'!$C$131:$K$225</definedName>
    <definedName name="_xlnm.Print_Area" localSheetId="18">'D.1.4.2 - Zdravotně techn..._01'!$C$4:$J$76,'D.1.4.2 - Zdravotně techn..._01'!$C$82:$J$111,'D.1.4.2 - Zdravotně techn..._01'!$C$117:$J$225</definedName>
    <definedName name="_xlnm.Print_Titles" localSheetId="18">'D.1.4.2 - Zdravotně techn..._01'!$131:$131</definedName>
    <definedName name="_xlnm._FilterDatabase" localSheetId="19" hidden="1">'D.1.4.3 - Silnoproudá ele..._01'!$C$122:$K$194</definedName>
    <definedName name="_xlnm.Print_Area" localSheetId="19">'D.1.4.3 - Silnoproudá ele..._01'!$C$4:$J$76,'D.1.4.3 - Silnoproudá ele..._01'!$C$82:$J$102,'D.1.4.3 - Silnoproudá ele..._01'!$C$108:$J$194</definedName>
    <definedName name="_xlnm.Print_Titles" localSheetId="19">'D.1.4.3 - Silnoproudá ele..._01'!$122:$122</definedName>
    <definedName name="_xlnm._FilterDatabase" localSheetId="20" hidden="1">'D.1.4.4a - Strukturovaná ..._01'!$C$126:$K$181</definedName>
    <definedName name="_xlnm.Print_Area" localSheetId="20">'D.1.4.4a - Strukturovaná ..._01'!$C$4:$J$76,'D.1.4.4a - Strukturovaná ..._01'!$C$82:$J$104,'D.1.4.4a - Strukturovaná ..._01'!$C$110:$J$181</definedName>
    <definedName name="_xlnm.Print_Titles" localSheetId="20">'D.1.4.4a - Strukturovaná ..._01'!$126:$126</definedName>
    <definedName name="_xlnm._FilterDatabase" localSheetId="21" hidden="1">'D.1.4.4b - Elektrická pož...'!$C$125:$K$166</definedName>
    <definedName name="_xlnm.Print_Area" localSheetId="21">'D.1.4.4b - Elektrická pož...'!$C$4:$J$76,'D.1.4.4b - Elektrická pož...'!$C$82:$J$103,'D.1.4.4b - Elektrická pož...'!$C$109:$J$166</definedName>
    <definedName name="_xlnm.Print_Titles" localSheetId="21">'D.1.4.4b - Elektrická pož...'!$125:$125</definedName>
    <definedName name="_xlnm._FilterDatabase" localSheetId="22" hidden="1">'D.1.4.4c - Kabelové trasy...'!$C$125:$K$193</definedName>
    <definedName name="_xlnm.Print_Area" localSheetId="22">'D.1.4.4c - Kabelové trasy...'!$C$4:$J$76,'D.1.4.4c - Kabelové trasy...'!$C$82:$J$103,'D.1.4.4c - Kabelové trasy...'!$C$109:$J$193</definedName>
    <definedName name="_xlnm.Print_Titles" localSheetId="22">'D.1.4.4c - Kabelové trasy...'!$125:$125</definedName>
    <definedName name="_xlnm._FilterDatabase" localSheetId="23" hidden="1">'D.1.4.4d - Grafická násta...'!$C$127:$K$155</definedName>
    <definedName name="_xlnm.Print_Area" localSheetId="23">'D.1.4.4d - Grafická násta...'!$C$4:$J$76,'D.1.4.4d - Grafická násta...'!$C$82:$J$105,'D.1.4.4d - Grafická násta...'!$C$111:$J$155</definedName>
    <definedName name="_xlnm.Print_Titles" localSheetId="23">'D.1.4.4d - Grafická násta...'!$127:$127</definedName>
    <definedName name="_xlnm._FilterDatabase" localSheetId="24" hidden="1">'D.1.4.6 - Vzduchotechnika_01'!$C$138:$K$284</definedName>
    <definedName name="_xlnm.Print_Area" localSheetId="24">'D.1.4.6 - Vzduchotechnika_01'!$C$4:$J$76,'D.1.4.6 - Vzduchotechnika_01'!$C$82:$J$118,'D.1.4.6 - Vzduchotechnika_01'!$C$124:$J$284</definedName>
    <definedName name="_xlnm.Print_Titles" localSheetId="24">'D.1.4.6 - Vzduchotechnika_01'!$138:$138</definedName>
    <definedName name="_xlnm._FilterDatabase" localSheetId="25" hidden="1">'VON - Vedlejší a ostatní ...'!$C$122:$K$154</definedName>
    <definedName name="_xlnm.Print_Area" localSheetId="25">'VON - Vedlejší a ostatní ...'!$C$4:$J$76,'VON - Vedlejší a ostatní ...'!$C$82:$J$104,'VON - Vedlejší a ostatní ...'!$C$110:$J$154</definedName>
    <definedName name="_xlnm.Print_Titles" localSheetId="25">'VON - Vedlejší a ostatní ...'!$122:$122</definedName>
  </definedNames>
  <calcPr/>
</workbook>
</file>

<file path=xl/calcChain.xml><?xml version="1.0" encoding="utf-8"?>
<calcChain xmlns="http://schemas.openxmlformats.org/spreadsheetml/2006/main">
  <c i="26" l="1" r="J37"/>
  <c r="J36"/>
  <c i="1" r="AY123"/>
  <c i="26" r="J35"/>
  <c i="1" r="AX123"/>
  <c i="26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117"/>
  <c r="E7"/>
  <c r="E113"/>
  <c i="25" r="J39"/>
  <c r="J38"/>
  <c i="1" r="AY122"/>
  <c i="25" r="J37"/>
  <c i="1" r="AX122"/>
  <c i="25"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5"/>
  <c r="F135"/>
  <c r="F133"/>
  <c r="E131"/>
  <c r="J93"/>
  <c r="F93"/>
  <c r="F91"/>
  <c r="E89"/>
  <c r="J26"/>
  <c r="E26"/>
  <c r="J136"/>
  <c r="J25"/>
  <c r="J20"/>
  <c r="E20"/>
  <c r="F94"/>
  <c r="J19"/>
  <c r="J14"/>
  <c r="J91"/>
  <c r="E7"/>
  <c r="E127"/>
  <c i="24" r="J41"/>
  <c r="J40"/>
  <c i="1" r="AY121"/>
  <c i="24" r="J39"/>
  <c i="1" r="AX121"/>
  <c i="24"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96"/>
  <c r="J27"/>
  <c r="J22"/>
  <c r="E22"/>
  <c r="F96"/>
  <c r="J21"/>
  <c r="J16"/>
  <c r="J93"/>
  <c r="E7"/>
  <c r="E114"/>
  <c i="23" r="J41"/>
  <c r="J40"/>
  <c i="1" r="AY120"/>
  <c i="23" r="J39"/>
  <c i="1" r="AX120"/>
  <c i="23"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22" r="J41"/>
  <c r="J40"/>
  <c i="1" r="AY119"/>
  <c i="22" r="J39"/>
  <c i="1" r="AX119"/>
  <c i="22"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93"/>
  <c r="E7"/>
  <c r="E112"/>
  <c i="21" r="J41"/>
  <c r="J40"/>
  <c i="1" r="AY118"/>
  <c i="21" r="J39"/>
  <c i="1" r="AX118"/>
  <c i="21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124"/>
  <c r="J27"/>
  <c r="J22"/>
  <c r="E22"/>
  <c r="F96"/>
  <c r="J21"/>
  <c r="J16"/>
  <c r="J93"/>
  <c r="E7"/>
  <c r="E113"/>
  <c i="20" r="J39"/>
  <c r="J38"/>
  <c i="1" r="AY116"/>
  <c i="20" r="J37"/>
  <c i="1" r="AX116"/>
  <c i="20"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94"/>
  <c r="J25"/>
  <c r="J20"/>
  <c r="E20"/>
  <c r="F120"/>
  <c r="J19"/>
  <c r="J14"/>
  <c r="J117"/>
  <c r="E7"/>
  <c r="E85"/>
  <c i="19" r="J39"/>
  <c r="J38"/>
  <c i="1" r="AY115"/>
  <c i="19" r="J37"/>
  <c i="1" r="AX115"/>
  <c i="19"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J128"/>
  <c r="F128"/>
  <c r="F126"/>
  <c r="E124"/>
  <c r="J93"/>
  <c r="F93"/>
  <c r="F91"/>
  <c r="E89"/>
  <c r="J26"/>
  <c r="E26"/>
  <c r="J129"/>
  <c r="J25"/>
  <c r="J20"/>
  <c r="E20"/>
  <c r="F94"/>
  <c r="J19"/>
  <c r="J14"/>
  <c r="J126"/>
  <c r="E7"/>
  <c r="E85"/>
  <c i="18" r="T124"/>
  <c r="T123"/>
  <c r="T122"/>
  <c r="R124"/>
  <c r="R123"/>
  <c r="R122"/>
  <c r="J39"/>
  <c r="J38"/>
  <c i="1" r="AY114"/>
  <c i="18" r="J37"/>
  <c i="1" r="AX114"/>
  <c i="18" r="BI137"/>
  <c r="BH137"/>
  <c r="BG137"/>
  <c r="BF137"/>
  <c r="T137"/>
  <c r="R137"/>
  <c r="P137"/>
  <c r="BI129"/>
  <c r="BH129"/>
  <c r="BG129"/>
  <c r="BF129"/>
  <c r="T129"/>
  <c r="R129"/>
  <c r="P129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94"/>
  <c r="J19"/>
  <c r="J14"/>
  <c r="J91"/>
  <c r="E7"/>
  <c r="E110"/>
  <c i="17" r="J39"/>
  <c r="J38"/>
  <c i="1" r="AY113"/>
  <c i="17" r="J37"/>
  <c i="1" r="AX113"/>
  <c i="17" r="BI251"/>
  <c r="BH251"/>
  <c r="BG251"/>
  <c r="BF251"/>
  <c r="T251"/>
  <c r="R251"/>
  <c r="R250"/>
  <c r="R249"/>
  <c r="P251"/>
  <c r="P250"/>
  <c r="P249"/>
  <c r="BI246"/>
  <c r="BH246"/>
  <c r="BG246"/>
  <c r="BF246"/>
  <c r="T246"/>
  <c r="T245"/>
  <c r="R246"/>
  <c r="R245"/>
  <c r="P246"/>
  <c r="P245"/>
  <c r="BI244"/>
  <c r="BH244"/>
  <c r="BG244"/>
  <c r="BF244"/>
  <c r="T244"/>
  <c r="R244"/>
  <c r="P244"/>
  <c r="BI237"/>
  <c r="BH237"/>
  <c r="BG237"/>
  <c r="BF237"/>
  <c r="T237"/>
  <c r="R237"/>
  <c r="P237"/>
  <c r="BI234"/>
  <c r="BH234"/>
  <c r="BG234"/>
  <c r="BF234"/>
  <c r="T234"/>
  <c r="T233"/>
  <c r="R234"/>
  <c r="R233"/>
  <c r="P234"/>
  <c r="P23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1"/>
  <c r="BH191"/>
  <c r="BG191"/>
  <c r="BF191"/>
  <c r="T191"/>
  <c r="R191"/>
  <c r="P191"/>
  <c r="BI184"/>
  <c r="BH184"/>
  <c r="BG184"/>
  <c r="BF184"/>
  <c r="T184"/>
  <c r="R184"/>
  <c r="P184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130"/>
  <c r="J25"/>
  <c r="J20"/>
  <c r="E20"/>
  <c r="F94"/>
  <c r="J19"/>
  <c r="J14"/>
  <c r="J127"/>
  <c r="E7"/>
  <c r="E85"/>
  <c i="16" r="J1167"/>
  <c r="J39"/>
  <c r="J38"/>
  <c i="1" r="AY112"/>
  <c i="16" r="J37"/>
  <c i="1" r="AX112"/>
  <c i="16" r="BI1222"/>
  <c r="BH1222"/>
  <c r="BG1222"/>
  <c r="BF1222"/>
  <c r="T1222"/>
  <c r="T1221"/>
  <c r="R1222"/>
  <c r="R1221"/>
  <c r="P1222"/>
  <c r="P1221"/>
  <c r="BI1220"/>
  <c r="BH1220"/>
  <c r="BG1220"/>
  <c r="BF1220"/>
  <c r="T1220"/>
  <c r="R1220"/>
  <c r="P1220"/>
  <c r="BI1216"/>
  <c r="BH1216"/>
  <c r="BG1216"/>
  <c r="BF1216"/>
  <c r="T1216"/>
  <c r="R1216"/>
  <c r="P1216"/>
  <c r="BI1212"/>
  <c r="BH1212"/>
  <c r="BG1212"/>
  <c r="BF1212"/>
  <c r="T1212"/>
  <c r="R1212"/>
  <c r="P1212"/>
  <c r="BI1208"/>
  <c r="BH1208"/>
  <c r="BG1208"/>
  <c r="BF1208"/>
  <c r="T1208"/>
  <c r="R1208"/>
  <c r="P1208"/>
  <c r="BI1203"/>
  <c r="BH1203"/>
  <c r="BG1203"/>
  <c r="BF1203"/>
  <c r="T1203"/>
  <c r="R1203"/>
  <c r="P1203"/>
  <c r="BI1201"/>
  <c r="BH1201"/>
  <c r="BG1201"/>
  <c r="BF1201"/>
  <c r="T1201"/>
  <c r="R1201"/>
  <c r="P1201"/>
  <c r="BI1199"/>
  <c r="BH1199"/>
  <c r="BG1199"/>
  <c r="BF1199"/>
  <c r="T1199"/>
  <c r="R1199"/>
  <c r="P1199"/>
  <c r="BI1197"/>
  <c r="BH1197"/>
  <c r="BG1197"/>
  <c r="BF1197"/>
  <c r="T1197"/>
  <c r="T1196"/>
  <c r="T1195"/>
  <c r="R1197"/>
  <c r="R1196"/>
  <c r="R1195"/>
  <c r="P1197"/>
  <c r="P1196"/>
  <c r="P1195"/>
  <c r="BI1188"/>
  <c r="BH1188"/>
  <c r="BG1188"/>
  <c r="BF1188"/>
  <c r="T1188"/>
  <c r="T1187"/>
  <c r="R1188"/>
  <c r="R1187"/>
  <c r="P1188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8"/>
  <c r="BH1178"/>
  <c r="BG1178"/>
  <c r="BF1178"/>
  <c r="T1178"/>
  <c r="R1178"/>
  <c r="P1178"/>
  <c r="BI1175"/>
  <c r="BH1175"/>
  <c r="BG1175"/>
  <c r="BF1175"/>
  <c r="T1175"/>
  <c r="R1175"/>
  <c r="P1175"/>
  <c r="BI1172"/>
  <c r="BH1172"/>
  <c r="BG1172"/>
  <c r="BF1172"/>
  <c r="T1172"/>
  <c r="R1172"/>
  <c r="P1172"/>
  <c r="BI1169"/>
  <c r="BH1169"/>
  <c r="BG1169"/>
  <c r="BF1169"/>
  <c r="T1169"/>
  <c r="R1169"/>
  <c r="P1169"/>
  <c r="J122"/>
  <c r="BI1164"/>
  <c r="BH1164"/>
  <c r="BG1164"/>
  <c r="BF1164"/>
  <c r="T1164"/>
  <c r="R1164"/>
  <c r="P1164"/>
  <c r="BI1163"/>
  <c r="BH1163"/>
  <c r="BG1163"/>
  <c r="BF1163"/>
  <c r="T1163"/>
  <c r="R1163"/>
  <c r="P1163"/>
  <c r="BI1162"/>
  <c r="BH1162"/>
  <c r="BG1162"/>
  <c r="BF1162"/>
  <c r="T1162"/>
  <c r="R1162"/>
  <c r="P1162"/>
  <c r="BI1160"/>
  <c r="BH1160"/>
  <c r="BG1160"/>
  <c r="BF1160"/>
  <c r="T1160"/>
  <c r="R1160"/>
  <c r="P1160"/>
  <c r="BI1157"/>
  <c r="BH1157"/>
  <c r="BG1157"/>
  <c r="BF1157"/>
  <c r="T1157"/>
  <c r="R1157"/>
  <c r="P1157"/>
  <c r="BI1156"/>
  <c r="BH1156"/>
  <c r="BG1156"/>
  <c r="BF1156"/>
  <c r="T1156"/>
  <c r="R1156"/>
  <c r="P1156"/>
  <c r="BI1127"/>
  <c r="BH1127"/>
  <c r="BG1127"/>
  <c r="BF1127"/>
  <c r="T1127"/>
  <c r="R1127"/>
  <c r="P1127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19"/>
  <c r="BH1119"/>
  <c r="BG1119"/>
  <c r="BF1119"/>
  <c r="T1119"/>
  <c r="R1119"/>
  <c r="P1119"/>
  <c r="BI1115"/>
  <c r="BH1115"/>
  <c r="BG1115"/>
  <c r="BF1115"/>
  <c r="T1115"/>
  <c r="R1115"/>
  <c r="P1115"/>
  <c r="BI1111"/>
  <c r="BH1111"/>
  <c r="BG1111"/>
  <c r="BF1111"/>
  <c r="T1111"/>
  <c r="R1111"/>
  <c r="P1111"/>
  <c r="BI1108"/>
  <c r="BH1108"/>
  <c r="BG1108"/>
  <c r="BF1108"/>
  <c r="T1108"/>
  <c r="R1108"/>
  <c r="P1108"/>
  <c r="BI1107"/>
  <c r="BH1107"/>
  <c r="BG1107"/>
  <c r="BF1107"/>
  <c r="T1107"/>
  <c r="R1107"/>
  <c r="P1107"/>
  <c r="BI1106"/>
  <c r="BH1106"/>
  <c r="BG1106"/>
  <c r="BF1106"/>
  <c r="T1106"/>
  <c r="R1106"/>
  <c r="P1106"/>
  <c r="BI1103"/>
  <c r="BH1103"/>
  <c r="BG1103"/>
  <c r="BF1103"/>
  <c r="T1103"/>
  <c r="R1103"/>
  <c r="P1103"/>
  <c r="BI1101"/>
  <c r="BH1101"/>
  <c r="BG1101"/>
  <c r="BF1101"/>
  <c r="T1101"/>
  <c r="R1101"/>
  <c r="P1101"/>
  <c r="BI1099"/>
  <c r="BH1099"/>
  <c r="BG1099"/>
  <c r="BF1099"/>
  <c r="T1099"/>
  <c r="R1099"/>
  <c r="P1099"/>
  <c r="BI1098"/>
  <c r="BH1098"/>
  <c r="BG1098"/>
  <c r="BF1098"/>
  <c r="T1098"/>
  <c r="R1098"/>
  <c r="P1098"/>
  <c r="BI1097"/>
  <c r="BH1097"/>
  <c r="BG1097"/>
  <c r="BF1097"/>
  <c r="T1097"/>
  <c r="R1097"/>
  <c r="P1097"/>
  <c r="BI1094"/>
  <c r="BH1094"/>
  <c r="BG1094"/>
  <c r="BF1094"/>
  <c r="T1094"/>
  <c r="R1094"/>
  <c r="P1094"/>
  <c r="BI1085"/>
  <c r="BH1085"/>
  <c r="BG1085"/>
  <c r="BF1085"/>
  <c r="T1085"/>
  <c r="R1085"/>
  <c r="P1085"/>
  <c r="BI1083"/>
  <c r="BH1083"/>
  <c r="BG1083"/>
  <c r="BF1083"/>
  <c r="T1083"/>
  <c r="R1083"/>
  <c r="P1083"/>
  <c r="BI1079"/>
  <c r="BH1079"/>
  <c r="BG1079"/>
  <c r="BF1079"/>
  <c r="T1079"/>
  <c r="R1079"/>
  <c r="P1079"/>
  <c r="BI1076"/>
  <c r="BH1076"/>
  <c r="BG1076"/>
  <c r="BF1076"/>
  <c r="T1076"/>
  <c r="R1076"/>
  <c r="P1076"/>
  <c r="BI1074"/>
  <c r="BH1074"/>
  <c r="BG1074"/>
  <c r="BF1074"/>
  <c r="T1074"/>
  <c r="R1074"/>
  <c r="P1074"/>
  <c r="BI1070"/>
  <c r="BH1070"/>
  <c r="BG1070"/>
  <c r="BF1070"/>
  <c r="T1070"/>
  <c r="R1070"/>
  <c r="P1070"/>
  <c r="BI1064"/>
  <c r="BH1064"/>
  <c r="BG1064"/>
  <c r="BF1064"/>
  <c r="T1064"/>
  <c r="R1064"/>
  <c r="P1064"/>
  <c r="BI1060"/>
  <c r="BH1060"/>
  <c r="BG1060"/>
  <c r="BF1060"/>
  <c r="T1060"/>
  <c r="R1060"/>
  <c r="P1060"/>
  <c r="BI1054"/>
  <c r="BH1054"/>
  <c r="BG1054"/>
  <c r="BF1054"/>
  <c r="T1054"/>
  <c r="R1054"/>
  <c r="P1054"/>
  <c r="BI1049"/>
  <c r="BH1049"/>
  <c r="BG1049"/>
  <c r="BF1049"/>
  <c r="T1049"/>
  <c r="R1049"/>
  <c r="P1049"/>
  <c r="BI1048"/>
  <c r="BH1048"/>
  <c r="BG1048"/>
  <c r="BF1048"/>
  <c r="T1048"/>
  <c r="R1048"/>
  <c r="P1048"/>
  <c r="BI1047"/>
  <c r="BH1047"/>
  <c r="BG1047"/>
  <c r="BF1047"/>
  <c r="T1047"/>
  <c r="R1047"/>
  <c r="P1047"/>
  <c r="BI1042"/>
  <c r="BH1042"/>
  <c r="BG1042"/>
  <c r="BF1042"/>
  <c r="T1042"/>
  <c r="R1042"/>
  <c r="P1042"/>
  <c r="BI1040"/>
  <c r="BH1040"/>
  <c r="BG1040"/>
  <c r="BF1040"/>
  <c r="T1040"/>
  <c r="R1040"/>
  <c r="P1040"/>
  <c r="BI1031"/>
  <c r="BH1031"/>
  <c r="BG1031"/>
  <c r="BF1031"/>
  <c r="T1031"/>
  <c r="R1031"/>
  <c r="P1031"/>
  <c r="BI1028"/>
  <c r="BH1028"/>
  <c r="BG1028"/>
  <c r="BF1028"/>
  <c r="T1028"/>
  <c r="R1028"/>
  <c r="P1028"/>
  <c r="BI1022"/>
  <c r="BH1022"/>
  <c r="BG1022"/>
  <c r="BF1022"/>
  <c r="T1022"/>
  <c r="R1022"/>
  <c r="P1022"/>
  <c r="BI1019"/>
  <c r="BH1019"/>
  <c r="BG1019"/>
  <c r="BF1019"/>
  <c r="T1019"/>
  <c r="R1019"/>
  <c r="P1019"/>
  <c r="BI999"/>
  <c r="BH999"/>
  <c r="BG999"/>
  <c r="BF999"/>
  <c r="T999"/>
  <c r="R999"/>
  <c r="P999"/>
  <c r="BI979"/>
  <c r="BH979"/>
  <c r="BG979"/>
  <c r="BF979"/>
  <c r="T979"/>
  <c r="R979"/>
  <c r="P979"/>
  <c r="BI977"/>
  <c r="BH977"/>
  <c r="BG977"/>
  <c r="BF977"/>
  <c r="T977"/>
  <c r="R977"/>
  <c r="P977"/>
  <c r="BI976"/>
  <c r="BH976"/>
  <c r="BG976"/>
  <c r="BF976"/>
  <c r="T976"/>
  <c r="R976"/>
  <c r="P976"/>
  <c r="BI968"/>
  <c r="BH968"/>
  <c r="BG968"/>
  <c r="BF968"/>
  <c r="T968"/>
  <c r="R968"/>
  <c r="P968"/>
  <c r="BI967"/>
  <c r="BH967"/>
  <c r="BG967"/>
  <c r="BF967"/>
  <c r="T967"/>
  <c r="R967"/>
  <c r="P967"/>
  <c r="BI966"/>
  <c r="BH966"/>
  <c r="BG966"/>
  <c r="BF966"/>
  <c r="T966"/>
  <c r="R966"/>
  <c r="P966"/>
  <c r="BI962"/>
  <c r="BH962"/>
  <c r="BG962"/>
  <c r="BF962"/>
  <c r="T962"/>
  <c r="R962"/>
  <c r="P962"/>
  <c r="BI956"/>
  <c r="BH956"/>
  <c r="BG956"/>
  <c r="BF956"/>
  <c r="T956"/>
  <c r="R956"/>
  <c r="P956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0"/>
  <c r="BH950"/>
  <c r="BG950"/>
  <c r="BF950"/>
  <c r="T950"/>
  <c r="R950"/>
  <c r="P950"/>
  <c r="BI949"/>
  <c r="BH949"/>
  <c r="BG949"/>
  <c r="BF949"/>
  <c r="T949"/>
  <c r="R949"/>
  <c r="P949"/>
  <c r="BI946"/>
  <c r="BH946"/>
  <c r="BG946"/>
  <c r="BF946"/>
  <c r="T946"/>
  <c r="R946"/>
  <c r="P946"/>
  <c r="BI940"/>
  <c r="BH940"/>
  <c r="BG940"/>
  <c r="BF940"/>
  <c r="T940"/>
  <c r="R940"/>
  <c r="P940"/>
  <c r="BI938"/>
  <c r="BH938"/>
  <c r="BG938"/>
  <c r="BF938"/>
  <c r="T938"/>
  <c r="R938"/>
  <c r="P938"/>
  <c r="BI937"/>
  <c r="BH937"/>
  <c r="BG937"/>
  <c r="BF937"/>
  <c r="T937"/>
  <c r="R937"/>
  <c r="P937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4"/>
  <c r="BH904"/>
  <c r="BG904"/>
  <c r="BF904"/>
  <c r="T904"/>
  <c r="R904"/>
  <c r="P904"/>
  <c r="BI902"/>
  <c r="BH902"/>
  <c r="BG902"/>
  <c r="BF902"/>
  <c r="T902"/>
  <c r="R902"/>
  <c r="P902"/>
  <c r="BI900"/>
  <c r="BH900"/>
  <c r="BG900"/>
  <c r="BF900"/>
  <c r="T900"/>
  <c r="R900"/>
  <c r="P900"/>
  <c r="BI898"/>
  <c r="BH898"/>
  <c r="BG898"/>
  <c r="BF898"/>
  <c r="T898"/>
  <c r="R898"/>
  <c r="P898"/>
  <c r="BI896"/>
  <c r="BH896"/>
  <c r="BG896"/>
  <c r="BF896"/>
  <c r="T896"/>
  <c r="R896"/>
  <c r="P896"/>
  <c r="BI894"/>
  <c r="BH894"/>
  <c r="BG894"/>
  <c r="BF894"/>
  <c r="T894"/>
  <c r="R894"/>
  <c r="P894"/>
  <c r="BI892"/>
  <c r="BH892"/>
  <c r="BG892"/>
  <c r="BF892"/>
  <c r="T892"/>
  <c r="R892"/>
  <c r="P892"/>
  <c r="BI890"/>
  <c r="BH890"/>
  <c r="BG890"/>
  <c r="BF890"/>
  <c r="T890"/>
  <c r="R890"/>
  <c r="P890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74"/>
  <c r="BH874"/>
  <c r="BG874"/>
  <c r="BF874"/>
  <c r="T874"/>
  <c r="R874"/>
  <c r="P874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6"/>
  <c r="BH866"/>
  <c r="BG866"/>
  <c r="BF866"/>
  <c r="T866"/>
  <c r="R866"/>
  <c r="P866"/>
  <c r="BI864"/>
  <c r="BH864"/>
  <c r="BG864"/>
  <c r="BF864"/>
  <c r="T864"/>
  <c r="R864"/>
  <c r="P864"/>
  <c r="BI862"/>
  <c r="BH862"/>
  <c r="BG862"/>
  <c r="BF862"/>
  <c r="T862"/>
  <c r="R862"/>
  <c r="P862"/>
  <c r="BI860"/>
  <c r="BH860"/>
  <c r="BG860"/>
  <c r="BF860"/>
  <c r="T860"/>
  <c r="R860"/>
  <c r="P860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50"/>
  <c r="BH850"/>
  <c r="BG850"/>
  <c r="BF850"/>
  <c r="T850"/>
  <c r="R850"/>
  <c r="P850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2"/>
  <c r="BH832"/>
  <c r="BG832"/>
  <c r="BF832"/>
  <c r="T832"/>
  <c r="R832"/>
  <c r="P832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4"/>
  <c r="BH754"/>
  <c r="BG754"/>
  <c r="BF754"/>
  <c r="T754"/>
  <c r="R754"/>
  <c r="P754"/>
  <c r="BI749"/>
  <c r="BH749"/>
  <c r="BG749"/>
  <c r="BF749"/>
  <c r="T749"/>
  <c r="R749"/>
  <c r="P749"/>
  <c r="BI740"/>
  <c r="BH740"/>
  <c r="BG740"/>
  <c r="BF740"/>
  <c r="T740"/>
  <c r="R740"/>
  <c r="P740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9"/>
  <c r="BH729"/>
  <c r="BG729"/>
  <c r="BF729"/>
  <c r="T729"/>
  <c r="R729"/>
  <c r="P729"/>
  <c r="BI726"/>
  <c r="BH726"/>
  <c r="BG726"/>
  <c r="BF726"/>
  <c r="T726"/>
  <c r="R726"/>
  <c r="P726"/>
  <c r="BI725"/>
  <c r="BH725"/>
  <c r="BG725"/>
  <c r="BF725"/>
  <c r="T725"/>
  <c r="R725"/>
  <c r="P725"/>
  <c r="BI722"/>
  <c r="BH722"/>
  <c r="BG722"/>
  <c r="BF722"/>
  <c r="T722"/>
  <c r="R722"/>
  <c r="P722"/>
  <c r="BI719"/>
  <c r="BH719"/>
  <c r="BG719"/>
  <c r="BF719"/>
  <c r="T719"/>
  <c r="R719"/>
  <c r="P719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9"/>
  <c r="BH709"/>
  <c r="BG709"/>
  <c r="BF709"/>
  <c r="T709"/>
  <c r="R709"/>
  <c r="P709"/>
  <c r="BI707"/>
  <c r="BH707"/>
  <c r="BG707"/>
  <c r="BF707"/>
  <c r="T707"/>
  <c r="R707"/>
  <c r="P707"/>
  <c r="BI706"/>
  <c r="BH706"/>
  <c r="BG706"/>
  <c r="BF706"/>
  <c r="T706"/>
  <c r="R706"/>
  <c r="P706"/>
  <c r="BI704"/>
  <c r="BH704"/>
  <c r="BG704"/>
  <c r="BF704"/>
  <c r="T704"/>
  <c r="R704"/>
  <c r="P704"/>
  <c r="BI703"/>
  <c r="BH703"/>
  <c r="BG703"/>
  <c r="BF703"/>
  <c r="T703"/>
  <c r="R703"/>
  <c r="P703"/>
  <c r="BI701"/>
  <c r="BH701"/>
  <c r="BG701"/>
  <c r="BF701"/>
  <c r="T701"/>
  <c r="R701"/>
  <c r="P701"/>
  <c r="BI698"/>
  <c r="BH698"/>
  <c r="BG698"/>
  <c r="BF698"/>
  <c r="T698"/>
  <c r="R698"/>
  <c r="P698"/>
  <c r="BI694"/>
  <c r="BH694"/>
  <c r="BG694"/>
  <c r="BF694"/>
  <c r="T694"/>
  <c r="R694"/>
  <c r="P694"/>
  <c r="BI691"/>
  <c r="BH691"/>
  <c r="BG691"/>
  <c r="BF691"/>
  <c r="T691"/>
  <c r="R691"/>
  <c r="P691"/>
  <c r="BI686"/>
  <c r="BH686"/>
  <c r="BG686"/>
  <c r="BF686"/>
  <c r="T686"/>
  <c r="R686"/>
  <c r="P686"/>
  <c r="BI683"/>
  <c r="BH683"/>
  <c r="BG683"/>
  <c r="BF683"/>
  <c r="T683"/>
  <c r="R683"/>
  <c r="P683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72"/>
  <c r="BH672"/>
  <c r="BG672"/>
  <c r="BF672"/>
  <c r="T672"/>
  <c r="R672"/>
  <c r="P672"/>
  <c r="BI670"/>
  <c r="BH670"/>
  <c r="BG670"/>
  <c r="BF670"/>
  <c r="T670"/>
  <c r="R670"/>
  <c r="P670"/>
  <c r="BI665"/>
  <c r="BH665"/>
  <c r="BG665"/>
  <c r="BF665"/>
  <c r="T665"/>
  <c r="R665"/>
  <c r="P665"/>
  <c r="BI662"/>
  <c r="BH662"/>
  <c r="BG662"/>
  <c r="BF662"/>
  <c r="T662"/>
  <c r="R662"/>
  <c r="P662"/>
  <c r="BI648"/>
  <c r="BH648"/>
  <c r="BG648"/>
  <c r="BF648"/>
  <c r="T648"/>
  <c r="R648"/>
  <c r="P648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2"/>
  <c r="BH632"/>
  <c r="BG632"/>
  <c r="BF632"/>
  <c r="T632"/>
  <c r="R632"/>
  <c r="P632"/>
  <c r="BI627"/>
  <c r="BH627"/>
  <c r="BG627"/>
  <c r="BF627"/>
  <c r="T627"/>
  <c r="R627"/>
  <c r="P627"/>
  <c r="BI623"/>
  <c r="BH623"/>
  <c r="BG623"/>
  <c r="BF623"/>
  <c r="T623"/>
  <c r="R623"/>
  <c r="P623"/>
  <c r="BI619"/>
  <c r="BH619"/>
  <c r="BG619"/>
  <c r="BF619"/>
  <c r="T619"/>
  <c r="R619"/>
  <c r="P619"/>
  <c r="BI616"/>
  <c r="BH616"/>
  <c r="BG616"/>
  <c r="BF616"/>
  <c r="T616"/>
  <c r="R616"/>
  <c r="P616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T602"/>
  <c r="R603"/>
  <c r="R602"/>
  <c r="P603"/>
  <c r="P602"/>
  <c r="BI601"/>
  <c r="BH601"/>
  <c r="BG601"/>
  <c r="BF601"/>
  <c r="T601"/>
  <c r="R601"/>
  <c r="P601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4"/>
  <c r="BH594"/>
  <c r="BG594"/>
  <c r="BF594"/>
  <c r="T594"/>
  <c r="R594"/>
  <c r="P594"/>
  <c r="BI590"/>
  <c r="BH590"/>
  <c r="BG590"/>
  <c r="BF590"/>
  <c r="T590"/>
  <c r="R590"/>
  <c r="P590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4"/>
  <c r="BH564"/>
  <c r="BG564"/>
  <c r="BF564"/>
  <c r="T564"/>
  <c r="R564"/>
  <c r="P564"/>
  <c r="BI561"/>
  <c r="BH561"/>
  <c r="BG561"/>
  <c r="BF561"/>
  <c r="T561"/>
  <c r="R561"/>
  <c r="P561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4"/>
  <c r="BH514"/>
  <c r="BG514"/>
  <c r="BF514"/>
  <c r="T514"/>
  <c r="R514"/>
  <c r="P514"/>
  <c r="BI510"/>
  <c r="BH510"/>
  <c r="BG510"/>
  <c r="BF510"/>
  <c r="T510"/>
  <c r="R510"/>
  <c r="P510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2"/>
  <c r="BH482"/>
  <c r="BG482"/>
  <c r="BF482"/>
  <c r="T482"/>
  <c r="R482"/>
  <c r="P482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6"/>
  <c r="BH466"/>
  <c r="BG466"/>
  <c r="BF466"/>
  <c r="T466"/>
  <c r="R466"/>
  <c r="P466"/>
  <c r="BI461"/>
  <c r="BH461"/>
  <c r="BG461"/>
  <c r="BF461"/>
  <c r="T461"/>
  <c r="R461"/>
  <c r="P461"/>
  <c r="BI457"/>
  <c r="BH457"/>
  <c r="BG457"/>
  <c r="BF457"/>
  <c r="T457"/>
  <c r="R457"/>
  <c r="P457"/>
  <c r="BI456"/>
  <c r="BH456"/>
  <c r="BG456"/>
  <c r="BF456"/>
  <c r="T456"/>
  <c r="R456"/>
  <c r="P456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9"/>
  <c r="BH439"/>
  <c r="BG439"/>
  <c r="BF439"/>
  <c r="T439"/>
  <c r="R439"/>
  <c r="P439"/>
  <c r="BI436"/>
  <c r="BH436"/>
  <c r="BG436"/>
  <c r="BF436"/>
  <c r="T436"/>
  <c r="R436"/>
  <c r="P436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6"/>
  <c r="BH406"/>
  <c r="BG406"/>
  <c r="BF406"/>
  <c r="T406"/>
  <c r="R406"/>
  <c r="P406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66"/>
  <c r="BH366"/>
  <c r="BG366"/>
  <c r="BF366"/>
  <c r="T366"/>
  <c r="R366"/>
  <c r="P366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0"/>
  <c r="BH300"/>
  <c r="BG300"/>
  <c r="BF300"/>
  <c r="T300"/>
  <c r="R300"/>
  <c r="P300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J145"/>
  <c r="F145"/>
  <c r="F143"/>
  <c r="E141"/>
  <c r="J93"/>
  <c r="F93"/>
  <c r="F91"/>
  <c r="E89"/>
  <c r="J26"/>
  <c r="E26"/>
  <c r="J94"/>
  <c r="J25"/>
  <c r="J20"/>
  <c r="E20"/>
  <c r="F94"/>
  <c r="J19"/>
  <c r="J14"/>
  <c r="J143"/>
  <c r="E7"/>
  <c r="E137"/>
  <c i="15" r="J39"/>
  <c r="J38"/>
  <c i="1" r="AY110"/>
  <c i="15" r="J37"/>
  <c i="1" r="AX110"/>
  <c i="15" r="BI279"/>
  <c r="BH279"/>
  <c r="BG279"/>
  <c r="BF279"/>
  <c r="T279"/>
  <c r="T278"/>
  <c r="R279"/>
  <c r="R278"/>
  <c r="P279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F130"/>
  <c r="F128"/>
  <c r="E126"/>
  <c r="J93"/>
  <c r="F93"/>
  <c r="F91"/>
  <c r="E89"/>
  <c r="J26"/>
  <c r="E26"/>
  <c r="J94"/>
  <c r="J25"/>
  <c r="J20"/>
  <c r="E20"/>
  <c r="F94"/>
  <c r="J19"/>
  <c r="J14"/>
  <c r="J91"/>
  <c r="E7"/>
  <c r="E85"/>
  <c i="14" r="J41"/>
  <c r="J40"/>
  <c i="1" r="AY109"/>
  <c i="14" r="J39"/>
  <c i="1" r="AX109"/>
  <c i="14"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122"/>
  <c r="J27"/>
  <c r="J22"/>
  <c r="E22"/>
  <c r="F122"/>
  <c r="J21"/>
  <c r="J16"/>
  <c r="J93"/>
  <c r="E7"/>
  <c r="E85"/>
  <c i="13" r="J41"/>
  <c r="J40"/>
  <c i="1" r="AY108"/>
  <c i="13" r="J39"/>
  <c i="1" r="AX108"/>
  <c i="13"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126"/>
  <c r="J27"/>
  <c r="J22"/>
  <c r="E22"/>
  <c r="F96"/>
  <c r="J21"/>
  <c r="J16"/>
  <c r="J123"/>
  <c r="E7"/>
  <c r="E115"/>
  <c i="12" r="J41"/>
  <c r="J40"/>
  <c i="1" r="AY107"/>
  <c i="12" r="J39"/>
  <c i="1" r="AX107"/>
  <c i="12"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96"/>
  <c r="J21"/>
  <c r="J16"/>
  <c r="J93"/>
  <c r="E7"/>
  <c r="E85"/>
  <c i="11" r="J41"/>
  <c r="J40"/>
  <c i="1" r="AY106"/>
  <c i="11" r="J39"/>
  <c i="1" r="AX106"/>
  <c i="11"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10" r="J41"/>
  <c r="J40"/>
  <c i="1" r="AY105"/>
  <c i="10" r="J39"/>
  <c i="1" r="AX105"/>
  <c i="10"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96"/>
  <c r="J27"/>
  <c r="J22"/>
  <c r="E22"/>
  <c r="F126"/>
  <c r="J21"/>
  <c r="J16"/>
  <c r="J123"/>
  <c r="E7"/>
  <c r="E85"/>
  <c i="9" r="J41"/>
  <c r="J40"/>
  <c i="1" r="AY104"/>
  <c i="9" r="J39"/>
  <c i="1" r="AX104"/>
  <c i="9"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85"/>
  <c i="8" r="J41"/>
  <c r="J40"/>
  <c i="1" r="AY103"/>
  <c i="8" r="J39"/>
  <c i="1" r="AX103"/>
  <c i="8"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7" r="J41"/>
  <c r="J40"/>
  <c i="1" r="AY102"/>
  <c i="7" r="J39"/>
  <c i="1" r="AX102"/>
  <c i="7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96"/>
  <c r="J27"/>
  <c r="J22"/>
  <c r="E22"/>
  <c r="F96"/>
  <c r="J21"/>
  <c r="J16"/>
  <c r="J93"/>
  <c r="E7"/>
  <c r="E113"/>
  <c i="6" r="J39"/>
  <c r="J38"/>
  <c i="1" r="AY100"/>
  <c i="6" r="J37"/>
  <c i="1" r="AX100"/>
  <c i="6"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T123"/>
  <c r="T122"/>
  <c r="R124"/>
  <c r="R123"/>
  <c r="R122"/>
  <c r="P124"/>
  <c r="P123"/>
  <c r="P122"/>
  <c i="1" r="AU100"/>
  <c i="6" r="J118"/>
  <c r="F118"/>
  <c r="F116"/>
  <c r="E114"/>
  <c r="J93"/>
  <c r="F93"/>
  <c r="F91"/>
  <c r="E89"/>
  <c r="J26"/>
  <c r="E26"/>
  <c r="J94"/>
  <c r="J25"/>
  <c r="J20"/>
  <c r="E20"/>
  <c r="F94"/>
  <c r="J19"/>
  <c r="J14"/>
  <c r="J116"/>
  <c r="E7"/>
  <c r="E85"/>
  <c i="5" r="J39"/>
  <c r="J38"/>
  <c i="1" r="AY99"/>
  <c i="5" r="J37"/>
  <c i="1" r="AX99"/>
  <c i="5"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T316"/>
  <c r="R317"/>
  <c r="R316"/>
  <c r="P317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129"/>
  <c r="J25"/>
  <c r="J20"/>
  <c r="E20"/>
  <c r="F94"/>
  <c r="J19"/>
  <c r="J14"/>
  <c r="J126"/>
  <c r="E7"/>
  <c r="E85"/>
  <c i="4" r="J39"/>
  <c r="J38"/>
  <c i="1" r="AY98"/>
  <c i="4" r="J37"/>
  <c i="1" r="AX98"/>
  <c i="4"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130"/>
  <c r="J25"/>
  <c r="J20"/>
  <c r="E20"/>
  <c r="F130"/>
  <c r="J19"/>
  <c r="J14"/>
  <c r="J91"/>
  <c r="E7"/>
  <c r="E85"/>
  <c i="3" r="J39"/>
  <c r="J38"/>
  <c i="1" r="AY97"/>
  <c i="3" r="J37"/>
  <c i="1" r="AX97"/>
  <c i="3" r="BI220"/>
  <c r="BH220"/>
  <c r="BG220"/>
  <c r="BF220"/>
  <c r="T220"/>
  <c r="R220"/>
  <c r="P220"/>
  <c r="BI209"/>
  <c r="BH209"/>
  <c r="BG209"/>
  <c r="BF209"/>
  <c r="T209"/>
  <c r="R209"/>
  <c r="P209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94"/>
  <c r="J25"/>
  <c r="J20"/>
  <c r="E20"/>
  <c r="F125"/>
  <c r="J19"/>
  <c r="J14"/>
  <c r="J122"/>
  <c r="E7"/>
  <c r="E85"/>
  <c i="2" r="J39"/>
  <c r="J38"/>
  <c i="1" r="AY96"/>
  <c i="2" r="J37"/>
  <c i="1" r="AX96"/>
  <c i="2"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4"/>
  <c r="BH824"/>
  <c r="BG824"/>
  <c r="BF824"/>
  <c r="T824"/>
  <c r="R824"/>
  <c r="P824"/>
  <c r="BI823"/>
  <c r="BH823"/>
  <c r="BG823"/>
  <c r="BF823"/>
  <c r="T823"/>
  <c r="R823"/>
  <c r="P823"/>
  <c r="BI805"/>
  <c r="BH805"/>
  <c r="BG805"/>
  <c r="BF805"/>
  <c r="T805"/>
  <c r="R805"/>
  <c r="P805"/>
  <c r="BI804"/>
  <c r="BH804"/>
  <c r="BG804"/>
  <c r="BF804"/>
  <c r="T804"/>
  <c r="R804"/>
  <c r="P804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89"/>
  <c r="BH789"/>
  <c r="BG789"/>
  <c r="BF789"/>
  <c r="T789"/>
  <c r="R789"/>
  <c r="P789"/>
  <c r="BI785"/>
  <c r="BH785"/>
  <c r="BG785"/>
  <c r="BF785"/>
  <c r="T785"/>
  <c r="R785"/>
  <c r="P785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7"/>
  <c r="BH767"/>
  <c r="BG767"/>
  <c r="BF767"/>
  <c r="T767"/>
  <c r="R767"/>
  <c r="P767"/>
  <c r="BI763"/>
  <c r="BH763"/>
  <c r="BG763"/>
  <c r="BF763"/>
  <c r="T763"/>
  <c r="R763"/>
  <c r="P763"/>
  <c r="BI761"/>
  <c r="BH761"/>
  <c r="BG761"/>
  <c r="BF761"/>
  <c r="T761"/>
  <c r="R761"/>
  <c r="P761"/>
  <c r="BI757"/>
  <c r="BH757"/>
  <c r="BG757"/>
  <c r="BF757"/>
  <c r="T757"/>
  <c r="R757"/>
  <c r="P757"/>
  <c r="BI751"/>
  <c r="BH751"/>
  <c r="BG751"/>
  <c r="BF751"/>
  <c r="T751"/>
  <c r="R751"/>
  <c r="P751"/>
  <c r="BI748"/>
  <c r="BH748"/>
  <c r="BG748"/>
  <c r="BF748"/>
  <c r="T748"/>
  <c r="R748"/>
  <c r="P748"/>
  <c r="BI742"/>
  <c r="BH742"/>
  <c r="BG742"/>
  <c r="BF742"/>
  <c r="T742"/>
  <c r="R742"/>
  <c r="P742"/>
  <c r="BI738"/>
  <c r="BH738"/>
  <c r="BG738"/>
  <c r="BF738"/>
  <c r="T738"/>
  <c r="R738"/>
  <c r="P738"/>
  <c r="BI732"/>
  <c r="BH732"/>
  <c r="BG732"/>
  <c r="BF732"/>
  <c r="T732"/>
  <c r="R732"/>
  <c r="P732"/>
  <c r="BI729"/>
  <c r="BH729"/>
  <c r="BG729"/>
  <c r="BF729"/>
  <c r="T729"/>
  <c r="R729"/>
  <c r="P729"/>
  <c r="BI723"/>
  <c r="BH723"/>
  <c r="BG723"/>
  <c r="BF723"/>
  <c r="T723"/>
  <c r="R723"/>
  <c r="P723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2"/>
  <c r="BH712"/>
  <c r="BG712"/>
  <c r="BF712"/>
  <c r="T712"/>
  <c r="R712"/>
  <c r="P712"/>
  <c r="BI710"/>
  <c r="BH710"/>
  <c r="BG710"/>
  <c r="BF710"/>
  <c r="T710"/>
  <c r="R710"/>
  <c r="P710"/>
  <c r="BI702"/>
  <c r="BH702"/>
  <c r="BG702"/>
  <c r="BF702"/>
  <c r="T702"/>
  <c r="R702"/>
  <c r="P702"/>
  <c r="BI699"/>
  <c r="BH699"/>
  <c r="BG699"/>
  <c r="BF699"/>
  <c r="T699"/>
  <c r="R699"/>
  <c r="P699"/>
  <c r="BI693"/>
  <c r="BH693"/>
  <c r="BG693"/>
  <c r="BF693"/>
  <c r="T693"/>
  <c r="R693"/>
  <c r="P693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4"/>
  <c r="BH684"/>
  <c r="BG684"/>
  <c r="BF684"/>
  <c r="T684"/>
  <c r="R684"/>
  <c r="P684"/>
  <c r="BI683"/>
  <c r="BH683"/>
  <c r="BG683"/>
  <c r="BF683"/>
  <c r="T683"/>
  <c r="R683"/>
  <c r="P683"/>
  <c r="BI680"/>
  <c r="BH680"/>
  <c r="BG680"/>
  <c r="BF680"/>
  <c r="T680"/>
  <c r="R680"/>
  <c r="P680"/>
  <c r="BI674"/>
  <c r="BH674"/>
  <c r="BG674"/>
  <c r="BF674"/>
  <c r="T674"/>
  <c r="R674"/>
  <c r="P674"/>
  <c r="BI672"/>
  <c r="BH672"/>
  <c r="BG672"/>
  <c r="BF672"/>
  <c r="T672"/>
  <c r="R672"/>
  <c r="P672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18"/>
  <c r="BH518"/>
  <c r="BG518"/>
  <c r="BF518"/>
  <c r="T518"/>
  <c r="R518"/>
  <c r="P518"/>
  <c r="BI513"/>
  <c r="BH513"/>
  <c r="BG513"/>
  <c r="BF513"/>
  <c r="T513"/>
  <c r="R513"/>
  <c r="P513"/>
  <c r="BI511"/>
  <c r="BH511"/>
  <c r="BG511"/>
  <c r="BF511"/>
  <c r="T511"/>
  <c r="R511"/>
  <c r="P511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1"/>
  <c r="BH491"/>
  <c r="BG491"/>
  <c r="BF491"/>
  <c r="T491"/>
  <c r="R491"/>
  <c r="P491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25"/>
  <c r="BH425"/>
  <c r="BG425"/>
  <c r="BF425"/>
  <c r="T425"/>
  <c r="R425"/>
  <c r="P425"/>
  <c r="BI423"/>
  <c r="BH423"/>
  <c r="BG423"/>
  <c r="BF423"/>
  <c r="T423"/>
  <c r="R423"/>
  <c r="P423"/>
  <c r="BI418"/>
  <c r="BH418"/>
  <c r="BG418"/>
  <c r="BF418"/>
  <c r="T418"/>
  <c r="R418"/>
  <c r="P418"/>
  <c r="BI416"/>
  <c r="BH416"/>
  <c r="BG416"/>
  <c r="BF416"/>
  <c r="T416"/>
  <c r="R416"/>
  <c r="P416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T375"/>
  <c r="R376"/>
  <c r="R375"/>
  <c r="P376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0"/>
  <c r="BH230"/>
  <c r="BG230"/>
  <c r="BF230"/>
  <c r="T230"/>
  <c r="R230"/>
  <c r="P230"/>
  <c r="BI218"/>
  <c r="BH218"/>
  <c r="BG218"/>
  <c r="BF218"/>
  <c r="T218"/>
  <c r="R218"/>
  <c r="P218"/>
  <c r="BI217"/>
  <c r="BH217"/>
  <c r="BG217"/>
  <c r="BF217"/>
  <c r="T217"/>
  <c r="R217"/>
  <c r="P217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6"/>
  <c r="F136"/>
  <c r="F134"/>
  <c r="E132"/>
  <c r="J93"/>
  <c r="F93"/>
  <c r="F91"/>
  <c r="E89"/>
  <c r="J26"/>
  <c r="E26"/>
  <c r="J137"/>
  <c r="J25"/>
  <c r="J20"/>
  <c r="E20"/>
  <c r="F94"/>
  <c r="J19"/>
  <c r="J14"/>
  <c r="J91"/>
  <c r="E7"/>
  <c r="E128"/>
  <c i="1" r="L90"/>
  <c r="AM90"/>
  <c r="AM89"/>
  <c r="L89"/>
  <c r="AM87"/>
  <c r="L87"/>
  <c r="L85"/>
  <c r="L84"/>
  <c i="2" r="BK738"/>
  <c r="J684"/>
  <c r="BK649"/>
  <c r="J595"/>
  <c r="J551"/>
  <c r="J474"/>
  <c r="J456"/>
  <c r="BK359"/>
  <c r="J248"/>
  <c r="BK169"/>
  <c r="J748"/>
  <c r="BK661"/>
  <c r="J466"/>
  <c r="BK369"/>
  <c r="J240"/>
  <c r="J763"/>
  <c r="BK635"/>
  <c r="J543"/>
  <c r="BK472"/>
  <c r="BK367"/>
  <c r="J283"/>
  <c r="BK176"/>
  <c r="BK761"/>
  <c r="BK712"/>
  <c r="J661"/>
  <c r="BK623"/>
  <c r="J553"/>
  <c r="BK446"/>
  <c r="J312"/>
  <c r="J162"/>
  <c r="BK693"/>
  <c r="J599"/>
  <c r="J535"/>
  <c r="J485"/>
  <c r="BK370"/>
  <c r="BK248"/>
  <c r="BK178"/>
  <c r="BK683"/>
  <c r="BK603"/>
  <c r="J565"/>
  <c r="J398"/>
  <c r="BK280"/>
  <c r="BK159"/>
  <c r="J716"/>
  <c r="J617"/>
  <c r="J563"/>
  <c r="BK487"/>
  <c r="BK458"/>
  <c r="BK341"/>
  <c r="BK266"/>
  <c r="BK148"/>
  <c r="BK824"/>
  <c r="BK793"/>
  <c r="J699"/>
  <c r="J645"/>
  <c r="BK533"/>
  <c r="BK476"/>
  <c r="J371"/>
  <c r="BK187"/>
  <c i="3" r="BK201"/>
  <c r="BK145"/>
  <c r="J169"/>
  <c r="BK209"/>
  <c r="BK199"/>
  <c r="J201"/>
  <c r="BK151"/>
  <c i="4" r="BK295"/>
  <c r="BK261"/>
  <c r="BK225"/>
  <c r="BK196"/>
  <c r="J157"/>
  <c r="J300"/>
  <c r="J275"/>
  <c r="J255"/>
  <c r="J233"/>
  <c r="BK202"/>
  <c r="BK140"/>
  <c r="J278"/>
  <c r="BK229"/>
  <c r="J187"/>
  <c r="BK147"/>
  <c r="BK275"/>
  <c r="BK218"/>
  <c r="BK194"/>
  <c r="J174"/>
  <c r="J293"/>
  <c r="BK259"/>
  <c r="J229"/>
  <c r="BK176"/>
  <c r="BK296"/>
  <c r="BK253"/>
  <c r="J215"/>
  <c r="J197"/>
  <c r="BK151"/>
  <c r="J272"/>
  <c r="J243"/>
  <c r="BK197"/>
  <c r="J169"/>
  <c r="BK137"/>
  <c r="BK252"/>
  <c r="BK228"/>
  <c r="BK207"/>
  <c r="J181"/>
  <c i="5" r="J313"/>
  <c r="J277"/>
  <c r="J250"/>
  <c r="BK218"/>
  <c r="BK168"/>
  <c r="J287"/>
  <c r="J255"/>
  <c r="J232"/>
  <c r="BK198"/>
  <c r="J163"/>
  <c r="BK299"/>
  <c r="BK275"/>
  <c r="J233"/>
  <c r="J237"/>
  <c r="J195"/>
  <c r="J177"/>
  <c r="BK147"/>
  <c r="J300"/>
  <c r="BK237"/>
  <c r="J210"/>
  <c r="J162"/>
  <c r="BK319"/>
  <c r="BK283"/>
  <c r="J264"/>
  <c r="BK231"/>
  <c r="BK202"/>
  <c r="J165"/>
  <c r="BK139"/>
  <c r="J291"/>
  <c r="BK261"/>
  <c r="J234"/>
  <c r="BK203"/>
  <c r="BK177"/>
  <c r="J319"/>
  <c r="BK290"/>
  <c r="J242"/>
  <c r="BK220"/>
  <c r="BK197"/>
  <c r="BK142"/>
  <c i="6" r="J151"/>
  <c r="BK172"/>
  <c r="J156"/>
  <c r="BK126"/>
  <c r="BK145"/>
  <c r="BK166"/>
  <c r="J177"/>
  <c r="J168"/>
  <c r="J125"/>
  <c r="J166"/>
  <c r="J134"/>
  <c r="BK164"/>
  <c r="BK152"/>
  <c r="BK124"/>
  <c i="7" r="J141"/>
  <c r="BK157"/>
  <c r="J134"/>
  <c r="BK166"/>
  <c r="BK138"/>
  <c r="J153"/>
  <c r="J165"/>
  <c r="J136"/>
  <c r="J176"/>
  <c r="J142"/>
  <c r="BK160"/>
  <c i="8" r="J192"/>
  <c r="BK173"/>
  <c r="BK137"/>
  <c r="BK166"/>
  <c r="J128"/>
  <c r="BK156"/>
  <c r="BK131"/>
  <c r="J156"/>
  <c r="BK175"/>
  <c r="J150"/>
  <c r="J135"/>
  <c r="BK162"/>
  <c r="BK130"/>
  <c r="BK161"/>
  <c r="J134"/>
  <c r="J176"/>
  <c r="BK140"/>
  <c i="9" r="J142"/>
  <c r="J131"/>
  <c r="BK134"/>
  <c r="BK132"/>
  <c i="10" r="BK152"/>
  <c r="J146"/>
  <c r="J152"/>
  <c r="J135"/>
  <c r="J131"/>
  <c i="11" r="BK150"/>
  <c r="J135"/>
  <c r="BK141"/>
  <c r="J148"/>
  <c r="BK132"/>
  <c i="12" r="BK128"/>
  <c i="13" r="J131"/>
  <c r="BK157"/>
  <c r="BK132"/>
  <c r="J150"/>
  <c r="BK154"/>
  <c r="BK142"/>
  <c i="15" r="BK263"/>
  <c r="BK213"/>
  <c r="BK191"/>
  <c r="BK157"/>
  <c r="J251"/>
  <c r="J214"/>
  <c r="J185"/>
  <c r="J143"/>
  <c r="BK251"/>
  <c r="BK215"/>
  <c r="J183"/>
  <c r="BK145"/>
  <c r="J267"/>
  <c r="BK242"/>
  <c r="J198"/>
  <c r="J172"/>
  <c r="BK274"/>
  <c r="BK253"/>
  <c r="BK214"/>
  <c r="J164"/>
  <c r="BK255"/>
  <c r="J224"/>
  <c r="J181"/>
  <c r="J159"/>
  <c r="BK137"/>
  <c r="BK238"/>
  <c r="BK207"/>
  <c r="BK181"/>
  <c r="J145"/>
  <c r="BK227"/>
  <c r="J194"/>
  <c r="J163"/>
  <c i="16" r="BK1042"/>
  <c r="BK950"/>
  <c r="BK878"/>
  <c r="J832"/>
  <c r="J777"/>
  <c r="J672"/>
  <c r="BK510"/>
  <c r="BK350"/>
  <c r="BK228"/>
  <c r="J163"/>
  <c r="J1097"/>
  <c r="BK898"/>
  <c r="BK815"/>
  <c r="J759"/>
  <c r="BK704"/>
  <c r="BK548"/>
  <c r="J448"/>
  <c r="J350"/>
  <c r="J249"/>
  <c r="BK213"/>
  <c r="J1160"/>
  <c r="J1040"/>
  <c r="J930"/>
  <c r="BK836"/>
  <c r="BK771"/>
  <c r="J686"/>
  <c r="J530"/>
  <c r="BK451"/>
  <c r="BK295"/>
  <c r="J231"/>
  <c r="BK1160"/>
  <c r="J1099"/>
  <c r="J952"/>
  <c r="J904"/>
  <c r="J846"/>
  <c r="J730"/>
  <c r="J623"/>
  <c r="BK561"/>
  <c r="J453"/>
  <c r="J343"/>
  <c r="BK250"/>
  <c r="BK164"/>
  <c r="BK1111"/>
  <c r="BK1019"/>
  <c r="BK926"/>
  <c r="BK880"/>
  <c r="J775"/>
  <c r="BK726"/>
  <c r="BK643"/>
  <c r="J596"/>
  <c r="J539"/>
  <c r="BK448"/>
  <c r="BK271"/>
  <c r="BK174"/>
  <c r="J1094"/>
  <c r="J1019"/>
  <c r="BK858"/>
  <c r="BK807"/>
  <c r="J740"/>
  <c r="BK637"/>
  <c r="BK557"/>
  <c r="J428"/>
  <c r="J280"/>
  <c r="BK186"/>
  <c r="BK1101"/>
  <c r="J934"/>
  <c r="J858"/>
  <c r="BK737"/>
  <c r="J701"/>
  <c r="BK632"/>
  <c r="J565"/>
  <c r="BK440"/>
  <c r="J216"/>
  <c r="J1216"/>
  <c r="J1203"/>
  <c r="BK1188"/>
  <c r="BK1175"/>
  <c r="J1106"/>
  <c r="BK910"/>
  <c r="J795"/>
  <c r="BK738"/>
  <c r="J670"/>
  <c r="J568"/>
  <c r="BK427"/>
  <c r="J321"/>
  <c r="BK220"/>
  <c r="J173"/>
  <c i="17" r="J160"/>
  <c r="J150"/>
  <c r="BK227"/>
  <c r="BK160"/>
  <c r="BK207"/>
  <c r="BK141"/>
  <c r="BK154"/>
  <c r="BK143"/>
  <c r="BK183"/>
  <c i="18" r="BK125"/>
  <c i="19" r="J209"/>
  <c r="J186"/>
  <c r="BK205"/>
  <c r="BK197"/>
  <c r="J187"/>
  <c r="J155"/>
  <c r="J211"/>
  <c r="BK189"/>
  <c r="BK168"/>
  <c r="J150"/>
  <c r="BK207"/>
  <c r="J159"/>
  <c r="J208"/>
  <c r="J183"/>
  <c r="J160"/>
  <c r="BK214"/>
  <c r="BK151"/>
  <c r="J222"/>
  <c r="BK200"/>
  <c r="J157"/>
  <c r="BK208"/>
  <c r="J144"/>
  <c i="20" r="BK174"/>
  <c r="J138"/>
  <c r="J148"/>
  <c r="BK191"/>
  <c r="BK159"/>
  <c r="J137"/>
  <c r="BK162"/>
  <c r="J175"/>
  <c r="J139"/>
  <c r="J179"/>
  <c r="J143"/>
  <c r="BK125"/>
  <c r="J174"/>
  <c r="BK128"/>
  <c r="J166"/>
  <c r="BK132"/>
  <c i="21" r="J170"/>
  <c r="J142"/>
  <c r="J166"/>
  <c r="BK152"/>
  <c r="J168"/>
  <c r="BK145"/>
  <c r="BK140"/>
  <c r="J152"/>
  <c r="J171"/>
  <c r="BK149"/>
  <c r="BK129"/>
  <c r="BK166"/>
  <c i="22" r="J161"/>
  <c r="BK131"/>
  <c r="J136"/>
  <c r="BK138"/>
  <c r="BK136"/>
  <c r="J154"/>
  <c r="J157"/>
  <c r="BK157"/>
  <c r="BK143"/>
  <c r="BK130"/>
  <c i="23" r="BK174"/>
  <c r="BK150"/>
  <c r="J133"/>
  <c r="BK185"/>
  <c r="J153"/>
  <c r="BK176"/>
  <c r="J147"/>
  <c r="BK175"/>
  <c r="J134"/>
  <c r="J179"/>
  <c r="BK149"/>
  <c r="J175"/>
  <c r="J148"/>
  <c r="J177"/>
  <c r="BK157"/>
  <c r="BK134"/>
  <c r="J145"/>
  <c i="24" r="BK132"/>
  <c r="BK151"/>
  <c r="J139"/>
  <c r="J137"/>
  <c r="J141"/>
  <c i="25" r="J256"/>
  <c r="J197"/>
  <c r="BK173"/>
  <c r="J276"/>
  <c r="BK246"/>
  <c r="BK233"/>
  <c r="BK212"/>
  <c r="BK188"/>
  <c r="J142"/>
  <c r="BK265"/>
  <c r="BK238"/>
  <c r="BK191"/>
  <c r="BK169"/>
  <c r="J275"/>
  <c r="J246"/>
  <c r="J198"/>
  <c r="J247"/>
  <c r="BK208"/>
  <c r="J170"/>
  <c r="BK269"/>
  <c r="BK228"/>
  <c r="BK171"/>
  <c r="J266"/>
  <c r="BK240"/>
  <c r="BK215"/>
  <c r="J193"/>
  <c r="J171"/>
  <c r="J152"/>
  <c r="BK282"/>
  <c r="J243"/>
  <c r="BK197"/>
  <c r="BK162"/>
  <c i="26" r="BK129"/>
  <c i="2" r="J771"/>
  <c r="BK723"/>
  <c r="BK665"/>
  <c r="J627"/>
  <c r="J569"/>
  <c r="BK494"/>
  <c r="J464"/>
  <c r="BK338"/>
  <c r="J202"/>
  <c r="BK162"/>
  <c r="BK771"/>
  <c r="J688"/>
  <c r="BK653"/>
  <c r="BK535"/>
  <c r="BK433"/>
  <c r="J284"/>
  <c r="BK191"/>
  <c r="J798"/>
  <c r="BK643"/>
  <c r="BK581"/>
  <c r="J487"/>
  <c r="J369"/>
  <c r="J288"/>
  <c i="1" r="AS117"/>
  <c i="2" r="BK625"/>
  <c r="BK585"/>
  <c r="J454"/>
  <c r="BK298"/>
  <c r="J187"/>
  <c r="BK785"/>
  <c r="BK645"/>
  <c r="J593"/>
  <c r="BK551"/>
  <c r="J439"/>
  <c r="J350"/>
  <c r="BK287"/>
  <c r="BK780"/>
  <c r="J659"/>
  <c r="J575"/>
  <c r="J561"/>
  <c r="J527"/>
  <c r="J478"/>
  <c r="J436"/>
  <c r="J376"/>
  <c r="J341"/>
  <c r="J200"/>
  <c r="J789"/>
  <c r="BK597"/>
  <c r="BK555"/>
  <c r="J518"/>
  <c r="BK479"/>
  <c r="BK383"/>
  <c r="J293"/>
  <c r="BK198"/>
  <c r="BK827"/>
  <c r="BK804"/>
  <c r="J780"/>
  <c r="BK663"/>
  <c r="J577"/>
  <c r="BK499"/>
  <c r="J458"/>
  <c r="J338"/>
  <c r="J287"/>
  <c r="J169"/>
  <c i="3" r="J199"/>
  <c r="J144"/>
  <c r="J198"/>
  <c r="J131"/>
  <c r="J178"/>
  <c r="BK138"/>
  <c i="4" r="J290"/>
  <c r="J266"/>
  <c r="BK231"/>
  <c r="J200"/>
  <c r="BK172"/>
  <c r="J136"/>
  <c r="BK277"/>
  <c r="J256"/>
  <c r="BK238"/>
  <c r="BK212"/>
  <c r="J184"/>
  <c r="BK155"/>
  <c r="BK292"/>
  <c r="J252"/>
  <c r="J225"/>
  <c r="BK188"/>
  <c r="J152"/>
  <c r="BK299"/>
  <c r="BK270"/>
  <c r="BK234"/>
  <c r="J201"/>
  <c r="J183"/>
  <c r="J148"/>
  <c r="J286"/>
  <c r="J268"/>
  <c r="J232"/>
  <c r="J188"/>
  <c r="BK143"/>
  <c r="BK287"/>
  <c r="J249"/>
  <c r="J211"/>
  <c r="J171"/>
  <c r="J303"/>
  <c r="BK271"/>
  <c r="J230"/>
  <c r="BK198"/>
  <c r="BK173"/>
  <c r="BK150"/>
  <c r="BK266"/>
  <c r="BK249"/>
  <c r="J216"/>
  <c r="BK193"/>
  <c r="BK167"/>
  <c i="5" r="J303"/>
  <c r="BK273"/>
  <c r="J252"/>
  <c r="J226"/>
  <c r="J201"/>
  <c r="J144"/>
  <c r="J275"/>
  <c r="BK248"/>
  <c r="BK223"/>
  <c r="J191"/>
  <c r="BK164"/>
  <c r="BK314"/>
  <c r="BK279"/>
  <c r="BK255"/>
  <c r="J190"/>
  <c r="BK201"/>
  <c r="BK188"/>
  <c r="J151"/>
  <c r="BK307"/>
  <c r="BK245"/>
  <c r="J196"/>
  <c r="BK165"/>
  <c r="J146"/>
  <c r="J309"/>
  <c r="J276"/>
  <c r="J259"/>
  <c r="J206"/>
  <c r="J185"/>
  <c r="J307"/>
  <c r="BK269"/>
  <c r="BK243"/>
  <c r="BK213"/>
  <c r="J180"/>
  <c r="J140"/>
  <c r="BK312"/>
  <c r="BK282"/>
  <c r="J247"/>
  <c r="J228"/>
  <c r="J207"/>
  <c r="J157"/>
  <c i="6" r="J175"/>
  <c r="BK133"/>
  <c r="J158"/>
  <c r="BK130"/>
  <c r="BK148"/>
  <c r="BK176"/>
  <c r="BK160"/>
  <c r="J152"/>
  <c r="BK177"/>
  <c r="J154"/>
  <c r="J126"/>
  <c r="J153"/>
  <c r="J127"/>
  <c r="BK132"/>
  <c i="7" r="J144"/>
  <c r="J161"/>
  <c r="J132"/>
  <c r="J143"/>
  <c r="J157"/>
  <c r="BK181"/>
  <c r="BK152"/>
  <c r="J147"/>
  <c r="BK161"/>
  <c r="J133"/>
  <c r="J146"/>
  <c i="8" r="J186"/>
  <c r="BK169"/>
  <c r="BK185"/>
  <c r="J151"/>
  <c r="BK183"/>
  <c r="BK149"/>
  <c r="BK187"/>
  <c r="BK135"/>
  <c r="BK176"/>
  <c r="BK165"/>
  <c r="BK134"/>
  <c r="BK144"/>
  <c r="BK181"/>
  <c r="BK129"/>
  <c r="J167"/>
  <c r="BK147"/>
  <c i="9" r="J128"/>
  <c r="BK128"/>
  <c r="BK141"/>
  <c r="J139"/>
  <c i="10" r="BK138"/>
  <c r="J132"/>
  <c r="BK134"/>
  <c r="J134"/>
  <c r="BK144"/>
  <c r="J139"/>
  <c i="11" r="J137"/>
  <c r="BK137"/>
  <c r="J139"/>
  <c r="J142"/>
  <c r="BK147"/>
  <c r="J147"/>
  <c i="12" r="BK132"/>
  <c r="J132"/>
  <c i="13" r="J143"/>
  <c r="J144"/>
  <c r="J140"/>
  <c r="J149"/>
  <c r="BK148"/>
  <c i="14" r="J127"/>
  <c i="15" r="J248"/>
  <c r="BK200"/>
  <c r="J160"/>
  <c r="BK252"/>
  <c r="J222"/>
  <c r="BK194"/>
  <c r="J146"/>
  <c r="J266"/>
  <c r="BK225"/>
  <c r="BK199"/>
  <c r="BK152"/>
  <c r="BK271"/>
  <c r="J209"/>
  <c r="BK184"/>
  <c r="J156"/>
  <c r="BK266"/>
  <c r="J218"/>
  <c r="BK169"/>
  <c r="BK262"/>
  <c r="J219"/>
  <c r="BK177"/>
  <c r="J144"/>
  <c r="J264"/>
  <c r="BK224"/>
  <c r="J189"/>
  <c r="J137"/>
  <c r="J232"/>
  <c r="BK198"/>
  <c r="J165"/>
  <c i="16" r="BK1172"/>
  <c r="BK1028"/>
  <c r="J914"/>
  <c r="J868"/>
  <c r="BK817"/>
  <c r="J754"/>
  <c r="BK662"/>
  <c r="J497"/>
  <c r="BK337"/>
  <c r="BK218"/>
  <c r="J152"/>
  <c r="BK1060"/>
  <c r="J932"/>
  <c r="J838"/>
  <c r="J785"/>
  <c r="BK730"/>
  <c r="J683"/>
  <c r="J601"/>
  <c r="BK501"/>
  <c r="J439"/>
  <c r="BK352"/>
  <c r="J262"/>
  <c r="J224"/>
  <c r="BK168"/>
  <c r="J1054"/>
  <c r="BK906"/>
  <c r="BK856"/>
  <c r="J783"/>
  <c r="BK710"/>
  <c r="J603"/>
  <c r="BK428"/>
  <c r="BK300"/>
  <c r="J232"/>
  <c r="BK163"/>
  <c r="J1083"/>
  <c r="BK928"/>
  <c r="J886"/>
  <c r="J815"/>
  <c r="J738"/>
  <c r="BK640"/>
  <c r="BK565"/>
  <c r="J495"/>
  <c r="J388"/>
  <c r="J265"/>
  <c r="J186"/>
  <c r="BK155"/>
  <c r="BK1070"/>
  <c r="BK938"/>
  <c r="BK868"/>
  <c r="J803"/>
  <c r="J737"/>
  <c r="J637"/>
  <c r="J564"/>
  <c r="BK495"/>
  <c r="BK388"/>
  <c r="J256"/>
  <c r="BK204"/>
  <c r="J1108"/>
  <c r="J928"/>
  <c r="BK821"/>
  <c r="J787"/>
  <c r="J732"/>
  <c r="J612"/>
  <c r="J533"/>
  <c r="J351"/>
  <c r="BK237"/>
  <c r="BK1164"/>
  <c r="BK1076"/>
  <c r="BK912"/>
  <c r="J864"/>
  <c r="J834"/>
  <c r="BK709"/>
  <c r="J643"/>
  <c r="J597"/>
  <c r="BK539"/>
  <c r="J297"/>
  <c r="J190"/>
  <c r="BK1216"/>
  <c r="J1201"/>
  <c r="BK1184"/>
  <c r="BK1162"/>
  <c r="J976"/>
  <c r="BK922"/>
  <c r="J852"/>
  <c r="BK767"/>
  <c r="J698"/>
  <c r="BK612"/>
  <c r="J477"/>
  <c r="J422"/>
  <c r="BK238"/>
  <c r="J194"/>
  <c i="17" r="BK208"/>
  <c r="J212"/>
  <c r="BK136"/>
  <c r="BK203"/>
  <c r="BK212"/>
  <c r="BK147"/>
  <c r="J208"/>
  <c r="BK219"/>
  <c r="J228"/>
  <c i="19" r="BK221"/>
  <c r="J189"/>
  <c r="J214"/>
  <c r="J199"/>
  <c r="J168"/>
  <c r="BK220"/>
  <c r="BK175"/>
  <c r="J151"/>
  <c r="J220"/>
  <c r="J195"/>
  <c r="BK153"/>
  <c r="BK193"/>
  <c r="J156"/>
  <c r="BK211"/>
  <c r="J164"/>
  <c r="J141"/>
  <c r="J182"/>
  <c r="BK154"/>
  <c r="J194"/>
  <c r="J142"/>
  <c i="20" r="BK177"/>
  <c r="J150"/>
  <c r="J165"/>
  <c r="BK143"/>
  <c r="J192"/>
  <c r="BK170"/>
  <c r="BK142"/>
  <c r="J163"/>
  <c r="J128"/>
  <c r="BK166"/>
  <c r="BK192"/>
  <c r="BK155"/>
  <c r="J129"/>
  <c r="BK164"/>
  <c r="J130"/>
  <c r="J164"/>
  <c r="J140"/>
  <c i="21" r="BK169"/>
  <c r="BK138"/>
  <c r="J178"/>
  <c r="BK136"/>
  <c r="J149"/>
  <c r="J162"/>
  <c r="BK135"/>
  <c r="J163"/>
  <c r="BK139"/>
  <c r="BK167"/>
  <c r="J146"/>
  <c r="BK132"/>
  <c r="BK157"/>
  <c i="22" r="J149"/>
  <c r="J159"/>
  <c r="BK141"/>
  <c r="J155"/>
  <c r="J134"/>
  <c r="BK142"/>
  <c r="J138"/>
  <c r="BK147"/>
  <c r="J162"/>
  <c i="23" r="J168"/>
  <c r="BK153"/>
  <c r="BK136"/>
  <c r="BK188"/>
  <c r="BK142"/>
  <c r="BK166"/>
  <c r="J188"/>
  <c r="BK140"/>
  <c r="J184"/>
  <c r="J157"/>
  <c r="J135"/>
  <c r="BK165"/>
  <c r="BK133"/>
  <c r="BK152"/>
  <c r="J164"/>
  <c r="J129"/>
  <c i="24" r="J144"/>
  <c r="J146"/>
  <c r="BK145"/>
  <c r="BK141"/>
  <c r="J132"/>
  <c i="25" r="BK224"/>
  <c r="J184"/>
  <c r="BK259"/>
  <c r="BK230"/>
  <c r="BK204"/>
  <c r="J277"/>
  <c r="J254"/>
  <c r="BK202"/>
  <c r="BK170"/>
  <c r="BK266"/>
  <c r="J237"/>
  <c r="J194"/>
  <c r="BK144"/>
  <c r="J238"/>
  <c r="BK210"/>
  <c r="BK189"/>
  <c r="BK160"/>
  <c r="J263"/>
  <c r="J217"/>
  <c r="BK167"/>
  <c r="J271"/>
  <c r="J220"/>
  <c r="BK190"/>
  <c r="J167"/>
  <c r="J146"/>
  <c r="J283"/>
  <c r="BK253"/>
  <c r="BK229"/>
  <c r="J164"/>
  <c r="BK156"/>
  <c i="26" r="BK126"/>
  <c r="BK127"/>
  <c i="2" r="BK781"/>
  <c r="J712"/>
  <c r="BK657"/>
  <c r="BK619"/>
  <c r="BK573"/>
  <c r="BK491"/>
  <c r="BK460"/>
  <c r="J363"/>
  <c r="BK270"/>
  <c r="BK145"/>
  <c r="J751"/>
  <c r="J702"/>
  <c r="J651"/>
  <c r="BK485"/>
  <c r="BK398"/>
  <c r="J317"/>
  <c r="J151"/>
  <c r="J767"/>
  <c r="BK647"/>
  <c r="BK587"/>
  <c r="J500"/>
  <c r="BK478"/>
  <c r="J362"/>
  <c r="J245"/>
  <c r="J772"/>
  <c r="J680"/>
  <c r="BK641"/>
  <c r="BK599"/>
  <c r="BK474"/>
  <c r="J356"/>
  <c r="BK284"/>
  <c r="BK156"/>
  <c r="BK748"/>
  <c r="BK639"/>
  <c r="BK559"/>
  <c r="J499"/>
  <c r="J372"/>
  <c r="BK192"/>
  <c r="J781"/>
  <c r="BK688"/>
  <c r="BK601"/>
  <c r="BK393"/>
  <c r="BK245"/>
  <c r="BK796"/>
  <c r="J621"/>
  <c r="BK543"/>
  <c r="J483"/>
  <c r="BK439"/>
  <c r="J325"/>
  <c r="BK217"/>
  <c r="BK828"/>
  <c r="J824"/>
  <c r="J804"/>
  <c r="J770"/>
  <c r="BK655"/>
  <c r="J583"/>
  <c r="J525"/>
  <c r="J460"/>
  <c r="BK347"/>
  <c r="J304"/>
  <c r="J149"/>
  <c i="3" r="J184"/>
  <c r="J190"/>
  <c r="BK131"/>
  <c r="BK190"/>
  <c r="BK178"/>
  <c r="J209"/>
  <c r="J206"/>
  <c i="4" r="BK283"/>
  <c r="BK256"/>
  <c r="BK219"/>
  <c r="BK175"/>
  <c r="J137"/>
  <c r="J298"/>
  <c r="BK274"/>
  <c r="J248"/>
  <c r="BK230"/>
  <c r="BK211"/>
  <c r="BK160"/>
  <c r="J285"/>
  <c r="BK245"/>
  <c r="J228"/>
  <c r="J180"/>
  <c r="J140"/>
  <c r="J279"/>
  <c r="BK239"/>
  <c r="J222"/>
  <c r="BK185"/>
  <c r="J167"/>
  <c r="J292"/>
  <c r="J270"/>
  <c r="J238"/>
  <c r="BK187"/>
  <c r="BK138"/>
  <c r="BK258"/>
  <c r="J231"/>
  <c r="BK181"/>
  <c r="J144"/>
  <c r="J294"/>
  <c r="J260"/>
  <c r="J208"/>
  <c r="BK183"/>
  <c r="BK158"/>
  <c r="BK291"/>
  <c r="J250"/>
  <c r="J224"/>
  <c r="BK201"/>
  <c r="BK179"/>
  <c r="BK156"/>
  <c i="5" r="J289"/>
  <c r="J257"/>
  <c r="J248"/>
  <c r="J220"/>
  <c r="BK186"/>
  <c r="J292"/>
  <c r="BK271"/>
  <c r="J251"/>
  <c r="BK214"/>
  <c r="BK169"/>
  <c r="J138"/>
  <c r="J288"/>
  <c r="J273"/>
  <c r="J208"/>
  <c r="BK209"/>
  <c r="BK193"/>
  <c r="J161"/>
  <c r="J314"/>
  <c r="BK239"/>
  <c r="J188"/>
  <c r="BK155"/>
  <c r="J311"/>
  <c r="J270"/>
  <c r="J224"/>
  <c r="BK190"/>
  <c r="J153"/>
  <c r="J305"/>
  <c r="BK270"/>
  <c r="J238"/>
  <c r="J219"/>
  <c r="J186"/>
  <c r="BK146"/>
  <c r="J304"/>
  <c r="BK267"/>
  <c r="BK232"/>
  <c r="J223"/>
  <c r="J203"/>
  <c r="J168"/>
  <c i="6" r="BK154"/>
  <c r="BK128"/>
  <c r="J145"/>
  <c r="J170"/>
  <c r="J136"/>
  <c r="J163"/>
  <c r="BK151"/>
  <c r="J173"/>
  <c r="BK141"/>
  <c r="BK170"/>
  <c r="BK179"/>
  <c r="BK156"/>
  <c r="BK168"/>
  <c r="J128"/>
  <c i="7" r="BK180"/>
  <c r="BK151"/>
  <c r="BK149"/>
  <c r="BK173"/>
  <c r="BK148"/>
  <c r="BK171"/>
  <c r="J137"/>
  <c r="BK140"/>
  <c r="J167"/>
  <c r="BK146"/>
  <c r="J174"/>
  <c r="BK159"/>
  <c i="8" r="J189"/>
  <c r="J154"/>
  <c r="J131"/>
  <c r="J155"/>
  <c r="BK190"/>
  <c r="J171"/>
  <c r="J136"/>
  <c r="J169"/>
  <c r="J193"/>
  <c r="BK167"/>
  <c r="BK160"/>
  <c r="BK143"/>
  <c r="J168"/>
  <c r="J149"/>
  <c r="J175"/>
  <c r="J139"/>
  <c r="J183"/>
  <c r="J164"/>
  <c r="J137"/>
  <c i="9" r="J137"/>
  <c r="J135"/>
  <c r="J141"/>
  <c r="BK131"/>
  <c i="10" r="BK141"/>
  <c r="J133"/>
  <c r="BK155"/>
  <c r="BK131"/>
  <c r="J148"/>
  <c i="11" r="J133"/>
  <c r="BK139"/>
  <c r="BK138"/>
  <c r="J132"/>
  <c r="BK136"/>
  <c r="BK135"/>
  <c i="13" r="BK147"/>
  <c r="J157"/>
  <c r="J154"/>
  <c r="BK150"/>
  <c r="BK141"/>
  <c r="BK146"/>
  <c r="J133"/>
  <c i="15" r="BK279"/>
  <c r="BK211"/>
  <c r="BK168"/>
  <c r="J152"/>
  <c r="BK226"/>
  <c r="BK201"/>
  <c r="BK170"/>
  <c r="BK151"/>
  <c r="J273"/>
  <c r="J236"/>
  <c r="J208"/>
  <c r="J166"/>
  <c r="J140"/>
  <c r="J262"/>
  <c r="J203"/>
  <c r="J177"/>
  <c r="BK150"/>
  <c r="BK261"/>
  <c r="BK219"/>
  <c r="BK179"/>
  <c r="J136"/>
  <c r="J228"/>
  <c r="BK178"/>
  <c r="BK156"/>
  <c r="BK275"/>
  <c r="BK249"/>
  <c r="J191"/>
  <c r="J161"/>
  <c r="J253"/>
  <c r="BK202"/>
  <c r="BK172"/>
  <c r="BK146"/>
  <c i="16" r="J1076"/>
  <c r="BK953"/>
  <c r="BK900"/>
  <c r="BK852"/>
  <c r="BK797"/>
  <c r="J729"/>
  <c r="BK575"/>
  <c r="BK461"/>
  <c r="BK246"/>
  <c r="J164"/>
  <c r="BK1108"/>
  <c r="J940"/>
  <c r="BK848"/>
  <c r="BK791"/>
  <c r="J719"/>
  <c r="BK676"/>
  <c r="J542"/>
  <c r="J466"/>
  <c r="BK366"/>
  <c r="J268"/>
  <c r="J217"/>
  <c r="BK165"/>
  <c r="BK1126"/>
  <c r="BK946"/>
  <c r="BK904"/>
  <c r="BK862"/>
  <c r="BK777"/>
  <c r="J619"/>
  <c r="BK492"/>
  <c r="BK415"/>
  <c r="J309"/>
  <c r="J246"/>
  <c r="J182"/>
  <c r="J1103"/>
  <c r="J1049"/>
  <c r="J898"/>
  <c r="BK832"/>
  <c r="BK783"/>
  <c r="J616"/>
  <c r="BK554"/>
  <c r="BK466"/>
  <c r="BK391"/>
  <c r="J274"/>
  <c r="J175"/>
  <c r="BK1094"/>
  <c r="J937"/>
  <c r="J882"/>
  <c r="BK834"/>
  <c r="J709"/>
  <c r="J640"/>
  <c r="BK594"/>
  <c r="BK514"/>
  <c r="BK443"/>
  <c r="J317"/>
  <c r="BK249"/>
  <c r="BK152"/>
  <c r="J1042"/>
  <c r="J920"/>
  <c r="J817"/>
  <c r="J779"/>
  <c r="BK665"/>
  <c r="J571"/>
  <c r="J436"/>
  <c r="BK314"/>
  <c r="J207"/>
  <c r="BK1119"/>
  <c r="J1064"/>
  <c r="BK940"/>
  <c r="J888"/>
  <c r="BK803"/>
  <c r="J679"/>
  <c r="J594"/>
  <c r="J510"/>
  <c r="J352"/>
  <c r="BK244"/>
  <c r="J1222"/>
  <c r="J1208"/>
  <c r="J1188"/>
  <c r="J1107"/>
  <c r="J1022"/>
  <c r="J946"/>
  <c r="J856"/>
  <c r="J765"/>
  <c r="J673"/>
  <c r="J581"/>
  <c r="BK542"/>
  <c r="BK446"/>
  <c r="BK309"/>
  <c r="BK200"/>
  <c i="17" r="BK222"/>
  <c r="BK191"/>
  <c r="BK246"/>
  <c r="J227"/>
  <c r="J237"/>
  <c r="J244"/>
  <c r="J164"/>
  <c r="BK137"/>
  <c i="18" r="J129"/>
  <c i="19" r="J193"/>
  <c r="BK171"/>
  <c r="J202"/>
  <c r="BK192"/>
  <c r="BK179"/>
  <c r="BK157"/>
  <c r="J137"/>
  <c r="BK199"/>
  <c r="BK174"/>
  <c r="J145"/>
  <c r="BK204"/>
  <c r="J162"/>
  <c r="J197"/>
  <c r="BK172"/>
  <c r="BK144"/>
  <c r="BK162"/>
  <c r="BK138"/>
  <c r="J188"/>
  <c r="J161"/>
  <c r="BK137"/>
  <c r="J179"/>
  <c r="J138"/>
  <c i="20" r="BK175"/>
  <c r="J142"/>
  <c r="J162"/>
  <c r="J141"/>
  <c r="BK185"/>
  <c r="BK146"/>
  <c r="BK178"/>
  <c r="BK189"/>
  <c r="J160"/>
  <c r="J180"/>
  <c r="BK141"/>
  <c r="BK182"/>
  <c r="J136"/>
  <c r="J191"/>
  <c r="BK152"/>
  <c r="BK137"/>
  <c i="21" r="J173"/>
  <c r="BK133"/>
  <c r="BK156"/>
  <c r="J147"/>
  <c r="BK177"/>
  <c r="J132"/>
  <c r="BK137"/>
  <c r="BK162"/>
  <c r="BK134"/>
  <c r="BK165"/>
  <c r="J144"/>
  <c r="BK180"/>
  <c r="BK161"/>
  <c i="22" r="BK156"/>
  <c r="J139"/>
  <c r="BK152"/>
  <c r="BK159"/>
  <c r="J128"/>
  <c r="BK165"/>
  <c r="BK135"/>
  <c r="BK155"/>
  <c r="J163"/>
  <c r="BK139"/>
  <c i="23" r="J176"/>
  <c r="J160"/>
  <c r="BK137"/>
  <c r="J186"/>
  <c r="J163"/>
  <c r="BK131"/>
  <c r="J140"/>
  <c r="BK168"/>
  <c r="BK129"/>
  <c r="BK181"/>
  <c r="BK156"/>
  <c r="J182"/>
  <c r="J144"/>
  <c r="J173"/>
  <c r="BK151"/>
  <c r="BK167"/>
  <c r="J139"/>
  <c i="24" r="J150"/>
  <c r="BK148"/>
  <c r="J135"/>
  <c r="BK150"/>
  <c r="J142"/>
  <c i="25" r="J258"/>
  <c r="J200"/>
  <c r="BK181"/>
  <c r="BK255"/>
  <c r="J222"/>
  <c r="J165"/>
  <c r="BK283"/>
  <c r="J259"/>
  <c r="BK225"/>
  <c r="BK193"/>
  <c r="J159"/>
  <c r="BK276"/>
  <c r="J245"/>
  <c r="J224"/>
  <c r="BK186"/>
  <c r="J282"/>
  <c r="J229"/>
  <c r="J202"/>
  <c r="J153"/>
  <c r="J249"/>
  <c r="J212"/>
  <c r="BK146"/>
  <c r="BK258"/>
  <c r="J235"/>
  <c r="BK201"/>
  <c r="J174"/>
  <c r="BK157"/>
  <c r="BK141"/>
  <c r="BK260"/>
  <c r="BK194"/>
  <c r="BK159"/>
  <c r="J141"/>
  <c i="26" r="BK142"/>
  <c r="BK134"/>
  <c r="J140"/>
  <c r="J132"/>
  <c r="J152"/>
  <c i="2" r="J732"/>
  <c r="J686"/>
  <c r="J655"/>
  <c r="J615"/>
  <c r="BK571"/>
  <c r="J539"/>
  <c r="J470"/>
  <c r="BK425"/>
  <c r="BK205"/>
  <c r="BK776"/>
  <c r="J723"/>
  <c r="BK674"/>
  <c r="J567"/>
  <c r="BK456"/>
  <c r="J344"/>
  <c r="J251"/>
  <c r="J146"/>
  <c r="BK651"/>
  <c r="J545"/>
  <c r="J425"/>
  <c r="J321"/>
  <c r="J266"/>
  <c r="BK151"/>
  <c r="J757"/>
  <c r="BK671"/>
  <c r="BK631"/>
  <c r="BK589"/>
  <c r="J529"/>
  <c r="BK436"/>
  <c r="BK273"/>
  <c r="BK146"/>
  <c r="BK659"/>
  <c r="BK569"/>
  <c r="BK513"/>
  <c r="J416"/>
  <c r="J332"/>
  <c r="BK200"/>
  <c r="J172"/>
  <c r="J690"/>
  <c r="BK621"/>
  <c r="J587"/>
  <c r="J549"/>
  <c r="BK500"/>
  <c r="J433"/>
  <c r="BK350"/>
  <c r="BK218"/>
  <c r="BK798"/>
  <c r="J637"/>
  <c r="BK567"/>
  <c r="BK531"/>
  <c r="J476"/>
  <c r="BK372"/>
  <c r="J273"/>
  <c r="J828"/>
  <c r="BK823"/>
  <c r="BK800"/>
  <c r="BK702"/>
  <c r="J639"/>
  <c r="BK545"/>
  <c r="BK402"/>
  <c r="BK329"/>
  <c r="J178"/>
  <c i="3" r="BK200"/>
  <c r="BK194"/>
  <c r="J132"/>
  <c r="BK169"/>
  <c r="F36"/>
  <c i="4" r="J237"/>
  <c r="J219"/>
  <c r="BK174"/>
  <c r="BK298"/>
  <c r="BK281"/>
  <c r="BK241"/>
  <c r="BK190"/>
  <c r="J153"/>
  <c r="J295"/>
  <c r="J251"/>
  <c r="BK227"/>
  <c r="BK203"/>
  <c r="BK184"/>
  <c r="BK166"/>
  <c r="BK289"/>
  <c r="BK272"/>
  <c r="J242"/>
  <c r="J192"/>
  <c r="J139"/>
  <c r="BK267"/>
  <c r="BK220"/>
  <c r="BK200"/>
  <c r="J150"/>
  <c r="BK273"/>
  <c r="BK254"/>
  <c r="BK204"/>
  <c r="J165"/>
  <c r="BK146"/>
  <c r="J261"/>
  <c r="BK242"/>
  <c r="BK215"/>
  <c r="J191"/>
  <c r="BK171"/>
  <c i="5" r="BK304"/>
  <c r="BK258"/>
  <c r="J243"/>
  <c r="BK216"/>
  <c r="BK194"/>
  <c r="BK310"/>
  <c r="J281"/>
  <c r="J256"/>
  <c r="BK236"/>
  <c r="J205"/>
  <c r="BK173"/>
  <c r="BK162"/>
  <c r="J306"/>
  <c r="J286"/>
  <c r="BK189"/>
  <c r="J187"/>
  <c r="J184"/>
  <c r="BK180"/>
  <c r="BK174"/>
  <c r="BK172"/>
  <c r="BK171"/>
  <c r="J169"/>
  <c r="BK163"/>
  <c r="BK161"/>
  <c r="BK158"/>
  <c r="BK157"/>
  <c r="J155"/>
  <c r="J154"/>
  <c r="J143"/>
  <c r="J139"/>
  <c r="BK137"/>
  <c r="J317"/>
  <c r="J310"/>
  <c r="BK308"/>
  <c r="J295"/>
  <c r="BK291"/>
  <c r="BK286"/>
  <c r="J284"/>
  <c r="BK276"/>
  <c r="BK274"/>
  <c r="BK265"/>
  <c r="J262"/>
  <c r="BK253"/>
  <c r="BK252"/>
  <c r="BK226"/>
  <c r="J189"/>
  <c r="BK153"/>
  <c r="J315"/>
  <c r="J253"/>
  <c r="BK222"/>
  <c r="J176"/>
  <c r="BK159"/>
  <c r="J142"/>
  <c r="BK298"/>
  <c r="J261"/>
  <c r="J215"/>
  <c r="BK192"/>
  <c r="J149"/>
  <c r="J297"/>
  <c r="J267"/>
  <c r="BK249"/>
  <c r="J222"/>
  <c r="J193"/>
  <c r="J171"/>
  <c r="J137"/>
  <c r="BK302"/>
  <c r="BK266"/>
  <c r="J230"/>
  <c r="J212"/>
  <c r="BK196"/>
  <c r="BK144"/>
  <c i="6" r="J146"/>
  <c r="J165"/>
  <c r="J133"/>
  <c r="J160"/>
  <c r="J130"/>
  <c r="BK158"/>
  <c r="BK174"/>
  <c r="J148"/>
  <c r="BK157"/>
  <c r="BK140"/>
  <c r="J162"/>
  <c r="J137"/>
  <c r="BK149"/>
  <c i="7" r="J175"/>
  <c r="J166"/>
  <c r="J152"/>
  <c r="J169"/>
  <c r="BK141"/>
  <c r="BK158"/>
  <c r="BK130"/>
  <c r="J156"/>
  <c r="J173"/>
  <c r="BK174"/>
  <c r="BK150"/>
  <c r="J171"/>
  <c r="J158"/>
  <c r="BK132"/>
  <c i="8" r="BK151"/>
  <c r="BK192"/>
  <c r="J152"/>
  <c r="J188"/>
  <c r="J153"/>
  <c r="BK142"/>
  <c r="BK177"/>
  <c r="J132"/>
  <c r="J166"/>
  <c r="BK146"/>
  <c r="J130"/>
  <c r="J160"/>
  <c r="BK188"/>
  <c r="J147"/>
  <c r="BK182"/>
  <c r="J142"/>
  <c i="9" r="BK130"/>
  <c r="J132"/>
  <c r="BK145"/>
  <c r="BK142"/>
  <c r="BK139"/>
  <c i="10" r="BK135"/>
  <c r="BK147"/>
  <c r="BK133"/>
  <c r="BK151"/>
  <c r="J153"/>
  <c i="11" r="BK146"/>
  <c r="BK144"/>
  <c r="J146"/>
  <c r="BK131"/>
  <c r="BK151"/>
  <c i="12" r="J128"/>
  <c i="13" r="J142"/>
  <c r="BK134"/>
  <c r="J134"/>
  <c r="BK133"/>
  <c r="BK138"/>
  <c r="BK137"/>
  <c i="14" r="BK128"/>
  <c i="15" r="J260"/>
  <c r="J210"/>
  <c r="J188"/>
  <c r="J274"/>
  <c r="BK234"/>
  <c r="BK206"/>
  <c r="J179"/>
  <c r="BK141"/>
  <c r="BK256"/>
  <c r="BK220"/>
  <c r="BK189"/>
  <c r="BK143"/>
  <c r="BK269"/>
  <c r="J246"/>
  <c r="J200"/>
  <c r="BK160"/>
  <c r="J271"/>
  <c r="J221"/>
  <c r="BK185"/>
  <c r="BK140"/>
  <c r="J234"/>
  <c r="BK216"/>
  <c r="J168"/>
  <c r="J141"/>
  <c r="BK250"/>
  <c r="J211"/>
  <c r="BK176"/>
  <c r="J255"/>
  <c r="BK218"/>
  <c r="J190"/>
  <c r="BK161"/>
  <c i="16" r="BK1098"/>
  <c r="J979"/>
  <c r="J908"/>
  <c r="BK874"/>
  <c r="BK844"/>
  <c r="BK779"/>
  <c r="BK716"/>
  <c r="J632"/>
  <c r="J470"/>
  <c r="BK258"/>
  <c r="J176"/>
  <c r="J1127"/>
  <c r="BK962"/>
  <c r="J866"/>
  <c r="J801"/>
  <c r="BK761"/>
  <c r="J706"/>
  <c r="BK597"/>
  <c r="BK496"/>
  <c r="J415"/>
  <c r="BK349"/>
  <c r="BK231"/>
  <c r="J155"/>
  <c r="BK1097"/>
  <c r="BK954"/>
  <c r="BK892"/>
  <c r="J823"/>
  <c r="J781"/>
  <c r="BK707"/>
  <c r="J548"/>
  <c r="J457"/>
  <c r="BK317"/>
  <c r="BK253"/>
  <c r="J200"/>
  <c r="J1124"/>
  <c r="BK1022"/>
  <c r="J876"/>
  <c r="BK813"/>
  <c r="BK763"/>
  <c r="J714"/>
  <c r="BK568"/>
  <c r="J482"/>
  <c r="BK351"/>
  <c r="BK257"/>
  <c r="BK176"/>
  <c r="J1122"/>
  <c r="BK1085"/>
  <c r="BK956"/>
  <c r="BK902"/>
  <c r="J836"/>
  <c r="BK759"/>
  <c r="J694"/>
  <c r="BK606"/>
  <c r="BK536"/>
  <c r="J489"/>
  <c r="BK412"/>
  <c r="BK268"/>
  <c r="J221"/>
  <c r="BK1048"/>
  <c r="BK937"/>
  <c r="J844"/>
  <c r="BK781"/>
  <c r="BK670"/>
  <c r="J575"/>
  <c r="BK489"/>
  <c r="J324"/>
  <c r="J172"/>
  <c r="BK1099"/>
  <c r="J954"/>
  <c r="J892"/>
  <c r="BK838"/>
  <c r="J710"/>
  <c r="BK648"/>
  <c r="BK589"/>
  <c r="J505"/>
  <c r="J337"/>
  <c r="BK224"/>
  <c r="BK1222"/>
  <c r="BK1208"/>
  <c r="BK1197"/>
  <c r="BK1181"/>
  <c r="J1157"/>
  <c r="J1070"/>
  <c r="J949"/>
  <c r="BK886"/>
  <c r="J793"/>
  <c r="BK701"/>
  <c r="BK619"/>
  <c r="BK560"/>
  <c r="J467"/>
  <c r="BK418"/>
  <c r="BK274"/>
  <c r="BK182"/>
  <c i="17" r="J219"/>
  <c r="BK177"/>
  <c r="BK251"/>
  <c r="J207"/>
  <c r="J217"/>
  <c r="BK198"/>
  <c r="BK213"/>
  <c r="BK172"/>
  <c r="J147"/>
  <c i="18" r="BK129"/>
  <c i="19" r="J213"/>
  <c r="BK164"/>
  <c r="J200"/>
  <c r="BK181"/>
  <c r="J152"/>
  <c r="BK224"/>
  <c r="J184"/>
  <c r="BK161"/>
  <c r="BK212"/>
  <c r="BK187"/>
  <c r="BK140"/>
  <c r="BK198"/>
  <c r="J166"/>
  <c r="BK152"/>
  <c r="BK201"/>
  <c r="BK150"/>
  <c r="BK217"/>
  <c r="J191"/>
  <c r="BK163"/>
  <c r="BK225"/>
  <c r="BK190"/>
  <c i="20" r="J190"/>
  <c r="BK160"/>
  <c r="BK169"/>
  <c r="BK144"/>
  <c r="J182"/>
  <c r="BK158"/>
  <c r="BK187"/>
  <c r="J149"/>
  <c r="BK183"/>
  <c r="BK136"/>
  <c r="J173"/>
  <c r="J126"/>
  <c r="J147"/>
  <c r="J185"/>
  <c r="BK163"/>
  <c r="BK145"/>
  <c i="21" r="J176"/>
  <c r="BK141"/>
  <c r="BK142"/>
  <c r="J169"/>
  <c r="J139"/>
  <c r="J153"/>
  <c r="BK176"/>
  <c r="J148"/>
  <c r="J133"/>
  <c r="J160"/>
  <c r="J181"/>
  <c r="J156"/>
  <c r="J177"/>
  <c r="BK130"/>
  <c i="22" r="BK145"/>
  <c r="J148"/>
  <c r="J137"/>
  <c r="BK148"/>
  <c r="BK129"/>
  <c r="J147"/>
  <c r="BK153"/>
  <c r="J131"/>
  <c r="BK146"/>
  <c i="23" r="BK179"/>
  <c r="J193"/>
  <c r="BK132"/>
  <c r="J165"/>
  <c r="J130"/>
  <c r="J156"/>
  <c r="J128"/>
  <c r="BK146"/>
  <c r="BK184"/>
  <c r="J154"/>
  <c r="J171"/>
  <c r="J150"/>
  <c r="J159"/>
  <c i="24" r="BK146"/>
  <c r="BK140"/>
  <c r="BK139"/>
  <c r="BK153"/>
  <c r="BK144"/>
  <c i="25" r="BK280"/>
  <c r="J191"/>
  <c r="J180"/>
  <c r="BK271"/>
  <c r="J241"/>
  <c r="BK219"/>
  <c r="BK211"/>
  <c r="J172"/>
  <c r="BK284"/>
  <c r="J261"/>
  <c r="J215"/>
  <c r="BK187"/>
  <c r="J161"/>
  <c r="BK264"/>
  <c r="BK241"/>
  <c r="J199"/>
  <c r="J150"/>
  <c r="BK275"/>
  <c r="BK220"/>
  <c r="J190"/>
  <c r="J157"/>
  <c r="J234"/>
  <c r="BK205"/>
  <c r="BK154"/>
  <c r="J264"/>
  <c r="BK237"/>
  <c r="J211"/>
  <c r="BK177"/>
  <c r="J160"/>
  <c r="BK142"/>
  <c r="J267"/>
  <c r="J221"/>
  <c i="2" r="BK770"/>
  <c r="BK717"/>
  <c r="J641"/>
  <c r="J601"/>
  <c r="J559"/>
  <c r="BK511"/>
  <c r="BK466"/>
  <c r="J395"/>
  <c r="BK283"/>
  <c r="BK167"/>
  <c r="J793"/>
  <c r="BK732"/>
  <c r="J671"/>
  <c r="BK561"/>
  <c r="BK387"/>
  <c r="BK277"/>
  <c r="BK150"/>
  <c r="J761"/>
  <c r="BK633"/>
  <c r="BK523"/>
  <c r="BK462"/>
  <c r="J300"/>
  <c r="BK186"/>
  <c r="BK779"/>
  <c r="BK672"/>
  <c r="J633"/>
  <c r="BK605"/>
  <c r="BK547"/>
  <c r="J452"/>
  <c r="J335"/>
  <c r="BK143"/>
  <c r="BK716"/>
  <c r="J629"/>
  <c r="BK563"/>
  <c r="BK525"/>
  <c r="BK376"/>
  <c r="J277"/>
  <c r="J163"/>
  <c r="J674"/>
  <c r="BK613"/>
  <c r="J571"/>
  <c r="J557"/>
  <c r="J513"/>
  <c r="J443"/>
  <c r="BK423"/>
  <c r="BK362"/>
  <c r="BK293"/>
  <c r="BK172"/>
  <c r="J718"/>
  <c r="J589"/>
  <c r="BK539"/>
  <c r="J490"/>
  <c r="BK470"/>
  <c r="BK356"/>
  <c r="J280"/>
  <c r="BK149"/>
  <c r="J826"/>
  <c r="BK805"/>
  <c r="J800"/>
  <c r="BK763"/>
  <c r="J653"/>
  <c r="BK553"/>
  <c r="J481"/>
  <c r="BK374"/>
  <c r="J205"/>
  <c r="BK147"/>
  <c i="3" r="J220"/>
  <c r="BK220"/>
  <c r="J158"/>
  <c r="J194"/>
  <c r="BK132"/>
  <c r="J166"/>
  <c r="BK144"/>
  <c i="4" r="BK286"/>
  <c r="J262"/>
  <c r="BK233"/>
  <c r="J198"/>
  <c r="BK164"/>
  <c r="J143"/>
  <c r="BK288"/>
  <c r="J271"/>
  <c r="BK247"/>
  <c r="J220"/>
  <c r="J161"/>
  <c r="BK153"/>
  <c r="BK284"/>
  <c r="BK251"/>
  <c r="BK222"/>
  <c r="BK169"/>
  <c r="BK300"/>
  <c r="J259"/>
  <c r="BK216"/>
  <c r="BK192"/>
  <c r="BK159"/>
  <c r="J281"/>
  <c r="J253"/>
  <c r="BK221"/>
  <c r="J173"/>
  <c r="J274"/>
  <c r="J246"/>
  <c r="J205"/>
  <c r="BK152"/>
  <c r="J301"/>
  <c r="J265"/>
  <c r="BK223"/>
  <c r="BK189"/>
  <c r="J151"/>
  <c r="BK279"/>
  <c r="BK237"/>
  <c r="BK205"/>
  <c r="J182"/>
  <c r="J158"/>
  <c i="5" r="J296"/>
  <c r="J263"/>
  <c r="BK251"/>
  <c r="BK221"/>
  <c r="BK200"/>
  <c r="BK313"/>
  <c r="J283"/>
  <c r="BK264"/>
  <c r="BK241"/>
  <c r="BK208"/>
  <c r="BK170"/>
  <c r="BK160"/>
  <c r="J298"/>
  <c r="BK280"/>
  <c r="J236"/>
  <c r="BK238"/>
  <c r="BK206"/>
  <c r="J181"/>
  <c r="BK140"/>
  <c r="BK294"/>
  <c r="J249"/>
  <c r="BK217"/>
  <c r="J170"/>
  <c r="BK135"/>
  <c r="J280"/>
  <c r="BK250"/>
  <c r="BK204"/>
  <c r="BK175"/>
  <c r="J141"/>
  <c r="BK296"/>
  <c r="J258"/>
  <c r="BK229"/>
  <c r="J204"/>
  <c r="BK150"/>
  <c r="J308"/>
  <c r="BK289"/>
  <c r="BK246"/>
  <c r="BK224"/>
  <c r="J200"/>
  <c r="J167"/>
  <c r="BK141"/>
  <c i="6" r="BK138"/>
  <c r="BK147"/>
  <c r="J155"/>
  <c r="BK127"/>
  <c r="BK155"/>
  <c r="J161"/>
  <c r="J179"/>
  <c r="BK150"/>
  <c r="BK125"/>
  <c r="BK136"/>
  <c r="BK139"/>
  <c i="7" r="BK177"/>
  <c r="BK170"/>
  <c r="BK153"/>
  <c r="J129"/>
  <c r="J145"/>
  <c r="J180"/>
  <c r="BK154"/>
  <c r="BK172"/>
  <c r="J140"/>
  <c r="J138"/>
  <c r="BK163"/>
  <c r="J139"/>
  <c r="BK165"/>
  <c r="BK143"/>
  <c i="8" r="J180"/>
  <c r="BK139"/>
  <c r="J159"/>
  <c r="J187"/>
  <c r="J143"/>
  <c r="J157"/>
  <c r="BK170"/>
  <c r="BK158"/>
  <c r="BK189"/>
  <c r="BK155"/>
  <c r="J133"/>
  <c r="BK174"/>
  <c r="BK133"/>
  <c r="BK179"/>
  <c r="BK150"/>
  <c i="9" r="J134"/>
  <c r="J145"/>
  <c r="J136"/>
  <c r="BK135"/>
  <c r="BK143"/>
  <c i="10" r="J138"/>
  <c r="BK140"/>
  <c r="BK146"/>
  <c r="BK132"/>
  <c r="BK137"/>
  <c i="11" r="BK145"/>
  <c r="BK143"/>
  <c r="J138"/>
  <c r="J143"/>
  <c r="J141"/>
  <c i="12" r="J129"/>
  <c i="13" r="J146"/>
  <c r="BK139"/>
  <c r="J153"/>
  <c r="BK153"/>
  <c r="J156"/>
  <c r="BK131"/>
  <c i="14" r="J128"/>
  <c i="15" r="BK228"/>
  <c r="J192"/>
  <c r="BK158"/>
  <c r="J265"/>
  <c r="J225"/>
  <c r="BK197"/>
  <c r="J169"/>
  <c r="BK144"/>
  <c r="BK264"/>
  <c r="J226"/>
  <c r="BK204"/>
  <c r="BK164"/>
  <c r="BK139"/>
  <c r="J263"/>
  <c r="J220"/>
  <c r="J196"/>
  <c r="J151"/>
  <c r="BK265"/>
  <c r="BK244"/>
  <c r="J182"/>
  <c r="BK142"/>
  <c r="BK248"/>
  <c r="J215"/>
  <c r="BK162"/>
  <c r="BK277"/>
  <c r="J227"/>
  <c r="BK190"/>
  <c r="BK171"/>
  <c r="J249"/>
  <c r="J199"/>
  <c r="J170"/>
  <c r="J139"/>
  <c i="16" r="BK1031"/>
  <c r="BK920"/>
  <c r="J880"/>
  <c r="J862"/>
  <c r="BK799"/>
  <c r="J761"/>
  <c r="J691"/>
  <c r="BK564"/>
  <c r="J418"/>
  <c r="J250"/>
  <c r="BK158"/>
  <c r="J977"/>
  <c r="J916"/>
  <c r="J821"/>
  <c r="J773"/>
  <c r="BK714"/>
  <c r="BK679"/>
  <c r="J536"/>
  <c r="J412"/>
  <c r="BK280"/>
  <c r="BK233"/>
  <c r="J1172"/>
  <c r="BK1122"/>
  <c r="J950"/>
  <c r="BK872"/>
  <c r="BK793"/>
  <c r="BK691"/>
  <c r="BK497"/>
  <c r="BK426"/>
  <c r="J314"/>
  <c r="J244"/>
  <c r="BK175"/>
  <c r="J1101"/>
  <c r="J966"/>
  <c r="J912"/>
  <c r="BK866"/>
  <c r="BK765"/>
  <c r="BK609"/>
  <c r="BK505"/>
  <c r="BK439"/>
  <c r="BK292"/>
  <c r="J218"/>
  <c r="BK173"/>
  <c r="BK1103"/>
  <c r="BK976"/>
  <c r="BK916"/>
  <c r="J848"/>
  <c r="J791"/>
  <c r="BK729"/>
  <c r="J634"/>
  <c r="J560"/>
  <c r="BK524"/>
  <c r="J447"/>
  <c r="J349"/>
  <c r="BK191"/>
  <c r="BK1054"/>
  <c r="BK999"/>
  <c r="J878"/>
  <c r="J840"/>
  <c r="BK789"/>
  <c r="BK719"/>
  <c r="BK585"/>
  <c r="J514"/>
  <c r="J366"/>
  <c r="J271"/>
  <c r="BK162"/>
  <c r="BK1083"/>
  <c r="J999"/>
  <c r="J884"/>
  <c r="J805"/>
  <c r="BK706"/>
  <c r="BK616"/>
  <c r="J492"/>
  <c r="J289"/>
  <c r="BK207"/>
  <c r="J1220"/>
  <c r="BK1203"/>
  <c r="J1197"/>
  <c r="BK1178"/>
  <c r="BK1074"/>
  <c r="BK934"/>
  <c r="BK884"/>
  <c r="J769"/>
  <c r="J648"/>
  <c r="J557"/>
  <c r="BK457"/>
  <c r="J292"/>
  <c r="J219"/>
  <c r="J165"/>
  <c i="17" r="J143"/>
  <c r="J154"/>
  <c r="BK229"/>
  <c r="J177"/>
  <c r="J183"/>
  <c r="BK164"/>
  <c r="J229"/>
  <c r="BK232"/>
  <c r="BK217"/>
  <c i="18" r="J125"/>
  <c i="19" r="J192"/>
  <c r="BK183"/>
  <c r="J204"/>
  <c r="J196"/>
  <c r="J174"/>
  <c r="BK143"/>
  <c r="J206"/>
  <c r="BK176"/>
  <c r="BK156"/>
  <c r="BK222"/>
  <c r="BK177"/>
  <c r="BK203"/>
  <c r="J171"/>
  <c r="BK142"/>
  <c r="J173"/>
  <c r="J143"/>
  <c r="BK210"/>
  <c r="J167"/>
  <c r="J146"/>
  <c r="BK165"/>
  <c i="20" r="J186"/>
  <c r="BK153"/>
  <c r="J167"/>
  <c r="BK138"/>
  <c r="J168"/>
  <c r="BK150"/>
  <c r="BK188"/>
  <c r="BK157"/>
  <c r="J188"/>
  <c r="J146"/>
  <c r="BK194"/>
  <c r="J153"/>
  <c r="BK186"/>
  <c r="J132"/>
  <c r="BK165"/>
  <c r="BK147"/>
  <c r="BK127"/>
  <c i="21" r="J155"/>
  <c r="BK160"/>
  <c r="BK172"/>
  <c r="J143"/>
  <c r="BK148"/>
  <c r="BK175"/>
  <c r="J145"/>
  <c r="J165"/>
  <c r="J136"/>
  <c r="J161"/>
  <c r="J137"/>
  <c r="J175"/>
  <c r="J140"/>
  <c i="22" r="BK150"/>
  <c r="BK162"/>
  <c r="J151"/>
  <c r="J153"/>
  <c r="BK132"/>
  <c r="BK140"/>
  <c r="J141"/>
  <c r="BK151"/>
  <c r="J132"/>
  <c i="23" r="BK148"/>
  <c r="BK190"/>
  <c r="BK177"/>
  <c r="J174"/>
  <c r="BK135"/>
  <c r="BK159"/>
  <c r="BK193"/>
  <c r="BK147"/>
  <c r="BK130"/>
  <c r="BK162"/>
  <c r="BK182"/>
  <c r="J158"/>
  <c r="J170"/>
  <c r="BK141"/>
  <c i="24" r="BK137"/>
  <c r="J134"/>
  <c r="J147"/>
  <c r="J130"/>
  <c i="25" r="J273"/>
  <c r="J201"/>
  <c r="J186"/>
  <c r="J149"/>
  <c r="J253"/>
  <c r="BK234"/>
  <c r="BK216"/>
  <c r="J178"/>
  <c r="J255"/>
  <c r="J216"/>
  <c r="BK183"/>
  <c r="J281"/>
  <c r="BK263"/>
  <c r="BK231"/>
  <c r="J163"/>
  <c r="J260"/>
  <c r="J226"/>
  <c r="BK184"/>
  <c r="J154"/>
  <c r="J257"/>
  <c r="BK226"/>
  <c r="BK166"/>
  <c r="J265"/>
  <c r="J228"/>
  <c r="BK195"/>
  <c r="J169"/>
  <c r="J156"/>
  <c r="BK279"/>
  <c r="BK249"/>
  <c r="BK163"/>
  <c r="BK148"/>
  <c i="26" r="J126"/>
  <c r="J150"/>
  <c r="J147"/>
  <c r="BK152"/>
  <c r="J134"/>
  <c i="2" r="BK757"/>
  <c r="BK699"/>
  <c r="J663"/>
  <c r="J603"/>
  <c r="BK557"/>
  <c r="J482"/>
  <c r="BK443"/>
  <c r="J328"/>
  <c r="J198"/>
  <c r="J144"/>
  <c r="BK729"/>
  <c r="J683"/>
  <c r="J647"/>
  <c r="BK450"/>
  <c r="BK353"/>
  <c r="J159"/>
  <c r="J776"/>
  <c r="J669"/>
  <c r="BK565"/>
  <c r="J494"/>
  <c r="J379"/>
  <c r="BK299"/>
  <c r="BK182"/>
  <c r="J782"/>
  <c r="J717"/>
  <c r="J665"/>
  <c r="J613"/>
  <c r="BK490"/>
  <c r="J370"/>
  <c r="BK202"/>
  <c r="BK789"/>
  <c r="J687"/>
  <c r="J573"/>
  <c r="J533"/>
  <c r="J450"/>
  <c r="J367"/>
  <c r="J299"/>
  <c r="J182"/>
  <c r="BK767"/>
  <c r="J623"/>
  <c r="J581"/>
  <c r="BK363"/>
  <c r="BK185"/>
  <c r="J742"/>
  <c r="J625"/>
  <c r="BK549"/>
  <c r="BK495"/>
  <c r="J468"/>
  <c r="J353"/>
  <c r="BK317"/>
  <c r="J150"/>
  <c r="BK826"/>
  <c r="J823"/>
  <c r="J779"/>
  <c r="BK680"/>
  <c r="J585"/>
  <c r="J495"/>
  <c r="J423"/>
  <c r="BK304"/>
  <c r="BK144"/>
  <c i="3" r="BK177"/>
  <c r="BK206"/>
  <c r="BK155"/>
  <c r="BK170"/>
  <c r="J177"/>
  <c r="BK198"/>
  <c i="4" r="J288"/>
  <c r="J273"/>
  <c r="BK240"/>
  <c r="J221"/>
  <c r="BK191"/>
  <c r="J160"/>
  <c r="BK301"/>
  <c r="J282"/>
  <c r="BK257"/>
  <c r="J239"/>
  <c r="J227"/>
  <c r="J210"/>
  <c r="J156"/>
  <c r="J289"/>
  <c r="J264"/>
  <c r="J236"/>
  <c r="J207"/>
  <c r="BK182"/>
  <c r="J304"/>
  <c r="J269"/>
  <c r="BK232"/>
  <c r="BK208"/>
  <c r="BK168"/>
  <c r="BK282"/>
  <c r="J247"/>
  <c r="BK209"/>
  <c r="J170"/>
  <c r="BK276"/>
  <c r="BK248"/>
  <c r="BK214"/>
  <c r="J172"/>
  <c r="BK141"/>
  <c r="J291"/>
  <c r="J257"/>
  <c r="J194"/>
  <c r="J166"/>
  <c r="J147"/>
  <c r="BK268"/>
  <c r="J245"/>
  <c r="BK217"/>
  <c r="BK199"/>
  <c r="J178"/>
  <c i="5" r="J312"/>
  <c r="J282"/>
  <c r="BK256"/>
  <c r="J241"/>
  <c r="BK195"/>
  <c r="BK303"/>
  <c r="J268"/>
  <c r="BK247"/>
  <c r="BK219"/>
  <c r="BK187"/>
  <c r="BK136"/>
  <c r="BK287"/>
  <c r="BK268"/>
  <c r="J213"/>
  <c r="BK212"/>
  <c r="J192"/>
  <c r="J150"/>
  <c r="BK311"/>
  <c r="BK281"/>
  <c r="BK235"/>
  <c r="BK184"/>
  <c r="BK154"/>
  <c r="J302"/>
  <c r="J266"/>
  <c r="BK233"/>
  <c r="J194"/>
  <c r="J160"/>
  <c r="BK300"/>
  <c r="J265"/>
  <c r="J246"/>
  <c r="J225"/>
  <c r="J197"/>
  <c r="J173"/>
  <c r="BK138"/>
  <c r="J294"/>
  <c r="J278"/>
  <c r="J231"/>
  <c r="J214"/>
  <c r="BK185"/>
  <c r="J136"/>
  <c i="6" r="J135"/>
  <c r="BK163"/>
  <c r="BK134"/>
  <c r="J164"/>
  <c r="BK137"/>
  <c r="J169"/>
  <c r="J176"/>
  <c r="J157"/>
  <c r="J124"/>
  <c r="BK153"/>
  <c r="BK167"/>
  <c r="J141"/>
  <c r="BK161"/>
  <c i="7" r="J178"/>
  <c r="BK135"/>
  <c r="J154"/>
  <c r="J130"/>
  <c r="BK147"/>
  <c r="J160"/>
  <c r="BK131"/>
  <c r="BK167"/>
  <c r="BK139"/>
  <c r="J149"/>
  <c r="J172"/>
  <c r="J151"/>
  <c r="BK169"/>
  <c r="BK142"/>
  <c i="8" r="J179"/>
  <c r="BK148"/>
  <c r="J172"/>
  <c r="J145"/>
  <c r="J185"/>
  <c r="BK141"/>
  <c r="J165"/>
  <c r="J182"/>
  <c r="J162"/>
  <c r="BK172"/>
  <c r="BK152"/>
  <c r="BK186"/>
  <c r="J163"/>
  <c r="J138"/>
  <c r="J181"/>
  <c r="BK154"/>
  <c i="9" r="BK136"/>
  <c r="BK129"/>
  <c r="BK138"/>
  <c r="BK133"/>
  <c i="10" r="BK153"/>
  <c r="BK149"/>
  <c r="J151"/>
  <c r="J137"/>
  <c r="J149"/>
  <c i="11" r="J145"/>
  <c r="J136"/>
  <c r="BK134"/>
  <c r="BK140"/>
  <c r="J128"/>
  <c i="12" r="BK129"/>
  <c i="13" r="BK149"/>
  <c r="J151"/>
  <c r="J137"/>
  <c r="BK135"/>
  <c r="BK144"/>
  <c i="15" r="BK267"/>
  <c r="BK221"/>
  <c r="J195"/>
  <c r="BK167"/>
  <c r="BK272"/>
  <c r="BK236"/>
  <c r="BK210"/>
  <c r="BK186"/>
  <c r="BK163"/>
  <c r="J269"/>
  <c r="BK230"/>
  <c r="BK203"/>
  <c r="J150"/>
  <c r="J275"/>
  <c r="BK260"/>
  <c r="BK240"/>
  <c r="BK183"/>
  <c r="BK154"/>
  <c r="BK259"/>
  <c r="J216"/>
  <c r="J176"/>
  <c r="BK138"/>
  <c r="J240"/>
  <c r="J207"/>
  <c r="J174"/>
  <c r="J279"/>
  <c r="BK222"/>
  <c r="J184"/>
  <c r="J157"/>
  <c r="BK246"/>
  <c r="J167"/>
  <c i="16" r="BK823"/>
  <c r="BK732"/>
  <c r="BK634"/>
  <c r="J473"/>
  <c r="J340"/>
  <c r="J210"/>
  <c r="BK1157"/>
  <c r="BK952"/>
  <c r="J850"/>
  <c r="J789"/>
  <c r="J722"/>
  <c r="J627"/>
  <c r="BK521"/>
  <c r="J443"/>
  <c r="J385"/>
  <c r="BK256"/>
  <c r="BK216"/>
  <c r="BK1169"/>
  <c r="J1060"/>
  <c r="BK932"/>
  <c r="J890"/>
  <c r="BK801"/>
  <c r="BK740"/>
  <c r="BK627"/>
  <c r="BK477"/>
  <c r="BK321"/>
  <c r="BK277"/>
  <c r="BK215"/>
  <c r="J1115"/>
  <c r="J922"/>
  <c r="BK894"/>
  <c r="BK785"/>
  <c r="J676"/>
  <c r="BK533"/>
  <c r="BK447"/>
  <c r="J286"/>
  <c r="BK190"/>
  <c r="J1156"/>
  <c r="BK1064"/>
  <c r="BK918"/>
  <c r="BK876"/>
  <c r="BK773"/>
  <c r="BK703"/>
  <c r="BK623"/>
  <c r="J551"/>
  <c r="J518"/>
  <c r="J446"/>
  <c r="BK324"/>
  <c r="BK232"/>
  <c r="J1175"/>
  <c r="BK1049"/>
  <c r="J962"/>
  <c r="BK864"/>
  <c r="J811"/>
  <c r="BK749"/>
  <c r="BK601"/>
  <c r="BK545"/>
  <c r="J427"/>
  <c r="J258"/>
  <c r="J1178"/>
  <c r="BK979"/>
  <c r="BK908"/>
  <c r="J854"/>
  <c r="J712"/>
  <c r="J662"/>
  <c r="BK578"/>
  <c r="BK482"/>
  <c r="BK283"/>
  <c r="J174"/>
  <c r="BK1212"/>
  <c r="J1199"/>
  <c r="J1169"/>
  <c r="BK1040"/>
  <c r="BK890"/>
  <c r="J797"/>
  <c r="J704"/>
  <c r="BK590"/>
  <c r="BK473"/>
  <c r="BK346"/>
  <c r="J233"/>
  <c r="J168"/>
  <c i="17" r="J172"/>
  <c r="J203"/>
  <c r="J141"/>
  <c r="J222"/>
  <c r="J226"/>
  <c r="J246"/>
  <c r="BK153"/>
  <c r="J191"/>
  <c r="J184"/>
  <c r="J213"/>
  <c i="18" r="BK137"/>
  <c i="19" r="J217"/>
  <c r="BK188"/>
  <c r="BK218"/>
  <c r="J201"/>
  <c r="BK184"/>
  <c r="BK166"/>
  <c r="BK141"/>
  <c r="BK202"/>
  <c r="J177"/>
  <c r="BK159"/>
  <c r="J215"/>
  <c r="BK185"/>
  <c r="BK215"/>
  <c r="BK195"/>
  <c r="J165"/>
  <c r="BK146"/>
  <c r="J175"/>
  <c r="J224"/>
  <c r="BK206"/>
  <c r="BK160"/>
  <c r="J210"/>
  <c r="BK178"/>
  <c i="20" r="J194"/>
  <c r="BK171"/>
  <c r="J127"/>
  <c r="J157"/>
  <c r="BK135"/>
  <c r="J171"/>
  <c r="J151"/>
  <c r="BK129"/>
  <c r="BK148"/>
  <c r="J152"/>
  <c r="J125"/>
  <c r="J169"/>
  <c r="BK140"/>
  <c r="BK180"/>
  <c r="J159"/>
  <c r="BK176"/>
  <c r="J156"/>
  <c r="BK139"/>
  <c i="21" r="J158"/>
  <c r="BK158"/>
  <c r="J151"/>
  <c r="BK178"/>
  <c r="J141"/>
  <c r="BK155"/>
  <c r="BK173"/>
  <c r="J129"/>
  <c r="J159"/>
  <c r="BK143"/>
  <c r="BK168"/>
  <c i="22" r="BK163"/>
  <c r="J142"/>
  <c r="BK133"/>
  <c r="BK134"/>
  <c r="J146"/>
  <c r="BK160"/>
  <c r="BK161"/>
  <c r="J156"/>
  <c r="J133"/>
  <c r="J150"/>
  <c i="23" r="J138"/>
  <c r="J178"/>
  <c r="BK138"/>
  <c r="J169"/>
  <c r="BK145"/>
  <c r="J162"/>
  <c r="BK186"/>
  <c r="BK170"/>
  <c r="BK143"/>
  <c r="BK171"/>
  <c r="J152"/>
  <c r="J181"/>
  <c r="BK161"/>
  <c r="BK192"/>
  <c r="BK144"/>
  <c i="24" r="J140"/>
  <c r="BK130"/>
  <c r="BK143"/>
  <c r="J154"/>
  <c r="J148"/>
  <c i="25" r="BK281"/>
  <c r="J240"/>
  <c r="J188"/>
  <c r="J269"/>
  <c r="J239"/>
  <c r="J218"/>
  <c r="J205"/>
  <c r="BK149"/>
  <c r="J280"/>
  <c r="BK247"/>
  <c r="BK206"/>
  <c r="J176"/>
  <c r="J148"/>
  <c r="J248"/>
  <c r="J219"/>
  <c r="BK172"/>
  <c r="BK248"/>
  <c r="BK178"/>
  <c r="BK277"/>
  <c r="J230"/>
  <c r="BK176"/>
  <c r="J144"/>
  <c r="BK242"/>
  <c r="BK218"/>
  <c r="BK199"/>
  <c r="BK165"/>
  <c r="J143"/>
  <c r="BK261"/>
  <c r="J233"/>
  <c r="J185"/>
  <c r="BK161"/>
  <c i="26" r="BK154"/>
  <c r="J142"/>
  <c r="BK144"/>
  <c r="J137"/>
  <c r="J129"/>
  <c i="2" r="J774"/>
  <c r="BK718"/>
  <c r="BK667"/>
  <c r="J631"/>
  <c r="BK577"/>
  <c r="J547"/>
  <c r="J472"/>
  <c r="BK418"/>
  <c r="J308"/>
  <c r="J192"/>
  <c r="J143"/>
  <c r="J693"/>
  <c r="J635"/>
  <c r="BK464"/>
  <c r="BK371"/>
  <c r="J230"/>
  <c r="BK686"/>
  <c r="BK595"/>
  <c r="J511"/>
  <c r="BK481"/>
  <c r="J383"/>
  <c r="BK308"/>
  <c r="J218"/>
  <c r="J785"/>
  <c r="BK751"/>
  <c r="J649"/>
  <c r="BK615"/>
  <c r="BK579"/>
  <c r="BK468"/>
  <c r="J347"/>
  <c r="J191"/>
  <c r="J643"/>
  <c r="J579"/>
  <c r="BK527"/>
  <c r="J402"/>
  <c r="J329"/>
  <c r="J186"/>
  <c r="BK742"/>
  <c r="BK617"/>
  <c r="BK537"/>
  <c r="BK454"/>
  <c r="J418"/>
  <c r="J359"/>
  <c r="BK251"/>
  <c r="J147"/>
  <c r="BK687"/>
  <c r="BK583"/>
  <c r="J537"/>
  <c r="BK482"/>
  <c r="J446"/>
  <c r="BK344"/>
  <c r="BK240"/>
  <c i="1" r="AS101"/>
  <c i="2" r="BK690"/>
  <c r="J555"/>
  <c r="J491"/>
  <c r="BK335"/>
  <c r="J270"/>
  <c r="J167"/>
  <c i="3" r="J162"/>
  <c r="BK162"/>
  <c r="BK204"/>
  <c r="J151"/>
  <c r="J176"/>
  <c r="BK176"/>
  <c r="J204"/>
  <c r="J138"/>
  <c i="4" r="J280"/>
  <c r="BK236"/>
  <c r="J204"/>
  <c r="J189"/>
  <c r="J159"/>
  <c r="BK303"/>
  <c r="J296"/>
  <c r="BK269"/>
  <c r="BK235"/>
  <c r="J213"/>
  <c r="J185"/>
  <c r="BK144"/>
  <c r="BK280"/>
  <c r="BK244"/>
  <c r="J203"/>
  <c r="BK170"/>
  <c r="J138"/>
  <c r="BK262"/>
  <c r="BK226"/>
  <c r="BK195"/>
  <c r="J175"/>
  <c r="BK139"/>
  <c r="J276"/>
  <c r="J240"/>
  <c r="J154"/>
  <c r="BK293"/>
  <c r="BK250"/>
  <c r="J212"/>
  <c r="J168"/>
  <c r="BK136"/>
  <c r="J283"/>
  <c r="J218"/>
  <c r="J202"/>
  <c r="J164"/>
  <c r="J287"/>
  <c r="J254"/>
  <c r="J241"/>
  <c r="J214"/>
  <c r="J195"/>
  <c r="J176"/>
  <c i="5" r="BK301"/>
  <c r="J269"/>
  <c r="J239"/>
  <c r="J211"/>
  <c r="J166"/>
  <c r="J285"/>
  <c r="BK262"/>
  <c r="BK240"/>
  <c r="J202"/>
  <c r="BK166"/>
  <c r="BK315"/>
  <c r="BK277"/>
  <c r="J217"/>
  <c r="J260"/>
  <c r="J244"/>
  <c r="BK225"/>
  <c r="J183"/>
  <c r="J148"/>
  <c r="BK309"/>
  <c r="J271"/>
  <c r="BK228"/>
  <c r="J175"/>
  <c r="J158"/>
  <c r="BK317"/>
  <c r="BK297"/>
  <c r="BK272"/>
  <c r="J245"/>
  <c r="BK207"/>
  <c r="J182"/>
  <c r="BK143"/>
  <c r="BK295"/>
  <c r="BK263"/>
  <c r="J240"/>
  <c r="J221"/>
  <c r="BK183"/>
  <c r="BK167"/>
  <c r="J320"/>
  <c r="BK292"/>
  <c r="J272"/>
  <c r="J235"/>
  <c r="J218"/>
  <c r="BK182"/>
  <c r="J147"/>
  <c i="6" r="BK143"/>
  <c r="BK171"/>
  <c r="BK135"/>
  <c r="BK173"/>
  <c r="J143"/>
  <c r="BK175"/>
  <c r="BK131"/>
  <c r="BK169"/>
  <c r="J139"/>
  <c r="J149"/>
  <c r="J174"/>
  <c r="J159"/>
  <c r="J132"/>
  <c r="J138"/>
  <c i="7" r="BK176"/>
  <c r="BK133"/>
  <c r="BK156"/>
  <c r="BK178"/>
  <c r="J181"/>
  <c r="BK155"/>
  <c r="J177"/>
  <c r="J155"/>
  <c r="J148"/>
  <c r="J170"/>
  <c r="BK144"/>
  <c r="J163"/>
  <c r="BK145"/>
  <c i="8" r="J190"/>
  <c r="J161"/>
  <c r="J173"/>
  <c r="BK132"/>
  <c r="J177"/>
  <c r="J146"/>
  <c r="J184"/>
  <c r="BK168"/>
  <c r="J148"/>
  <c r="J129"/>
  <c r="BK159"/>
  <c r="J140"/>
  <c r="BK180"/>
  <c r="BK157"/>
  <c r="BK128"/>
  <c r="J158"/>
  <c i="9" r="J138"/>
  <c r="J143"/>
  <c r="J133"/>
  <c r="J129"/>
  <c r="J130"/>
  <c i="10" r="BK139"/>
  <c r="BK143"/>
  <c r="BK150"/>
  <c r="J141"/>
  <c r="J150"/>
  <c i="11" r="J151"/>
  <c r="BK148"/>
  <c r="J150"/>
  <c r="BK133"/>
  <c r="BK130"/>
  <c r="J140"/>
  <c r="J134"/>
  <c i="12" r="BK131"/>
  <c i="13" r="J147"/>
  <c r="BK156"/>
  <c r="BK151"/>
  <c r="BK143"/>
  <c r="J132"/>
  <c i="14" r="BK127"/>
  <c i="15" r="J252"/>
  <c r="J202"/>
  <c r="J186"/>
  <c r="J154"/>
  <c r="J250"/>
  <c r="BK208"/>
  <c r="BK174"/>
  <c r="BK159"/>
  <c r="J277"/>
  <c r="J247"/>
  <c r="J178"/>
  <c r="J138"/>
  <c r="J259"/>
  <c r="J238"/>
  <c r="BK192"/>
  <c r="J158"/>
  <c r="BK148"/>
  <c r="BK247"/>
  <c r="BK209"/>
  <c r="BK153"/>
  <c r="BK276"/>
  <c r="BK232"/>
  <c r="BK187"/>
  <c r="J142"/>
  <c r="J261"/>
  <c r="BK212"/>
  <c r="J187"/>
  <c r="BK136"/>
  <c r="J230"/>
  <c r="J197"/>
  <c r="BK166"/>
  <c i="16" r="J1119"/>
  <c r="J938"/>
  <c r="J896"/>
  <c r="BK846"/>
  <c r="J763"/>
  <c r="BK698"/>
  <c r="J590"/>
  <c r="BK378"/>
  <c r="BK217"/>
  <c r="J1163"/>
  <c r="BK968"/>
  <c r="BK914"/>
  <c r="BK805"/>
  <c r="J767"/>
  <c r="BK712"/>
  <c r="BK603"/>
  <c r="BK530"/>
  <c r="J426"/>
  <c r="J300"/>
  <c r="J238"/>
  <c r="J191"/>
  <c r="BK1156"/>
  <c r="BK966"/>
  <c r="J926"/>
  <c r="BK870"/>
  <c r="BK795"/>
  <c r="J736"/>
  <c r="J589"/>
  <c r="BK453"/>
  <c r="BK343"/>
  <c r="BK265"/>
  <c r="J204"/>
  <c r="J1126"/>
  <c r="J1074"/>
  <c r="BK924"/>
  <c r="J872"/>
  <c r="BK787"/>
  <c r="J726"/>
  <c r="BK599"/>
  <c r="J501"/>
  <c r="J440"/>
  <c r="J296"/>
  <c r="BK198"/>
  <c r="J158"/>
  <c r="J1098"/>
  <c r="BK967"/>
  <c r="J906"/>
  <c r="J842"/>
  <c r="J771"/>
  <c r="BK672"/>
  <c r="J578"/>
  <c r="J527"/>
  <c r="BK452"/>
  <c r="BK406"/>
  <c r="BK262"/>
  <c r="BK210"/>
  <c r="BK1107"/>
  <c r="J956"/>
  <c r="BK860"/>
  <c r="J813"/>
  <c r="BK769"/>
  <c r="BK673"/>
  <c r="BK581"/>
  <c r="J524"/>
  <c r="J406"/>
  <c r="BK297"/>
  <c r="J220"/>
  <c r="BK1124"/>
  <c r="BK977"/>
  <c r="BK882"/>
  <c r="BK850"/>
  <c r="BK736"/>
  <c r="BK694"/>
  <c r="J599"/>
  <c r="J561"/>
  <c r="J456"/>
  <c r="BK286"/>
  <c r="BK172"/>
  <c r="J1212"/>
  <c r="BK1199"/>
  <c r="J1184"/>
  <c r="BK1115"/>
  <c r="BK1047"/>
  <c r="J968"/>
  <c r="J900"/>
  <c r="BK811"/>
  <c r="BK734"/>
  <c r="J585"/>
  <c r="J521"/>
  <c r="BK436"/>
  <c r="BK340"/>
  <c r="J215"/>
  <c r="J162"/>
  <c i="17" r="BK237"/>
  <c r="J142"/>
  <c r="BK244"/>
  <c r="J198"/>
  <c r="BK150"/>
  <c r="BK184"/>
  <c r="J153"/>
  <c r="BK142"/>
  <c r="BK140"/>
  <c i="18" r="J137"/>
  <c i="19" r="BK191"/>
  <c r="J207"/>
  <c r="J190"/>
  <c r="J178"/>
  <c r="BK145"/>
  <c r="J212"/>
  <c r="J198"/>
  <c r="BK173"/>
  <c r="J149"/>
  <c r="BK194"/>
  <c r="BK209"/>
  <c r="J185"/>
  <c r="BK167"/>
  <c r="J140"/>
  <c r="BK169"/>
  <c r="J218"/>
  <c r="BK186"/>
  <c r="BK135"/>
  <c r="J176"/>
  <c i="20" r="BK184"/>
  <c r="J170"/>
  <c r="BK168"/>
  <c r="J154"/>
  <c r="BK126"/>
  <c r="J176"/>
  <c r="BK156"/>
  <c r="J181"/>
  <c r="J135"/>
  <c r="J177"/>
  <c r="J145"/>
  <c r="J189"/>
  <c r="BK154"/>
  <c r="J187"/>
  <c r="BK173"/>
  <c r="BK131"/>
  <c r="J183"/>
  <c r="BK149"/>
  <c r="J131"/>
  <c i="21" r="BK163"/>
  <c r="BK131"/>
  <c r="J174"/>
  <c r="BK146"/>
  <c r="J154"/>
  <c r="BK159"/>
  <c r="J130"/>
  <c r="J150"/>
  <c r="J180"/>
  <c r="BK150"/>
  <c r="J134"/>
  <c r="J167"/>
  <c i="22" r="J152"/>
  <c r="BK166"/>
  <c r="J129"/>
  <c r="J130"/>
  <c r="J145"/>
  <c r="J158"/>
  <c r="J135"/>
  <c r="BK144"/>
  <c r="BK154"/>
  <c r="J140"/>
  <c i="23" r="J190"/>
  <c r="BK178"/>
  <c r="J161"/>
  <c r="J143"/>
  <c r="J189"/>
  <c r="J167"/>
  <c r="BK180"/>
  <c r="J149"/>
  <c r="J183"/>
  <c r="J131"/>
  <c r="BK183"/>
  <c r="J166"/>
  <c r="J132"/>
  <c r="BK163"/>
  <c r="BK139"/>
  <c r="BK169"/>
  <c r="J155"/>
  <c r="J187"/>
  <c r="J146"/>
  <c i="24" r="BK154"/>
  <c r="J151"/>
  <c r="BK142"/>
  <c r="J153"/>
  <c i="25" r="J279"/>
  <c r="BK239"/>
  <c r="J187"/>
  <c r="J145"/>
  <c r="BK245"/>
  <c r="BK221"/>
  <c r="BK214"/>
  <c r="BK198"/>
  <c r="BK143"/>
  <c r="BK273"/>
  <c r="BK243"/>
  <c r="J204"/>
  <c r="BK174"/>
  <c r="BK152"/>
  <c r="BK257"/>
  <c r="J208"/>
  <c r="J179"/>
  <c r="J231"/>
  <c r="J195"/>
  <c r="BK179"/>
  <c r="BK267"/>
  <c r="J214"/>
  <c r="BK158"/>
  <c r="J250"/>
  <c r="J225"/>
  <c r="BK180"/>
  <c r="J166"/>
  <c r="BK150"/>
  <c i="26" r="BK150"/>
  <c r="J127"/>
  <c r="J154"/>
  <c r="BK153"/>
  <c r="BK140"/>
  <c i="2" r="J729"/>
  <c r="J672"/>
  <c r="BK637"/>
  <c r="BK591"/>
  <c r="BK529"/>
  <c r="BK452"/>
  <c r="BK321"/>
  <c r="J156"/>
  <c r="BK710"/>
  <c r="BK669"/>
  <c r="J523"/>
  <c r="BK416"/>
  <c r="BK328"/>
  <c r="J217"/>
  <c r="J148"/>
  <c r="J710"/>
  <c r="J605"/>
  <c r="BK518"/>
  <c r="BK483"/>
  <c r="J393"/>
  <c r="BK312"/>
  <c r="BK230"/>
  <c r="J796"/>
  <c r="J738"/>
  <c r="J667"/>
  <c r="BK629"/>
  <c r="BK593"/>
  <c r="BK541"/>
  <c r="BK395"/>
  <c r="BK288"/>
  <c r="BK163"/>
  <c r="BK774"/>
  <c r="J619"/>
  <c r="J541"/>
  <c r="BK497"/>
  <c r="BK300"/>
  <c r="J185"/>
  <c r="BK772"/>
  <c r="J657"/>
  <c r="J591"/>
  <c r="J479"/>
  <c r="J374"/>
  <c r="J298"/>
  <c r="BK201"/>
  <c r="J145"/>
  <c r="BK627"/>
  <c r="BK575"/>
  <c r="J497"/>
  <c r="BK379"/>
  <c r="BK332"/>
  <c r="J201"/>
  <c r="J827"/>
  <c r="J805"/>
  <c r="BK782"/>
  <c r="BK684"/>
  <c r="J597"/>
  <c r="J531"/>
  <c r="J462"/>
  <c r="J387"/>
  <c r="BK325"/>
  <c r="J176"/>
  <c i="3" r="BK158"/>
  <c r="J155"/>
  <c r="J200"/>
  <c r="J145"/>
  <c r="BK166"/>
  <c r="J170"/>
  <c r="BK184"/>
  <c i="4" r="J284"/>
  <c r="J258"/>
  <c r="J226"/>
  <c r="J179"/>
  <c r="J155"/>
  <c r="J299"/>
  <c r="BK285"/>
  <c r="J267"/>
  <c r="J244"/>
  <c r="BK224"/>
  <c r="J193"/>
  <c r="BK157"/>
  <c r="BK294"/>
  <c r="BK265"/>
  <c r="J234"/>
  <c r="J196"/>
  <c r="BK148"/>
  <c r="J277"/>
  <c r="BK243"/>
  <c r="J217"/>
  <c r="BK178"/>
  <c r="J146"/>
  <c r="BK278"/>
  <c r="BK246"/>
  <c r="J199"/>
  <c r="J141"/>
  <c r="BK255"/>
  <c r="J223"/>
  <c r="J209"/>
  <c r="BK165"/>
  <c r="BK304"/>
  <c r="BK264"/>
  <c r="BK213"/>
  <c r="J190"/>
  <c r="BK154"/>
  <c r="BK290"/>
  <c r="BK260"/>
  <c r="J235"/>
  <c r="BK210"/>
  <c r="BK180"/>
  <c r="BK161"/>
  <c i="5" r="BK288"/>
  <c r="J254"/>
  <c r="BK215"/>
  <c r="BK176"/>
  <c r="BK306"/>
  <c r="BK278"/>
  <c r="BK257"/>
  <c r="BK234"/>
  <c r="J174"/>
  <c r="BK149"/>
  <c r="BK305"/>
  <c r="BK285"/>
  <c r="BK259"/>
  <c r="BK205"/>
  <c r="J198"/>
  <c r="J164"/>
  <c r="J135"/>
  <c r="J290"/>
  <c r="BK242"/>
  <c r="J216"/>
  <c r="J172"/>
  <c r="BK151"/>
  <c r="J299"/>
  <c r="J274"/>
  <c r="BK254"/>
  <c r="J209"/>
  <c r="BK191"/>
  <c r="BK148"/>
  <c r="BK284"/>
  <c r="BK260"/>
  <c r="BK230"/>
  <c r="BK210"/>
  <c r="BK181"/>
  <c r="BK320"/>
  <c r="J301"/>
  <c r="J279"/>
  <c r="BK244"/>
  <c r="J229"/>
  <c r="BK211"/>
  <c r="J159"/>
  <c i="6" r="BK159"/>
  <c r="J167"/>
  <c r="BK129"/>
  <c r="J147"/>
  <c r="BK162"/>
  <c r="J129"/>
  <c r="J171"/>
  <c r="J150"/>
  <c r="J172"/>
  <c r="BK146"/>
  <c r="BK165"/>
  <c r="J140"/>
  <c r="J131"/>
  <c i="7" r="BK136"/>
  <c r="BK168"/>
  <c r="BK137"/>
  <c r="J168"/>
  <c r="J131"/>
  <c r="J150"/>
  <c r="J162"/>
  <c r="BK175"/>
  <c r="BK129"/>
  <c r="J159"/>
  <c r="J135"/>
  <c r="BK162"/>
  <c r="BK134"/>
  <c i="8" r="J174"/>
  <c r="BK145"/>
  <c r="J170"/>
  <c r="J144"/>
  <c r="BK178"/>
  <c r="BK193"/>
  <c r="BK136"/>
  <c r="J178"/>
  <c r="BK163"/>
  <c r="BK138"/>
  <c r="BK164"/>
  <c r="J141"/>
  <c r="BK184"/>
  <c r="BK153"/>
  <c r="BK171"/>
  <c i="9" r="J140"/>
  <c r="J146"/>
  <c r="BK146"/>
  <c r="BK140"/>
  <c r="BK137"/>
  <c i="10" r="J140"/>
  <c r="J143"/>
  <c r="BK148"/>
  <c r="J147"/>
  <c r="J155"/>
  <c r="J144"/>
  <c i="11" r="J131"/>
  <c r="J144"/>
  <c r="J130"/>
  <c r="BK128"/>
  <c r="BK142"/>
  <c i="12" r="J131"/>
  <c i="13" r="J135"/>
  <c r="BK140"/>
  <c r="J148"/>
  <c r="J138"/>
  <c r="J139"/>
  <c r="J141"/>
  <c i="15" r="J256"/>
  <c r="J206"/>
  <c r="BK182"/>
  <c r="BK257"/>
  <c r="BK223"/>
  <c r="BK195"/>
  <c r="BK165"/>
  <c r="J272"/>
  <c r="J244"/>
  <c r="J213"/>
  <c r="J162"/>
  <c r="J276"/>
  <c r="J257"/>
  <c r="J204"/>
  <c r="J171"/>
  <c r="BK149"/>
  <c r="J242"/>
  <c r="BK196"/>
  <c r="J149"/>
  <c r="J254"/>
  <c r="J223"/>
  <c r="BK175"/>
  <c r="J153"/>
  <c r="BK273"/>
  <c r="J201"/>
  <c r="J175"/>
  <c r="BK254"/>
  <c r="J212"/>
  <c r="BK188"/>
  <c r="J148"/>
  <c i="16" r="BK1079"/>
  <c r="J967"/>
  <c r="J902"/>
  <c r="J870"/>
  <c r="BK840"/>
  <c r="BK775"/>
  <c r="J707"/>
  <c r="BK596"/>
  <c r="J496"/>
  <c r="J381"/>
  <c r="BK296"/>
  <c r="J198"/>
  <c r="BK1106"/>
  <c r="BK949"/>
  <c r="BK896"/>
  <c r="J809"/>
  <c r="J734"/>
  <c r="J703"/>
  <c r="BK551"/>
  <c r="BK467"/>
  <c r="J391"/>
  <c r="J283"/>
  <c r="J237"/>
  <c r="BK194"/>
  <c r="J1164"/>
  <c r="J1048"/>
  <c r="J910"/>
  <c r="J819"/>
  <c r="J716"/>
  <c r="J606"/>
  <c r="BK470"/>
  <c r="BK381"/>
  <c r="BK289"/>
  <c r="BK219"/>
  <c r="BK1127"/>
  <c r="J1085"/>
  <c r="J918"/>
  <c r="J860"/>
  <c r="J799"/>
  <c r="BK725"/>
  <c r="BK518"/>
  <c r="J451"/>
  <c r="J295"/>
  <c r="J228"/>
  <c r="J1162"/>
  <c r="J1028"/>
  <c r="BK888"/>
  <c r="BK819"/>
  <c r="J749"/>
  <c r="BK686"/>
  <c r="J598"/>
  <c r="J545"/>
  <c r="BK456"/>
  <c r="BK385"/>
  <c r="J253"/>
  <c r="BK1163"/>
  <c r="J1047"/>
  <c r="BK930"/>
  <c r="BK854"/>
  <c r="BK809"/>
  <c r="J725"/>
  <c r="J609"/>
  <c r="J554"/>
  <c r="J452"/>
  <c r="J346"/>
  <c r="BK221"/>
  <c r="J1111"/>
  <c r="J1031"/>
  <c r="J924"/>
  <c r="J874"/>
  <c r="BK842"/>
  <c r="BK722"/>
  <c r="BK683"/>
  <c r="BK598"/>
  <c r="BK527"/>
  <c r="BK422"/>
  <c r="J277"/>
  <c r="BK1220"/>
  <c r="BK1201"/>
  <c r="J1181"/>
  <c r="J1079"/>
  <c r="J953"/>
  <c r="J894"/>
  <c r="J807"/>
  <c r="BK754"/>
  <c r="J665"/>
  <c r="BK571"/>
  <c r="J461"/>
  <c r="J378"/>
  <c r="J257"/>
  <c r="J213"/>
  <c i="17" r="BK234"/>
  <c r="J234"/>
  <c r="J137"/>
  <c r="BK226"/>
  <c r="J140"/>
  <c r="J251"/>
  <c r="J136"/>
  <c r="BK228"/>
  <c r="J232"/>
  <c i="18" r="F38"/>
  <c i="19" r="J163"/>
  <c r="J221"/>
  <c r="BK196"/>
  <c r="J172"/>
  <c r="J135"/>
  <c r="J203"/>
  <c r="J225"/>
  <c r="J181"/>
  <c r="J154"/>
  <c r="BK182"/>
  <c r="BK149"/>
  <c r="BK213"/>
  <c r="J169"/>
  <c r="J153"/>
  <c r="J205"/>
  <c r="BK155"/>
  <c i="20" r="BK181"/>
  <c r="BK130"/>
  <c r="BK161"/>
  <c r="BK133"/>
  <c r="BK179"/>
  <c r="J155"/>
  <c r="J184"/>
  <c r="BK151"/>
  <c r="BK167"/>
  <c r="J133"/>
  <c r="J161"/>
  <c r="BK134"/>
  <c r="J178"/>
  <c r="J134"/>
  <c r="BK190"/>
  <c r="J158"/>
  <c r="J144"/>
  <c i="21" r="J157"/>
  <c r="BK170"/>
  <c r="J135"/>
  <c r="BK154"/>
  <c r="BK181"/>
  <c r="BK147"/>
  <c r="BK153"/>
  <c r="BK174"/>
  <c r="BK144"/>
  <c r="J172"/>
  <c r="BK151"/>
  <c r="J138"/>
  <c r="BK171"/>
  <c r="J131"/>
  <c i="22" r="J143"/>
  <c r="J160"/>
  <c r="BK128"/>
  <c r="J165"/>
  <c r="J166"/>
  <c r="J144"/>
  <c r="BK149"/>
  <c r="BK158"/>
  <c r="BK137"/>
  <c i="23" r="J180"/>
  <c r="BK173"/>
  <c r="BK154"/>
  <c r="J142"/>
  <c r="BK128"/>
  <c r="BK160"/>
  <c r="J185"/>
  <c r="J151"/>
  <c r="BK187"/>
  <c r="J137"/>
  <c r="J192"/>
  <c r="BK172"/>
  <c r="J136"/>
  <c r="J172"/>
  <c r="BK155"/>
  <c r="BK189"/>
  <c r="BK164"/>
  <c r="J141"/>
  <c r="BK158"/>
  <c i="24" r="J143"/>
  <c r="BK135"/>
  <c r="J145"/>
  <c r="BK147"/>
  <c r="BK134"/>
  <c i="25" r="BK254"/>
  <c r="J189"/>
  <c r="BK164"/>
  <c r="BK256"/>
  <c r="BK235"/>
  <c r="BK217"/>
  <c r="BK200"/>
  <c r="BK145"/>
  <c r="J209"/>
  <c r="BK185"/>
  <c r="BK153"/>
  <c r="J242"/>
  <c r="J206"/>
  <c r="J177"/>
  <c r="J251"/>
  <c r="BK209"/>
  <c r="J183"/>
  <c r="J147"/>
  <c r="BK222"/>
  <c r="J162"/>
  <c r="BK251"/>
  <c r="J232"/>
  <c r="J210"/>
  <c r="J173"/>
  <c r="J158"/>
  <c r="J284"/>
  <c r="BK250"/>
  <c r="BK232"/>
  <c r="J181"/>
  <c r="BK147"/>
  <c i="26" r="J153"/>
  <c r="BK147"/>
  <c r="J144"/>
  <c r="BK132"/>
  <c r="BK137"/>
  <c i="2" l="1" r="BK142"/>
  <c r="J142"/>
  <c r="J100"/>
  <c r="T177"/>
  <c r="T368"/>
  <c r="T394"/>
  <c r="T424"/>
  <c r="T524"/>
  <c r="R673"/>
  <c r="P689"/>
  <c r="P775"/>
  <c i="3" r="R161"/>
  <c r="T208"/>
  <c r="T207"/>
  <c i="4" r="BK142"/>
  <c r="J142"/>
  <c r="J101"/>
  <c r="P149"/>
  <c r="R177"/>
  <c r="R186"/>
  <c r="R263"/>
  <c r="T302"/>
  <c i="5" r="P134"/>
  <c r="R156"/>
  <c r="P227"/>
  <c r="P318"/>
  <c i="7" r="T164"/>
  <c i="8" r="P127"/>
  <c i="9" r="BK127"/>
  <c r="J127"/>
  <c r="J101"/>
  <c i="10" r="T136"/>
  <c r="T142"/>
  <c i="11" r="T127"/>
  <c i="12" r="P130"/>
  <c i="13" r="T136"/>
  <c r="P152"/>
  <c i="15" r="R135"/>
  <c r="R147"/>
  <c r="R173"/>
  <c r="T193"/>
  <c r="BK217"/>
  <c r="J217"/>
  <c r="J106"/>
  <c r="T245"/>
  <c r="R270"/>
  <c i="16" r="P161"/>
  <c r="BK214"/>
  <c r="J214"/>
  <c r="J103"/>
  <c r="P595"/>
  <c r="BK605"/>
  <c r="P671"/>
  <c r="R822"/>
  <c r="R978"/>
  <c r="P1102"/>
  <c r="R1161"/>
  <c i="17" r="R159"/>
  <c r="P225"/>
  <c r="P236"/>
  <c r="P235"/>
  <c r="T250"/>
  <c r="T249"/>
  <c i="19" r="BK139"/>
  <c r="J139"/>
  <c r="J102"/>
  <c r="R148"/>
  <c r="R180"/>
  <c r="P219"/>
  <c i="20" r="BK124"/>
  <c i="21" r="T128"/>
  <c r="R179"/>
  <c i="22" r="T127"/>
  <c i="23" r="R127"/>
  <c i="24" r="R136"/>
  <c r="P152"/>
  <c i="25" r="R151"/>
  <c r="P168"/>
  <c r="R182"/>
  <c r="P196"/>
  <c r="T207"/>
  <c r="T223"/>
  <c r="R236"/>
  <c r="T252"/>
  <c r="P278"/>
  <c i="2" r="R168"/>
  <c r="R276"/>
  <c r="T378"/>
  <c r="T451"/>
  <c r="R604"/>
  <c r="T711"/>
  <c r="T762"/>
  <c r="R825"/>
  <c i="3" r="BK130"/>
  <c r="J130"/>
  <c r="J100"/>
  <c r="BK197"/>
  <c r="J197"/>
  <c r="J103"/>
  <c i="4" r="P142"/>
  <c r="R145"/>
  <c r="P163"/>
  <c r="BK206"/>
  <c r="J206"/>
  <c r="J108"/>
  <c r="BK297"/>
  <c r="J297"/>
  <c r="J110"/>
  <c i="5" r="T145"/>
  <c r="R152"/>
  <c r="R179"/>
  <c r="P199"/>
  <c r="BK293"/>
  <c r="J293"/>
  <c r="J108"/>
  <c i="7" r="T128"/>
  <c r="P179"/>
  <c i="8" r="T127"/>
  <c i="9" r="R144"/>
  <c i="10" r="BK136"/>
  <c r="J136"/>
  <c r="J102"/>
  <c r="BK142"/>
  <c r="J142"/>
  <c r="J103"/>
  <c i="11" r="P149"/>
  <c i="12" r="T127"/>
  <c i="13" r="R130"/>
  <c r="R145"/>
  <c r="T155"/>
  <c i="15" r="T155"/>
  <c r="T180"/>
  <c r="T205"/>
  <c r="P229"/>
  <c r="T258"/>
  <c i="16" r="R161"/>
  <c r="T199"/>
  <c r="P421"/>
  <c r="T605"/>
  <c r="BK702"/>
  <c r="J702"/>
  <c r="J111"/>
  <c r="R760"/>
  <c r="R939"/>
  <c r="BK955"/>
  <c r="J955"/>
  <c r="J115"/>
  <c r="R1041"/>
  <c r="P1075"/>
  <c r="R1084"/>
  <c r="R1168"/>
  <c i="17" r="T135"/>
  <c r="T146"/>
  <c r="R218"/>
  <c r="R236"/>
  <c r="R235"/>
  <c i="19" r="BK136"/>
  <c r="J136"/>
  <c r="J101"/>
  <c r="BK158"/>
  <c r="J158"/>
  <c r="J105"/>
  <c r="T180"/>
  <c r="BK223"/>
  <c r="J223"/>
  <c r="J110"/>
  <c i="20" r="T172"/>
  <c i="21" r="BK128"/>
  <c r="J128"/>
  <c r="J101"/>
  <c r="P179"/>
  <c i="22" r="BK127"/>
  <c r="J127"/>
  <c r="J101"/>
  <c i="23" r="R191"/>
  <c i="24" r="T129"/>
  <c r="T149"/>
  <c i="25" r="R140"/>
  <c r="P155"/>
  <c r="P175"/>
  <c r="T196"/>
  <c r="BK207"/>
  <c r="J207"/>
  <c r="J108"/>
  <c r="BK223"/>
  <c r="J223"/>
  <c r="J110"/>
  <c r="P236"/>
  <c r="P252"/>
  <c r="R268"/>
  <c i="2" r="P142"/>
  <c r="P177"/>
  <c r="BK368"/>
  <c r="J368"/>
  <c r="J104"/>
  <c r="BK394"/>
  <c r="J394"/>
  <c r="J108"/>
  <c r="R424"/>
  <c r="R524"/>
  <c r="P673"/>
  <c r="R711"/>
  <c r="BK762"/>
  <c r="J762"/>
  <c r="J116"/>
  <c r="BK825"/>
  <c r="J825"/>
  <c r="J118"/>
  <c i="3" r="BK161"/>
  <c r="J161"/>
  <c r="J101"/>
  <c r="P208"/>
  <c r="P207"/>
  <c i="4" r="T135"/>
  <c r="T149"/>
  <c r="P177"/>
  <c r="T186"/>
  <c r="T263"/>
  <c r="R302"/>
  <c i="5" r="T134"/>
  <c r="T152"/>
  <c r="P179"/>
  <c r="BK199"/>
  <c r="J199"/>
  <c r="J106"/>
  <c r="P293"/>
  <c i="7" r="P128"/>
  <c r="T179"/>
  <c i="8" r="BK191"/>
  <c r="J191"/>
  <c r="J102"/>
  <c i="9" r="BK144"/>
  <c r="J144"/>
  <c r="J102"/>
  <c i="10" r="T130"/>
  <c r="P142"/>
  <c i="11" r="R127"/>
  <c i="12" r="T130"/>
  <c i="13" r="R136"/>
  <c r="R152"/>
  <c i="15" r="P135"/>
  <c r="BK147"/>
  <c r="J147"/>
  <c r="J100"/>
  <c r="BK173"/>
  <c r="J173"/>
  <c r="J102"/>
  <c r="P193"/>
  <c r="T217"/>
  <c r="R245"/>
  <c r="BK270"/>
  <c r="J270"/>
  <c r="J111"/>
  <c i="16" r="BK161"/>
  <c r="J161"/>
  <c r="J101"/>
  <c r="R214"/>
  <c r="R595"/>
  <c r="R633"/>
  <c r="BK671"/>
  <c r="J671"/>
  <c r="J110"/>
  <c r="BK822"/>
  <c r="J822"/>
  <c r="J113"/>
  <c r="BK978"/>
  <c r="J978"/>
  <c r="J116"/>
  <c r="T1102"/>
  <c r="T1161"/>
  <c i="17" r="BK135"/>
  <c r="J135"/>
  <c r="J100"/>
  <c r="R146"/>
  <c r="T218"/>
  <c i="18" r="P124"/>
  <c r="P123"/>
  <c r="P122"/>
  <c i="1" r="AU114"/>
  <c i="19" r="R136"/>
  <c r="R133"/>
  <c r="BK148"/>
  <c r="R158"/>
  <c r="T170"/>
  <c r="R216"/>
  <c r="T223"/>
  <c i="20" r="BK172"/>
  <c r="J172"/>
  <c r="J100"/>
  <c i="21" r="T164"/>
  <c i="22" r="R127"/>
  <c i="23" r="T127"/>
  <c i="24" r="BK129"/>
  <c r="J129"/>
  <c r="J101"/>
  <c r="R149"/>
  <c i="25" r="BK151"/>
  <c r="J151"/>
  <c r="J100"/>
  <c r="T168"/>
  <c r="T175"/>
  <c r="R192"/>
  <c r="R203"/>
  <c r="P213"/>
  <c r="T227"/>
  <c r="T244"/>
  <c r="P262"/>
  <c r="BK278"/>
  <c r="J278"/>
  <c r="J117"/>
  <c i="26" r="BK125"/>
  <c r="J125"/>
  <c r="J98"/>
  <c i="2" r="BK168"/>
  <c r="J168"/>
  <c r="J101"/>
  <c r="P276"/>
  <c r="P378"/>
  <c r="R451"/>
  <c r="T604"/>
  <c r="R689"/>
  <c r="T775"/>
  <c i="3" r="P130"/>
  <c r="T197"/>
  <c i="4" r="R135"/>
  <c r="R149"/>
  <c r="T177"/>
  <c r="P206"/>
  <c r="R297"/>
  <c i="5" r="R145"/>
  <c r="P152"/>
  <c r="BK179"/>
  <c r="R199"/>
  <c r="R293"/>
  <c i="7" r="BK164"/>
  <c r="J164"/>
  <c r="J102"/>
  <c i="8" r="P191"/>
  <c i="9" r="R127"/>
  <c r="R126"/>
  <c i="10" r="P130"/>
  <c r="BK145"/>
  <c r="J145"/>
  <c r="J104"/>
  <c i="11" r="BK127"/>
  <c r="J127"/>
  <c r="J101"/>
  <c i="12" r="R130"/>
  <c i="13" r="P136"/>
  <c r="BK155"/>
  <c r="J155"/>
  <c r="J105"/>
  <c i="14" r="R126"/>
  <c r="R125"/>
  <c i="15" r="T135"/>
  <c r="T147"/>
  <c r="T173"/>
  <c r="R193"/>
  <c r="P217"/>
  <c r="P245"/>
  <c r="P270"/>
  <c i="16" r="P151"/>
  <c r="R199"/>
  <c r="T421"/>
  <c r="R605"/>
  <c r="R671"/>
  <c r="P822"/>
  <c r="T978"/>
  <c r="R1102"/>
  <c r="P1161"/>
  <c i="17" r="P135"/>
  <c r="BK146"/>
  <c r="J146"/>
  <c r="J101"/>
  <c r="R225"/>
  <c i="19" r="P136"/>
  <c r="P133"/>
  <c r="P132"/>
  <c i="1" r="AU115"/>
  <c i="19" r="T139"/>
  <c r="BK180"/>
  <c r="J180"/>
  <c r="J107"/>
  <c r="BK219"/>
  <c r="J219"/>
  <c r="J109"/>
  <c r="P223"/>
  <c i="20" r="R172"/>
  <c i="21" r="P128"/>
  <c r="BK179"/>
  <c r="J179"/>
  <c r="J103"/>
  <c i="22" r="R164"/>
  <c i="23" r="T191"/>
  <c i="24" r="BK136"/>
  <c r="J136"/>
  <c r="J102"/>
  <c r="BK152"/>
  <c r="J152"/>
  <c r="J104"/>
  <c i="25" r="P151"/>
  <c r="R168"/>
  <c r="P182"/>
  <c r="BK196"/>
  <c r="J196"/>
  <c r="J106"/>
  <c r="P207"/>
  <c r="P223"/>
  <c r="BK236"/>
  <c r="J236"/>
  <c r="J112"/>
  <c r="BK252"/>
  <c r="J252"/>
  <c r="J114"/>
  <c r="BK268"/>
  <c r="J268"/>
  <c r="J116"/>
  <c i="2" r="P168"/>
  <c r="BK276"/>
  <c r="J276"/>
  <c r="J103"/>
  <c r="P394"/>
  <c r="P424"/>
  <c r="P524"/>
  <c r="T673"/>
  <c r="T689"/>
  <c r="BK775"/>
  <c r="J775"/>
  <c r="J117"/>
  <c i="3" r="T161"/>
  <c r="R208"/>
  <c r="R207"/>
  <c i="4" r="T142"/>
  <c r="T145"/>
  <c r="R163"/>
  <c r="P186"/>
  <c r="P263"/>
  <c r="P302"/>
  <c i="5" r="BK134"/>
  <c r="BK156"/>
  <c r="J156"/>
  <c r="J103"/>
  <c r="T227"/>
  <c r="R318"/>
  <c i="7" r="BK128"/>
  <c r="J128"/>
  <c r="J101"/>
  <c r="BK179"/>
  <c r="J179"/>
  <c r="J103"/>
  <c i="8" r="R127"/>
  <c i="9" r="T144"/>
  <c i="10" r="P136"/>
  <c r="T145"/>
  <c i="11" r="P127"/>
  <c r="P126"/>
  <c i="1" r="AU106"/>
  <c i="12" r="R127"/>
  <c r="R126"/>
  <c i="13" r="P130"/>
  <c r="T145"/>
  <c r="P155"/>
  <c i="14" r="P126"/>
  <c r="P125"/>
  <c i="1" r="AU109"/>
  <c i="15" r="BK135"/>
  <c r="J135"/>
  <c r="J99"/>
  <c r="P147"/>
  <c r="P173"/>
  <c r="BK193"/>
  <c r="J193"/>
  <c r="J104"/>
  <c r="R217"/>
  <c r="BK245"/>
  <c r="J245"/>
  <c r="J108"/>
  <c r="T270"/>
  <c i="16" r="BK151"/>
  <c r="P199"/>
  <c r="R421"/>
  <c r="P605"/>
  <c r="T671"/>
  <c r="T822"/>
  <c r="P978"/>
  <c r="BK1102"/>
  <c r="J1102"/>
  <c r="J120"/>
  <c r="BK1161"/>
  <c r="J1161"/>
  <c r="J121"/>
  <c i="17" r="T159"/>
  <c r="P218"/>
  <c r="T236"/>
  <c r="T235"/>
  <c i="18" r="BK124"/>
  <c r="BK123"/>
  <c r="J123"/>
  <c r="J99"/>
  <c i="19" r="R139"/>
  <c r="P158"/>
  <c r="BK170"/>
  <c r="J170"/>
  <c r="J106"/>
  <c r="R170"/>
  <c r="T216"/>
  <c r="T219"/>
  <c i="20" r="T124"/>
  <c r="T123"/>
  <c i="21" r="R164"/>
  <c i="22" r="P164"/>
  <c i="23" r="P127"/>
  <c i="24" r="P136"/>
  <c r="R152"/>
  <c i="25" r="T151"/>
  <c r="BK168"/>
  <c r="J168"/>
  <c r="J102"/>
  <c r="T182"/>
  <c r="R196"/>
  <c r="R207"/>
  <c r="R223"/>
  <c r="T236"/>
  <c r="R252"/>
  <c r="P268"/>
  <c i="26" r="P125"/>
  <c r="R131"/>
  <c r="R139"/>
  <c i="2" r="R142"/>
  <c r="R177"/>
  <c r="R368"/>
  <c r="BK378"/>
  <c r="J378"/>
  <c r="J107"/>
  <c r="BK451"/>
  <c r="J451"/>
  <c r="J110"/>
  <c r="P604"/>
  <c r="BK711"/>
  <c r="J711"/>
  <c r="J115"/>
  <c r="R762"/>
  <c r="P825"/>
  <c i="3" r="P161"/>
  <c r="BK208"/>
  <c r="BK207"/>
  <c r="J207"/>
  <c r="J105"/>
  <c i="4" r="P135"/>
  <c r="BK149"/>
  <c r="J149"/>
  <c r="J103"/>
  <c r="BK177"/>
  <c r="J177"/>
  <c r="J106"/>
  <c r="T206"/>
  <c r="P297"/>
  <c i="5" r="R134"/>
  <c r="R133"/>
  <c r="P156"/>
  <c r="BK227"/>
  <c r="J227"/>
  <c r="J107"/>
  <c r="BK318"/>
  <c r="J318"/>
  <c r="J110"/>
  <c i="7" r="R128"/>
  <c r="R179"/>
  <c i="8" r="T191"/>
  <c i="9" r="T127"/>
  <c r="T126"/>
  <c i="10" r="BK130"/>
  <c r="R145"/>
  <c i="11" r="T149"/>
  <c i="12" r="BK130"/>
  <c r="J130"/>
  <c r="J102"/>
  <c i="13" r="BK136"/>
  <c r="J136"/>
  <c r="J102"/>
  <c r="BK152"/>
  <c r="J152"/>
  <c r="J104"/>
  <c i="14" r="BK126"/>
  <c r="J126"/>
  <c r="J101"/>
  <c i="15" r="R155"/>
  <c r="BK180"/>
  <c r="J180"/>
  <c r="J103"/>
  <c r="P205"/>
  <c r="BK229"/>
  <c r="J229"/>
  <c r="J107"/>
  <c r="R258"/>
  <c i="16" r="T161"/>
  <c r="T214"/>
  <c r="T595"/>
  <c r="P633"/>
  <c r="T702"/>
  <c r="BK760"/>
  <c r="J760"/>
  <c r="J112"/>
  <c r="BK939"/>
  <c r="J939"/>
  <c r="J114"/>
  <c r="T955"/>
  <c r="T1041"/>
  <c r="R1075"/>
  <c r="P1084"/>
  <c r="P1168"/>
  <c i="17" r="BK159"/>
  <c r="J159"/>
  <c r="J102"/>
  <c r="BK225"/>
  <c r="J225"/>
  <c r="J105"/>
  <c i="20" r="R124"/>
  <c r="R123"/>
  <c i="21" r="BK164"/>
  <c r="J164"/>
  <c r="J102"/>
  <c i="22" r="P127"/>
  <c r="P126"/>
  <c i="1" r="AU119"/>
  <c i="23" r="BK191"/>
  <c r="J191"/>
  <c r="J102"/>
  <c i="24" r="T136"/>
  <c r="T152"/>
  <c i="25" r="T140"/>
  <c r="T155"/>
  <c r="R175"/>
  <c r="P192"/>
  <c r="P203"/>
  <c r="R213"/>
  <c r="P227"/>
  <c r="P244"/>
  <c r="R262"/>
  <c r="R278"/>
  <c i="26" r="T125"/>
  <c r="T124"/>
  <c r="T131"/>
  <c r="BK139"/>
  <c r="J139"/>
  <c r="J101"/>
  <c i="2" r="T168"/>
  <c r="T276"/>
  <c r="R378"/>
  <c r="P451"/>
  <c r="BK604"/>
  <c r="J604"/>
  <c r="J112"/>
  <c r="BK689"/>
  <c r="J689"/>
  <c r="J114"/>
  <c r="R775"/>
  <c i="3" r="R130"/>
  <c r="R129"/>
  <c r="R128"/>
  <c r="R197"/>
  <c i="4" r="BK135"/>
  <c r="BK134"/>
  <c r="BK145"/>
  <c r="J145"/>
  <c r="J102"/>
  <c r="T163"/>
  <c r="T162"/>
  <c r="R206"/>
  <c r="T297"/>
  <c i="5" r="BK145"/>
  <c r="J145"/>
  <c r="J101"/>
  <c r="T156"/>
  <c r="R227"/>
  <c r="T318"/>
  <c i="7" r="R164"/>
  <c i="8" r="BK127"/>
  <c r="J127"/>
  <c r="J101"/>
  <c i="9" r="P127"/>
  <c i="10" r="R130"/>
  <c r="P145"/>
  <c i="11" r="BK149"/>
  <c r="J149"/>
  <c r="J102"/>
  <c i="12" r="BK127"/>
  <c r="BK126"/>
  <c r="J126"/>
  <c i="13" r="BK130"/>
  <c r="J130"/>
  <c r="J101"/>
  <c r="BK145"/>
  <c r="J145"/>
  <c r="J103"/>
  <c r="T152"/>
  <c i="14" r="T126"/>
  <c r="T125"/>
  <c i="15" r="BK155"/>
  <c r="J155"/>
  <c r="J101"/>
  <c r="R180"/>
  <c r="R205"/>
  <c r="T229"/>
  <c r="BK258"/>
  <c r="J258"/>
  <c r="J109"/>
  <c i="16" r="R151"/>
  <c r="BK199"/>
  <c r="J199"/>
  <c r="J102"/>
  <c r="BK421"/>
  <c r="J421"/>
  <c r="J104"/>
  <c r="BK633"/>
  <c r="J633"/>
  <c r="J109"/>
  <c r="P702"/>
  <c r="P760"/>
  <c r="P939"/>
  <c r="R955"/>
  <c r="BK1041"/>
  <c r="J1041"/>
  <c r="J117"/>
  <c r="T1075"/>
  <c r="T1084"/>
  <c r="BK1168"/>
  <c r="J1168"/>
  <c r="J123"/>
  <c i="17" r="P159"/>
  <c r="BK218"/>
  <c r="J218"/>
  <c r="J104"/>
  <c i="19" r="P139"/>
  <c r="T148"/>
  <c r="P180"/>
  <c r="P216"/>
  <c r="R219"/>
  <c i="20" r="P124"/>
  <c i="21" r="R128"/>
  <c r="R127"/>
  <c r="T179"/>
  <c i="22" r="T164"/>
  <c i="23" r="BK127"/>
  <c r="J127"/>
  <c r="J101"/>
  <c i="24" r="R129"/>
  <c r="R128"/>
  <c r="P149"/>
  <c i="25" r="P140"/>
  <c r="P139"/>
  <c i="1" r="AU122"/>
  <c i="25" r="BK155"/>
  <c r="J155"/>
  <c r="J101"/>
  <c r="BK175"/>
  <c r="J175"/>
  <c r="J103"/>
  <c r="BK192"/>
  <c r="J192"/>
  <c r="J105"/>
  <c r="BK203"/>
  <c r="J203"/>
  <c r="J107"/>
  <c r="BK213"/>
  <c r="J213"/>
  <c r="J109"/>
  <c r="BK227"/>
  <c r="J227"/>
  <c r="J111"/>
  <c r="BK244"/>
  <c r="J244"/>
  <c r="J113"/>
  <c r="BK262"/>
  <c r="J262"/>
  <c r="J115"/>
  <c r="T268"/>
  <c i="26" r="R125"/>
  <c r="R124"/>
  <c r="P131"/>
  <c r="T139"/>
  <c r="P149"/>
  <c i="2" r="T142"/>
  <c r="T141"/>
  <c r="BK177"/>
  <c r="J177"/>
  <c r="J102"/>
  <c r="P368"/>
  <c r="R394"/>
  <c r="BK424"/>
  <c r="J424"/>
  <c r="J109"/>
  <c r="BK524"/>
  <c r="J524"/>
  <c r="J111"/>
  <c r="BK673"/>
  <c r="J673"/>
  <c r="J113"/>
  <c r="P711"/>
  <c r="P762"/>
  <c r="T825"/>
  <c i="3" r="T130"/>
  <c r="T129"/>
  <c r="T128"/>
  <c r="P197"/>
  <c i="4" r="R142"/>
  <c r="P145"/>
  <c r="BK163"/>
  <c r="J163"/>
  <c r="J105"/>
  <c r="BK186"/>
  <c r="J186"/>
  <c r="J107"/>
  <c r="BK263"/>
  <c r="J263"/>
  <c r="J109"/>
  <c r="BK302"/>
  <c r="J302"/>
  <c r="J111"/>
  <c i="5" r="P145"/>
  <c r="BK152"/>
  <c r="J152"/>
  <c r="J102"/>
  <c r="T179"/>
  <c r="T199"/>
  <c r="T293"/>
  <c i="7" r="P164"/>
  <c i="8" r="R191"/>
  <c i="9" r="P144"/>
  <c i="10" r="R136"/>
  <c r="R142"/>
  <c i="11" r="R149"/>
  <c i="12" r="P127"/>
  <c r="P126"/>
  <c i="1" r="AU107"/>
  <c i="13" r="T130"/>
  <c r="T129"/>
  <c r="P145"/>
  <c r="R155"/>
  <c i="15" r="P155"/>
  <c r="P180"/>
  <c r="BK205"/>
  <c r="J205"/>
  <c r="J105"/>
  <c r="R229"/>
  <c r="P258"/>
  <c i="16" r="T151"/>
  <c r="P214"/>
  <c r="BK595"/>
  <c r="J595"/>
  <c r="J105"/>
  <c r="T633"/>
  <c r="R702"/>
  <c r="T760"/>
  <c r="T939"/>
  <c r="P955"/>
  <c r="P1041"/>
  <c r="BK1075"/>
  <c r="J1075"/>
  <c r="J118"/>
  <c r="BK1084"/>
  <c r="J1084"/>
  <c r="J119"/>
  <c r="T1168"/>
  <c i="17" r="R135"/>
  <c r="R134"/>
  <c r="R133"/>
  <c r="P146"/>
  <c r="T225"/>
  <c r="BK236"/>
  <c r="J236"/>
  <c r="J108"/>
  <c i="19" r="T136"/>
  <c r="T133"/>
  <c r="P148"/>
  <c r="P147"/>
  <c r="T158"/>
  <c r="P170"/>
  <c r="BK216"/>
  <c r="J216"/>
  <c r="J108"/>
  <c r="R223"/>
  <c i="20" r="P172"/>
  <c i="21" r="P164"/>
  <c i="22" r="BK164"/>
  <c r="J164"/>
  <c r="J102"/>
  <c i="23" r="P191"/>
  <c i="24" r="P129"/>
  <c r="P128"/>
  <c i="1" r="AU121"/>
  <c i="24" r="BK149"/>
  <c r="J149"/>
  <c r="J103"/>
  <c i="25" r="BK140"/>
  <c r="J140"/>
  <c r="J99"/>
  <c r="R155"/>
  <c r="BK182"/>
  <c r="J182"/>
  <c r="J104"/>
  <c r="T192"/>
  <c r="T203"/>
  <c r="T213"/>
  <c r="R227"/>
  <c r="R244"/>
  <c r="T262"/>
  <c r="T278"/>
  <c i="26" r="BK131"/>
  <c r="J131"/>
  <c r="J99"/>
  <c r="P139"/>
  <c r="BK149"/>
  <c r="J149"/>
  <c r="J103"/>
  <c r="R149"/>
  <c r="T149"/>
  <c i="16" r="BK1187"/>
  <c r="J1187"/>
  <c r="J124"/>
  <c r="BK1196"/>
  <c r="J1196"/>
  <c r="J126"/>
  <c i="3" r="BK205"/>
  <c r="J205"/>
  <c r="J104"/>
  <c i="5" r="BK316"/>
  <c r="J316"/>
  <c r="J109"/>
  <c i="6" r="BK123"/>
  <c r="BK122"/>
  <c r="J122"/>
  <c r="J98"/>
  <c i="10" r="BK154"/>
  <c r="J154"/>
  <c r="J105"/>
  <c i="26" r="BK136"/>
  <c r="J136"/>
  <c r="J100"/>
  <c i="2" r="BK375"/>
  <c r="J375"/>
  <c r="J105"/>
  <c i="16" r="BK602"/>
  <c r="J602"/>
  <c r="J106"/>
  <c i="17" r="BK250"/>
  <c r="J250"/>
  <c r="J111"/>
  <c i="6" r="BK178"/>
  <c r="J178"/>
  <c r="J100"/>
  <c i="16" r="BK1221"/>
  <c r="J1221"/>
  <c r="J127"/>
  <c i="17" r="BK216"/>
  <c r="J216"/>
  <c r="J103"/>
  <c i="15" r="BK268"/>
  <c r="J268"/>
  <c r="J110"/>
  <c r="BK278"/>
  <c r="J278"/>
  <c r="J112"/>
  <c i="17" r="BK233"/>
  <c r="J233"/>
  <c r="J106"/>
  <c r="BK245"/>
  <c r="J245"/>
  <c r="J109"/>
  <c i="3" r="BK193"/>
  <c r="J193"/>
  <c r="J102"/>
  <c i="19" r="BK134"/>
  <c r="J134"/>
  <c r="J100"/>
  <c i="20" r="BK193"/>
  <c r="J193"/>
  <c r="J101"/>
  <c i="26" r="BK146"/>
  <c r="J146"/>
  <c r="J102"/>
  <c i="25" r="BK139"/>
  <c r="J139"/>
  <c i="26" r="BE142"/>
  <c r="BE147"/>
  <c r="BE154"/>
  <c r="BE137"/>
  <c r="BE150"/>
  <c r="J92"/>
  <c r="BE134"/>
  <c r="E85"/>
  <c r="F120"/>
  <c r="J89"/>
  <c r="BE126"/>
  <c r="BE127"/>
  <c r="BE129"/>
  <c r="BE144"/>
  <c r="BE152"/>
  <c r="BE153"/>
  <c r="BE132"/>
  <c r="BE140"/>
  <c i="24" r="BK128"/>
  <c r="J128"/>
  <c r="J100"/>
  <c i="25" r="E85"/>
  <c r="J94"/>
  <c r="BE144"/>
  <c r="BE149"/>
  <c r="BE154"/>
  <c r="BE186"/>
  <c r="BE187"/>
  <c r="BE188"/>
  <c r="BE224"/>
  <c r="BE225"/>
  <c r="BE231"/>
  <c r="BE234"/>
  <c r="BE237"/>
  <c r="BE238"/>
  <c r="BE242"/>
  <c r="BE263"/>
  <c r="BE264"/>
  <c r="BE269"/>
  <c r="BE273"/>
  <c r="BE280"/>
  <c r="BE281"/>
  <c r="BE148"/>
  <c r="BE170"/>
  <c r="BE189"/>
  <c r="BE194"/>
  <c r="BE200"/>
  <c r="BE202"/>
  <c r="BE204"/>
  <c r="BE205"/>
  <c r="BE209"/>
  <c r="BE216"/>
  <c r="BE247"/>
  <c r="BE255"/>
  <c r="BE256"/>
  <c r="BE261"/>
  <c r="BE267"/>
  <c r="BE142"/>
  <c r="BE156"/>
  <c r="BE177"/>
  <c r="BE210"/>
  <c r="BE211"/>
  <c r="BE239"/>
  <c r="BE241"/>
  <c r="BE246"/>
  <c r="BE259"/>
  <c r="BE275"/>
  <c r="F136"/>
  <c r="BE145"/>
  <c r="BE158"/>
  <c r="BE161"/>
  <c r="BE165"/>
  <c r="BE166"/>
  <c r="BE167"/>
  <c r="BE169"/>
  <c r="BE176"/>
  <c r="BE180"/>
  <c r="BE181"/>
  <c r="BE198"/>
  <c r="BE206"/>
  <c r="BE212"/>
  <c r="BE214"/>
  <c r="BE221"/>
  <c r="BE222"/>
  <c r="BE233"/>
  <c r="BE257"/>
  <c r="BE258"/>
  <c r="BE276"/>
  <c r="BE178"/>
  <c r="BE183"/>
  <c r="BE184"/>
  <c r="BE185"/>
  <c r="BE191"/>
  <c r="BE197"/>
  <c r="BE217"/>
  <c r="BE230"/>
  <c r="BE235"/>
  <c r="BE240"/>
  <c r="BE254"/>
  <c r="BE260"/>
  <c r="BE271"/>
  <c r="J133"/>
  <c r="BE141"/>
  <c r="BE143"/>
  <c r="BE157"/>
  <c r="BE164"/>
  <c r="BE171"/>
  <c r="BE172"/>
  <c r="BE173"/>
  <c r="BE195"/>
  <c r="BE201"/>
  <c r="BE208"/>
  <c r="BE218"/>
  <c r="BE219"/>
  <c r="BE220"/>
  <c r="BE226"/>
  <c r="BE249"/>
  <c r="BE266"/>
  <c r="BE150"/>
  <c r="BE153"/>
  <c r="BE162"/>
  <c r="BE163"/>
  <c r="BE190"/>
  <c r="BE215"/>
  <c r="BE229"/>
  <c r="BE243"/>
  <c r="BE250"/>
  <c r="BE277"/>
  <c r="BE279"/>
  <c r="BE282"/>
  <c r="BE146"/>
  <c r="BE147"/>
  <c r="BE152"/>
  <c r="BE159"/>
  <c r="BE160"/>
  <c r="BE174"/>
  <c r="BE179"/>
  <c r="BE193"/>
  <c r="BE199"/>
  <c r="BE228"/>
  <c r="BE232"/>
  <c r="BE245"/>
  <c r="BE248"/>
  <c r="BE251"/>
  <c r="BE253"/>
  <c r="BE265"/>
  <c r="BE283"/>
  <c r="BE284"/>
  <c i="24" r="F125"/>
  <c r="BE135"/>
  <c r="BE137"/>
  <c r="BE142"/>
  <c r="BE144"/>
  <c r="BE148"/>
  <c r="BE145"/>
  <c r="J122"/>
  <c r="BE134"/>
  <c r="BE143"/>
  <c r="BE151"/>
  <c r="BE154"/>
  <c i="23" r="BK126"/>
  <c r="J126"/>
  <c i="24" r="E85"/>
  <c r="J125"/>
  <c r="BE132"/>
  <c r="BE130"/>
  <c r="BE139"/>
  <c r="BE140"/>
  <c r="BE141"/>
  <c r="BE153"/>
  <c r="BE146"/>
  <c r="BE147"/>
  <c r="BE150"/>
  <c i="22" r="BK126"/>
  <c r="J126"/>
  <c i="23" r="F96"/>
  <c r="BE133"/>
  <c r="BE135"/>
  <c r="BE149"/>
  <c r="BE160"/>
  <c r="BE162"/>
  <c r="BE173"/>
  <c r="BE174"/>
  <c r="BE185"/>
  <c r="J96"/>
  <c r="BE129"/>
  <c r="BE130"/>
  <c r="BE131"/>
  <c r="BE132"/>
  <c r="BE136"/>
  <c r="BE145"/>
  <c r="BE175"/>
  <c r="E85"/>
  <c r="BE140"/>
  <c r="BE146"/>
  <c r="BE150"/>
  <c r="BE176"/>
  <c r="BE177"/>
  <c r="BE179"/>
  <c r="J120"/>
  <c r="BE137"/>
  <c r="BE138"/>
  <c r="BE139"/>
  <c r="BE141"/>
  <c r="BE142"/>
  <c r="BE154"/>
  <c r="BE161"/>
  <c r="BE164"/>
  <c r="BE188"/>
  <c r="BE144"/>
  <c r="BE147"/>
  <c r="BE152"/>
  <c r="BE153"/>
  <c r="BE167"/>
  <c r="BE178"/>
  <c r="BE184"/>
  <c r="BE189"/>
  <c r="BE190"/>
  <c r="BE192"/>
  <c r="BE134"/>
  <c r="BE159"/>
  <c r="BE163"/>
  <c r="BE171"/>
  <c r="BE172"/>
  <c r="BE181"/>
  <c r="BE183"/>
  <c r="BE187"/>
  <c r="BE193"/>
  <c r="BE128"/>
  <c r="BE143"/>
  <c r="BE148"/>
  <c r="BE155"/>
  <c r="BE158"/>
  <c r="BE165"/>
  <c r="BE168"/>
  <c r="BE169"/>
  <c r="BE180"/>
  <c r="BE151"/>
  <c r="BE156"/>
  <c r="BE157"/>
  <c r="BE166"/>
  <c r="BE170"/>
  <c r="BE182"/>
  <c r="BE186"/>
  <c i="22" r="F123"/>
  <c r="BE135"/>
  <c r="BE144"/>
  <c r="BE166"/>
  <c r="BE137"/>
  <c r="BE139"/>
  <c r="BE140"/>
  <c r="BE141"/>
  <c r="BE145"/>
  <c r="BE162"/>
  <c r="J123"/>
  <c r="BE153"/>
  <c i="21" r="BK127"/>
  <c r="J127"/>
  <c i="22" r="J120"/>
  <c r="BE129"/>
  <c r="BE131"/>
  <c r="BE132"/>
  <c r="BE133"/>
  <c r="BE136"/>
  <c r="BE143"/>
  <c r="BE148"/>
  <c r="BE152"/>
  <c r="BE155"/>
  <c r="BE128"/>
  <c r="BE142"/>
  <c r="BE151"/>
  <c r="BE156"/>
  <c r="BE158"/>
  <c r="BE159"/>
  <c r="E85"/>
  <c r="BE146"/>
  <c r="BE157"/>
  <c r="BE160"/>
  <c r="BE161"/>
  <c r="BE163"/>
  <c r="BE130"/>
  <c r="BE138"/>
  <c r="BE149"/>
  <c r="BE150"/>
  <c r="BE154"/>
  <c r="BE165"/>
  <c r="BE134"/>
  <c r="BE147"/>
  <c i="21" r="F124"/>
  <c r="BE134"/>
  <c r="BE143"/>
  <c r="BE145"/>
  <c r="BE149"/>
  <c r="BE159"/>
  <c r="BE181"/>
  <c i="20" r="J124"/>
  <c r="J99"/>
  <c i="21" r="BE135"/>
  <c r="BE153"/>
  <c r="BE177"/>
  <c r="BE178"/>
  <c r="BE142"/>
  <c r="BE147"/>
  <c r="BE148"/>
  <c r="BE169"/>
  <c r="BE170"/>
  <c r="BE171"/>
  <c r="E85"/>
  <c r="BE165"/>
  <c r="BE166"/>
  <c r="BE168"/>
  <c r="BE172"/>
  <c r="J121"/>
  <c r="BE136"/>
  <c r="BE138"/>
  <c r="BE156"/>
  <c r="BE160"/>
  <c r="BE174"/>
  <c r="BE129"/>
  <c r="BE130"/>
  <c r="BE131"/>
  <c r="BE140"/>
  <c r="BE141"/>
  <c r="BE155"/>
  <c r="BE158"/>
  <c r="BE167"/>
  <c r="BE175"/>
  <c r="BE176"/>
  <c r="BE180"/>
  <c r="J96"/>
  <c r="BE133"/>
  <c r="BE139"/>
  <c r="BE144"/>
  <c r="BE146"/>
  <c r="BE150"/>
  <c r="BE151"/>
  <c r="BE152"/>
  <c r="BE154"/>
  <c r="BE157"/>
  <c r="BE162"/>
  <c r="BE163"/>
  <c r="BE173"/>
  <c r="BE132"/>
  <c r="BE137"/>
  <c r="BE161"/>
  <c i="20" r="J91"/>
  <c r="BE125"/>
  <c r="BE129"/>
  <c r="BE141"/>
  <c r="BE151"/>
  <c r="BE161"/>
  <c r="BE170"/>
  <c r="BE173"/>
  <c r="BE179"/>
  <c r="BE194"/>
  <c r="J120"/>
  <c r="BE145"/>
  <c r="BE171"/>
  <c r="BE176"/>
  <c r="BE188"/>
  <c r="BE190"/>
  <c r="BE127"/>
  <c r="BE131"/>
  <c r="BE167"/>
  <c r="BE175"/>
  <c r="BE177"/>
  <c r="BE183"/>
  <c r="BE126"/>
  <c r="BE134"/>
  <c r="BE142"/>
  <c r="BE143"/>
  <c r="BE147"/>
  <c r="BE149"/>
  <c r="BE154"/>
  <c r="BE156"/>
  <c r="BE157"/>
  <c r="BE158"/>
  <c r="BE164"/>
  <c r="BE168"/>
  <c r="BE169"/>
  <c r="BE178"/>
  <c r="BE181"/>
  <c r="BE186"/>
  <c r="E111"/>
  <c r="BE133"/>
  <c r="BE137"/>
  <c r="BE139"/>
  <c r="BE140"/>
  <c r="BE144"/>
  <c r="BE153"/>
  <c r="BE155"/>
  <c r="BE159"/>
  <c i="19" r="J148"/>
  <c r="J104"/>
  <c i="20" r="F94"/>
  <c r="BE132"/>
  <c r="BE135"/>
  <c r="BE138"/>
  <c r="BE163"/>
  <c r="BE166"/>
  <c r="BE187"/>
  <c r="BE189"/>
  <c r="BE130"/>
  <c r="BE136"/>
  <c r="BE150"/>
  <c r="BE152"/>
  <c r="BE160"/>
  <c r="BE174"/>
  <c r="BE180"/>
  <c r="BE182"/>
  <c r="BE184"/>
  <c r="BE185"/>
  <c r="BE191"/>
  <c r="BE192"/>
  <c r="BE128"/>
  <c r="BE146"/>
  <c r="BE148"/>
  <c r="BE162"/>
  <c r="BE165"/>
  <c i="18" r="J124"/>
  <c r="J100"/>
  <c i="19" r="J94"/>
  <c r="BE135"/>
  <c r="BE152"/>
  <c r="BE168"/>
  <c r="BE173"/>
  <c r="BE174"/>
  <c r="BE184"/>
  <c r="BE192"/>
  <c r="BE200"/>
  <c r="BE221"/>
  <c r="BE222"/>
  <c r="BE140"/>
  <c r="BE143"/>
  <c r="BE159"/>
  <c r="BE172"/>
  <c r="BE198"/>
  <c r="BE207"/>
  <c r="F129"/>
  <c r="BE144"/>
  <c r="BE145"/>
  <c r="BE146"/>
  <c r="BE153"/>
  <c r="BE154"/>
  <c r="BE165"/>
  <c r="BE171"/>
  <c r="BE178"/>
  <c r="BE185"/>
  <c r="BE189"/>
  <c r="BE195"/>
  <c r="BE196"/>
  <c r="BE197"/>
  <c r="BE202"/>
  <c r="BE204"/>
  <c r="BE205"/>
  <c r="BE206"/>
  <c r="BE215"/>
  <c r="BE224"/>
  <c r="E120"/>
  <c r="BE137"/>
  <c r="BE149"/>
  <c r="BE150"/>
  <c r="BE151"/>
  <c r="BE161"/>
  <c r="BE162"/>
  <c r="BE176"/>
  <c r="BE186"/>
  <c r="BE187"/>
  <c r="BE188"/>
  <c r="BE218"/>
  <c r="BE138"/>
  <c r="BE155"/>
  <c r="BE156"/>
  <c r="BE157"/>
  <c r="BE164"/>
  <c r="BE169"/>
  <c r="BE181"/>
  <c r="BE183"/>
  <c r="BE190"/>
  <c r="BE199"/>
  <c r="BE210"/>
  <c r="BE141"/>
  <c r="BE142"/>
  <c r="BE160"/>
  <c r="BE163"/>
  <c r="BE182"/>
  <c r="BE191"/>
  <c r="BE193"/>
  <c r="BE209"/>
  <c r="BE213"/>
  <c r="BE214"/>
  <c r="BE217"/>
  <c i="18" r="BK122"/>
  <c r="J122"/>
  <c r="J98"/>
  <c i="19" r="J91"/>
  <c r="BE175"/>
  <c r="BE194"/>
  <c r="BE208"/>
  <c r="BE212"/>
  <c r="BE220"/>
  <c r="BE225"/>
  <c r="BE166"/>
  <c r="BE167"/>
  <c r="BE177"/>
  <c r="BE179"/>
  <c r="BE201"/>
  <c r="BE203"/>
  <c r="BE211"/>
  <c i="18" r="J116"/>
  <c r="F119"/>
  <c r="BE137"/>
  <c i="17" r="BK134"/>
  <c r="J134"/>
  <c r="J99"/>
  <c r="BK235"/>
  <c r="J235"/>
  <c r="J107"/>
  <c i="18" r="E85"/>
  <c r="BE129"/>
  <c r="J94"/>
  <c r="BE125"/>
  <c i="1" r="BC114"/>
  <c i="17" r="BE153"/>
  <c r="BE154"/>
  <c r="BE160"/>
  <c r="BE184"/>
  <c r="BE198"/>
  <c r="BE237"/>
  <c r="BE244"/>
  <c i="16" r="J151"/>
  <c r="J100"/>
  <c r="BK1195"/>
  <c r="J1195"/>
  <c r="J125"/>
  <c i="17" r="E121"/>
  <c r="BE203"/>
  <c i="16" r="J605"/>
  <c r="J108"/>
  <c i="17" r="F130"/>
  <c r="BE136"/>
  <c r="BE183"/>
  <c r="BE217"/>
  <c r="BE226"/>
  <c r="BE234"/>
  <c r="BE140"/>
  <c r="BE177"/>
  <c r="BE208"/>
  <c r="BE222"/>
  <c r="J94"/>
  <c r="BE137"/>
  <c r="BE141"/>
  <c r="BE142"/>
  <c r="BE164"/>
  <c r="BE207"/>
  <c r="BE219"/>
  <c r="J91"/>
  <c r="BE143"/>
  <c r="BE147"/>
  <c r="BE150"/>
  <c r="BE212"/>
  <c r="BE232"/>
  <c r="BE172"/>
  <c r="BE213"/>
  <c r="BE246"/>
  <c r="BE251"/>
  <c r="BE191"/>
  <c r="BE227"/>
  <c r="BE228"/>
  <c r="BE229"/>
  <c i="15" r="BK134"/>
  <c r="J134"/>
  <c r="J98"/>
  <c i="16" r="E85"/>
  <c r="J146"/>
  <c r="BE176"/>
  <c r="BE198"/>
  <c r="BE265"/>
  <c r="BE271"/>
  <c r="BE286"/>
  <c r="BE337"/>
  <c r="BE350"/>
  <c r="BE352"/>
  <c r="BE381"/>
  <c r="BE391"/>
  <c r="BE415"/>
  <c r="BE453"/>
  <c r="BE497"/>
  <c r="BE505"/>
  <c r="BE527"/>
  <c r="BE533"/>
  <c r="BE539"/>
  <c r="BE575"/>
  <c r="BE598"/>
  <c r="BE601"/>
  <c r="BE691"/>
  <c r="BE709"/>
  <c r="BE710"/>
  <c r="BE714"/>
  <c r="BE732"/>
  <c r="BE771"/>
  <c r="BE773"/>
  <c r="BE777"/>
  <c r="BE779"/>
  <c r="BE799"/>
  <c r="BE801"/>
  <c r="BE817"/>
  <c r="BE862"/>
  <c r="BE864"/>
  <c r="BE866"/>
  <c r="BE878"/>
  <c r="BE882"/>
  <c r="BE932"/>
  <c r="BE954"/>
  <c r="BE956"/>
  <c r="BE962"/>
  <c r="BE1042"/>
  <c r="BE1049"/>
  <c r="BE1054"/>
  <c r="BE1060"/>
  <c r="BE1085"/>
  <c r="BE1094"/>
  <c r="BE1098"/>
  <c r="BE1122"/>
  <c r="BE1124"/>
  <c r="BE1160"/>
  <c r="BE1163"/>
  <c r="BE1178"/>
  <c r="BE1181"/>
  <c r="BE1184"/>
  <c r="BE1188"/>
  <c r="BE1197"/>
  <c r="BE1199"/>
  <c r="BE1201"/>
  <c r="BE1203"/>
  <c r="BE1208"/>
  <c r="BE1212"/>
  <c r="BE1216"/>
  <c r="BE1220"/>
  <c r="BE1222"/>
  <c r="F146"/>
  <c r="BE155"/>
  <c r="BE158"/>
  <c r="BE162"/>
  <c r="BE182"/>
  <c r="BE213"/>
  <c r="BE218"/>
  <c r="BE220"/>
  <c r="BE233"/>
  <c r="BE258"/>
  <c r="BE262"/>
  <c r="BE268"/>
  <c r="BE280"/>
  <c r="BE314"/>
  <c r="BE340"/>
  <c r="BE385"/>
  <c r="BE388"/>
  <c r="BE436"/>
  <c r="BE470"/>
  <c r="BE530"/>
  <c r="BE542"/>
  <c r="BE545"/>
  <c r="BE548"/>
  <c r="BE571"/>
  <c r="BE603"/>
  <c r="BE609"/>
  <c r="BE623"/>
  <c r="BE665"/>
  <c r="BE673"/>
  <c r="BE707"/>
  <c r="BE719"/>
  <c r="BE754"/>
  <c r="BE781"/>
  <c r="BE807"/>
  <c r="BE815"/>
  <c r="BE819"/>
  <c r="BE840"/>
  <c r="BE872"/>
  <c r="BE914"/>
  <c r="BE920"/>
  <c r="BE938"/>
  <c r="BE967"/>
  <c r="BE1127"/>
  <c r="BE1162"/>
  <c r="BE173"/>
  <c r="BE191"/>
  <c r="BE194"/>
  <c r="BE217"/>
  <c r="BE224"/>
  <c r="BE246"/>
  <c r="BE249"/>
  <c r="BE250"/>
  <c r="BE256"/>
  <c r="BE440"/>
  <c r="BE443"/>
  <c r="BE461"/>
  <c r="BE536"/>
  <c r="BE590"/>
  <c r="BE596"/>
  <c r="BE619"/>
  <c r="BE640"/>
  <c r="BE694"/>
  <c r="BE712"/>
  <c r="BE716"/>
  <c r="BE726"/>
  <c r="BE783"/>
  <c r="BE805"/>
  <c r="BE823"/>
  <c r="BE836"/>
  <c r="BE848"/>
  <c r="BE880"/>
  <c r="BE886"/>
  <c r="BE896"/>
  <c r="BE902"/>
  <c r="BE906"/>
  <c r="BE912"/>
  <c r="BE916"/>
  <c r="BE952"/>
  <c r="BE966"/>
  <c r="BE968"/>
  <c r="BE979"/>
  <c r="BE1022"/>
  <c r="BE1064"/>
  <c r="BE1079"/>
  <c r="BE1097"/>
  <c r="BE1115"/>
  <c r="BE1119"/>
  <c r="BE1126"/>
  <c r="BE1156"/>
  <c r="BE1164"/>
  <c r="BE164"/>
  <c r="BE175"/>
  <c r="BE186"/>
  <c r="BE200"/>
  <c r="BE216"/>
  <c r="BE231"/>
  <c r="BE277"/>
  <c r="BE289"/>
  <c r="BE296"/>
  <c r="BE297"/>
  <c r="BE366"/>
  <c r="BE378"/>
  <c r="BE422"/>
  <c r="BE426"/>
  <c r="BE451"/>
  <c r="BE473"/>
  <c r="BE496"/>
  <c r="BE521"/>
  <c r="BE612"/>
  <c r="BE627"/>
  <c r="BE722"/>
  <c r="BE730"/>
  <c r="BE793"/>
  <c r="BE809"/>
  <c r="BE813"/>
  <c r="BE832"/>
  <c r="BE852"/>
  <c r="BE854"/>
  <c r="BE874"/>
  <c r="BE898"/>
  <c r="BE922"/>
  <c r="BE946"/>
  <c r="BE950"/>
  <c r="BE953"/>
  <c r="BE1040"/>
  <c r="BE1048"/>
  <c r="BE1101"/>
  <c r="BE1107"/>
  <c r="BE168"/>
  <c r="BE210"/>
  <c r="BE232"/>
  <c r="BE238"/>
  <c r="BE244"/>
  <c r="BE253"/>
  <c r="BE300"/>
  <c r="BE324"/>
  <c r="BE349"/>
  <c r="BE427"/>
  <c r="BE581"/>
  <c r="BE585"/>
  <c r="BE597"/>
  <c r="BE606"/>
  <c r="BE648"/>
  <c r="BE683"/>
  <c r="BE703"/>
  <c r="BE759"/>
  <c r="BE761"/>
  <c r="BE767"/>
  <c r="BE769"/>
  <c r="BE803"/>
  <c r="BE821"/>
  <c r="BE838"/>
  <c r="BE856"/>
  <c r="BE890"/>
  <c r="BE892"/>
  <c r="BE910"/>
  <c r="BE930"/>
  <c r="BE937"/>
  <c r="BE949"/>
  <c r="BE976"/>
  <c r="BE1019"/>
  <c r="BE1175"/>
  <c r="BE172"/>
  <c r="BE221"/>
  <c r="BE228"/>
  <c r="BE346"/>
  <c r="BE351"/>
  <c r="BE418"/>
  <c r="BE447"/>
  <c r="BE452"/>
  <c r="BE466"/>
  <c r="BE482"/>
  <c r="BE557"/>
  <c r="BE564"/>
  <c r="BE594"/>
  <c r="BE632"/>
  <c r="BE643"/>
  <c r="BE662"/>
  <c r="BE670"/>
  <c r="BE672"/>
  <c r="BE676"/>
  <c r="BE698"/>
  <c r="BE706"/>
  <c r="BE729"/>
  <c r="BE737"/>
  <c r="BE738"/>
  <c r="BE763"/>
  <c r="BE789"/>
  <c r="BE797"/>
  <c r="BE811"/>
  <c r="BE846"/>
  <c r="BE850"/>
  <c r="BE858"/>
  <c r="BE868"/>
  <c r="BE876"/>
  <c r="BE918"/>
  <c r="BE934"/>
  <c r="BE977"/>
  <c r="BE1028"/>
  <c r="BE1076"/>
  <c r="BE1103"/>
  <c r="BE1106"/>
  <c r="J91"/>
  <c r="BE152"/>
  <c r="BE163"/>
  <c r="BE204"/>
  <c r="BE207"/>
  <c r="BE215"/>
  <c r="BE219"/>
  <c r="BE257"/>
  <c r="BE274"/>
  <c r="BE292"/>
  <c r="BE295"/>
  <c r="BE317"/>
  <c r="BE343"/>
  <c r="BE428"/>
  <c r="BE446"/>
  <c r="BE456"/>
  <c r="BE457"/>
  <c r="BE489"/>
  <c r="BE495"/>
  <c r="BE510"/>
  <c r="BE514"/>
  <c r="BE554"/>
  <c r="BE560"/>
  <c r="BE561"/>
  <c r="BE565"/>
  <c r="BE568"/>
  <c r="BE578"/>
  <c r="BE589"/>
  <c r="BE634"/>
  <c r="BE637"/>
  <c r="BE686"/>
  <c r="BE701"/>
  <c r="BE725"/>
  <c r="BE740"/>
  <c r="BE749"/>
  <c r="BE775"/>
  <c r="BE834"/>
  <c r="BE842"/>
  <c r="BE844"/>
  <c r="BE860"/>
  <c r="BE870"/>
  <c r="BE884"/>
  <c r="BE888"/>
  <c r="BE900"/>
  <c r="BE904"/>
  <c r="BE908"/>
  <c r="BE926"/>
  <c r="BE999"/>
  <c r="BE1031"/>
  <c r="BE1047"/>
  <c r="BE1074"/>
  <c r="BE1099"/>
  <c r="BE1169"/>
  <c r="BE1172"/>
  <c r="BE165"/>
  <c r="BE174"/>
  <c r="BE190"/>
  <c r="BE237"/>
  <c r="BE283"/>
  <c r="BE309"/>
  <c r="BE321"/>
  <c r="BE406"/>
  <c r="BE412"/>
  <c r="BE439"/>
  <c r="BE448"/>
  <c r="BE467"/>
  <c r="BE477"/>
  <c r="BE492"/>
  <c r="BE501"/>
  <c r="BE518"/>
  <c r="BE524"/>
  <c r="BE551"/>
  <c r="BE599"/>
  <c r="BE616"/>
  <c r="BE679"/>
  <c r="BE704"/>
  <c r="BE734"/>
  <c r="BE736"/>
  <c r="BE765"/>
  <c r="BE785"/>
  <c r="BE787"/>
  <c r="BE791"/>
  <c r="BE795"/>
  <c r="BE894"/>
  <c r="BE924"/>
  <c r="BE928"/>
  <c r="BE940"/>
  <c r="BE1070"/>
  <c r="BE1083"/>
  <c r="BE1108"/>
  <c r="BE1111"/>
  <c r="BE1157"/>
  <c i="14" r="BK125"/>
  <c r="J125"/>
  <c i="15" r="E122"/>
  <c r="BE137"/>
  <c r="BE150"/>
  <c r="BE152"/>
  <c r="BE154"/>
  <c r="BE162"/>
  <c r="BE175"/>
  <c r="BE179"/>
  <c r="BE183"/>
  <c r="BE184"/>
  <c r="BE200"/>
  <c r="BE208"/>
  <c r="BE214"/>
  <c r="BE215"/>
  <c r="BE256"/>
  <c r="BE257"/>
  <c r="BE259"/>
  <c r="BE261"/>
  <c r="BE262"/>
  <c r="BE263"/>
  <c r="BE269"/>
  <c r="BE271"/>
  <c r="BE274"/>
  <c r="BE279"/>
  <c r="BE141"/>
  <c r="BE142"/>
  <c r="BE149"/>
  <c r="BE159"/>
  <c r="BE164"/>
  <c r="BE167"/>
  <c r="BE216"/>
  <c r="BE218"/>
  <c r="BE219"/>
  <c r="BE248"/>
  <c r="BE251"/>
  <c r="BE252"/>
  <c r="BE254"/>
  <c r="J131"/>
  <c r="BE139"/>
  <c r="BE146"/>
  <c r="BE151"/>
  <c r="BE157"/>
  <c r="BE194"/>
  <c r="BE197"/>
  <c r="BE202"/>
  <c r="BE210"/>
  <c r="BE244"/>
  <c r="BE247"/>
  <c r="BE250"/>
  <c r="BE264"/>
  <c r="BE273"/>
  <c r="BE277"/>
  <c r="J128"/>
  <c r="BE144"/>
  <c r="BE156"/>
  <c r="BE160"/>
  <c r="BE165"/>
  <c r="BE172"/>
  <c r="BE188"/>
  <c r="BE189"/>
  <c r="BE191"/>
  <c r="BE195"/>
  <c r="BE201"/>
  <c r="BE203"/>
  <c r="BE206"/>
  <c r="BE207"/>
  <c r="BE212"/>
  <c r="BE213"/>
  <c r="BE225"/>
  <c r="BE228"/>
  <c r="BE236"/>
  <c r="BE238"/>
  <c r="BE255"/>
  <c r="BE143"/>
  <c r="BE145"/>
  <c r="BE163"/>
  <c r="BE168"/>
  <c r="BE169"/>
  <c r="BE178"/>
  <c r="BE186"/>
  <c r="BE187"/>
  <c r="BE221"/>
  <c r="BE222"/>
  <c r="BE224"/>
  <c r="BE227"/>
  <c r="BE234"/>
  <c r="BE253"/>
  <c r="BE265"/>
  <c r="BE272"/>
  <c r="BE136"/>
  <c r="BE153"/>
  <c r="BE158"/>
  <c r="BE181"/>
  <c r="BE185"/>
  <c r="BE209"/>
  <c r="BE211"/>
  <c r="BE260"/>
  <c r="F131"/>
  <c r="BE138"/>
  <c r="BE177"/>
  <c r="BE182"/>
  <c r="BE190"/>
  <c r="BE192"/>
  <c r="BE196"/>
  <c r="BE199"/>
  <c r="BE204"/>
  <c r="BE220"/>
  <c r="BE230"/>
  <c r="BE240"/>
  <c r="BE242"/>
  <c r="BE249"/>
  <c r="BE266"/>
  <c r="BE267"/>
  <c r="BE275"/>
  <c r="BE140"/>
  <c r="BE148"/>
  <c r="BE161"/>
  <c r="BE166"/>
  <c r="BE170"/>
  <c r="BE171"/>
  <c r="BE174"/>
  <c r="BE176"/>
  <c r="BE198"/>
  <c r="BE223"/>
  <c r="BE226"/>
  <c r="BE232"/>
  <c r="BE246"/>
  <c r="BE276"/>
  <c i="14" r="E111"/>
  <c i="13" r="BK129"/>
  <c r="J129"/>
  <c r="J100"/>
  <c i="14" r="F96"/>
  <c r="BE127"/>
  <c r="BE128"/>
  <c r="J96"/>
  <c r="J119"/>
  <c i="13" r="F126"/>
  <c r="BE132"/>
  <c r="BE147"/>
  <c r="J93"/>
  <c r="BE131"/>
  <c r="BE134"/>
  <c r="BE142"/>
  <c i="12" r="J100"/>
  <c i="13" r="E85"/>
  <c r="BE135"/>
  <c r="BE133"/>
  <c r="J96"/>
  <c r="BE141"/>
  <c r="BE143"/>
  <c r="BE144"/>
  <c r="BE148"/>
  <c r="BE157"/>
  <c i="12" r="J127"/>
  <c r="J101"/>
  <c i="13" r="BE138"/>
  <c r="BE139"/>
  <c r="BE137"/>
  <c r="BE146"/>
  <c r="BE151"/>
  <c r="BE153"/>
  <c r="BE154"/>
  <c r="BE156"/>
  <c r="BE140"/>
  <c r="BE149"/>
  <c r="BE150"/>
  <c i="11" r="BK126"/>
  <c r="J126"/>
  <c r="J100"/>
  <c i="12" r="J96"/>
  <c r="F123"/>
  <c r="E112"/>
  <c r="BE128"/>
  <c r="J120"/>
  <c r="BE131"/>
  <c r="BE132"/>
  <c r="BE129"/>
  <c i="10" r="J130"/>
  <c r="J101"/>
  <c i="11" r="BE139"/>
  <c r="BE143"/>
  <c r="BE145"/>
  <c r="J93"/>
  <c r="BE138"/>
  <c r="E85"/>
  <c r="F96"/>
  <c r="BE132"/>
  <c r="BE133"/>
  <c r="BE134"/>
  <c r="BE140"/>
  <c r="J96"/>
  <c r="BE135"/>
  <c r="BE137"/>
  <c r="BE150"/>
  <c r="BE136"/>
  <c r="BE151"/>
  <c r="BE130"/>
  <c r="BE131"/>
  <c r="BE141"/>
  <c r="BE142"/>
  <c r="BE146"/>
  <c r="BE128"/>
  <c r="BE144"/>
  <c r="BE147"/>
  <c r="BE148"/>
  <c i="10" r="E115"/>
  <c r="J93"/>
  <c r="J126"/>
  <c r="BE133"/>
  <c r="BE135"/>
  <c r="BE138"/>
  <c r="BE139"/>
  <c r="BE140"/>
  <c r="BE141"/>
  <c r="BE143"/>
  <c r="BE144"/>
  <c r="BE155"/>
  <c r="F96"/>
  <c r="BE132"/>
  <c i="9" r="BK126"/>
  <c r="J126"/>
  <c r="J100"/>
  <c i="10" r="BE131"/>
  <c r="BE146"/>
  <c r="BE147"/>
  <c r="BE148"/>
  <c r="BE153"/>
  <c r="BE134"/>
  <c r="BE137"/>
  <c r="BE149"/>
  <c r="BE150"/>
  <c r="BE151"/>
  <c r="BE152"/>
  <c i="8" r="BK126"/>
  <c r="J126"/>
  <c i="9" r="BE131"/>
  <c r="F123"/>
  <c r="BE136"/>
  <c r="J93"/>
  <c r="J123"/>
  <c r="BE130"/>
  <c r="BE132"/>
  <c r="BE138"/>
  <c r="BE140"/>
  <c r="BE141"/>
  <c r="BE146"/>
  <c r="E112"/>
  <c r="BE128"/>
  <c r="BE129"/>
  <c r="BE139"/>
  <c r="BE133"/>
  <c r="BE134"/>
  <c r="BE135"/>
  <c r="BE145"/>
  <c r="BE137"/>
  <c r="BE142"/>
  <c r="BE143"/>
  <c i="8" r="J96"/>
  <c r="BE145"/>
  <c r="BE173"/>
  <c i="7" r="BK127"/>
  <c r="J127"/>
  <c i="8" r="BE131"/>
  <c r="BE144"/>
  <c r="BE149"/>
  <c r="BE165"/>
  <c r="BE182"/>
  <c r="BE185"/>
  <c r="BE187"/>
  <c r="BE151"/>
  <c r="BE158"/>
  <c r="BE169"/>
  <c r="BE170"/>
  <c r="BE174"/>
  <c r="BE177"/>
  <c r="BE179"/>
  <c r="BE180"/>
  <c r="BE181"/>
  <c r="BE183"/>
  <c r="BE152"/>
  <c r="BE155"/>
  <c r="BE193"/>
  <c r="E85"/>
  <c r="F96"/>
  <c r="J120"/>
  <c r="BE141"/>
  <c r="BE143"/>
  <c r="BE153"/>
  <c r="BE167"/>
  <c r="BE192"/>
  <c r="BE128"/>
  <c r="BE134"/>
  <c r="BE147"/>
  <c r="BE157"/>
  <c r="BE163"/>
  <c r="BE166"/>
  <c r="BE129"/>
  <c r="BE130"/>
  <c r="BE135"/>
  <c r="BE136"/>
  <c r="BE137"/>
  <c r="BE138"/>
  <c r="BE139"/>
  <c r="BE140"/>
  <c r="BE142"/>
  <c r="BE146"/>
  <c r="BE148"/>
  <c r="BE154"/>
  <c r="BE160"/>
  <c r="BE161"/>
  <c r="BE164"/>
  <c r="BE168"/>
  <c r="BE175"/>
  <c r="BE176"/>
  <c r="BE178"/>
  <c r="BE186"/>
  <c r="BE189"/>
  <c r="BE190"/>
  <c r="BE132"/>
  <c r="BE133"/>
  <c r="BE150"/>
  <c r="BE156"/>
  <c r="BE159"/>
  <c r="BE162"/>
  <c r="BE171"/>
  <c r="BE172"/>
  <c r="BE184"/>
  <c r="BE188"/>
  <c i="7" r="E85"/>
  <c r="BE147"/>
  <c r="BE149"/>
  <c r="BE167"/>
  <c r="BE176"/>
  <c r="J121"/>
  <c r="BE129"/>
  <c r="BE130"/>
  <c r="BE131"/>
  <c r="BE137"/>
  <c r="BE140"/>
  <c r="BE154"/>
  <c r="BE160"/>
  <c i="6" r="J123"/>
  <c r="J99"/>
  <c i="7" r="BE132"/>
  <c r="BE133"/>
  <c r="BE134"/>
  <c r="BE153"/>
  <c r="BE161"/>
  <c r="BE165"/>
  <c r="BE166"/>
  <c r="BE171"/>
  <c r="BE177"/>
  <c r="BE178"/>
  <c r="F124"/>
  <c r="BE138"/>
  <c r="BE141"/>
  <c r="BE145"/>
  <c r="BE150"/>
  <c r="BE157"/>
  <c r="BE159"/>
  <c r="BE169"/>
  <c r="BE173"/>
  <c r="BE180"/>
  <c r="J124"/>
  <c r="BE136"/>
  <c r="BE142"/>
  <c r="BE143"/>
  <c r="BE144"/>
  <c r="BE168"/>
  <c r="BE135"/>
  <c r="BE152"/>
  <c r="BE156"/>
  <c r="BE163"/>
  <c r="BE172"/>
  <c r="BE174"/>
  <c r="BE146"/>
  <c r="BE158"/>
  <c r="BE162"/>
  <c r="BE175"/>
  <c r="BE139"/>
  <c r="BE148"/>
  <c r="BE151"/>
  <c r="BE155"/>
  <c r="BE170"/>
  <c r="BE181"/>
  <c i="6" r="BE136"/>
  <c r="BE157"/>
  <c r="BE165"/>
  <c r="BE170"/>
  <c r="BE134"/>
  <c r="BE135"/>
  <c r="BE169"/>
  <c r="BE171"/>
  <c r="BE172"/>
  <c r="BE124"/>
  <c r="BE127"/>
  <c r="BE131"/>
  <c r="BE132"/>
  <c r="BE137"/>
  <c r="BE138"/>
  <c r="BE143"/>
  <c r="BE155"/>
  <c r="BE161"/>
  <c r="BE162"/>
  <c r="BE163"/>
  <c r="BE164"/>
  <c r="BE168"/>
  <c r="BE174"/>
  <c r="BE175"/>
  <c i="5" r="J179"/>
  <c r="J105"/>
  <c i="6" r="J91"/>
  <c r="BE128"/>
  <c r="BE129"/>
  <c r="BE130"/>
  <c r="BE133"/>
  <c r="BE158"/>
  <c r="BE159"/>
  <c r="BE179"/>
  <c i="5" r="J134"/>
  <c r="J100"/>
  <c i="6" r="E110"/>
  <c r="F119"/>
  <c r="BE125"/>
  <c r="BE140"/>
  <c r="BE145"/>
  <c r="BE146"/>
  <c r="BE147"/>
  <c r="BE149"/>
  <c r="BE156"/>
  <c r="BE126"/>
  <c r="BE139"/>
  <c r="BE141"/>
  <c r="BE150"/>
  <c r="BE151"/>
  <c r="BE176"/>
  <c r="BE177"/>
  <c r="J119"/>
  <c r="BE152"/>
  <c r="BE153"/>
  <c r="BE154"/>
  <c r="BE148"/>
  <c r="BE160"/>
  <c r="BE166"/>
  <c r="BE167"/>
  <c r="BE173"/>
  <c i="4" r="BK162"/>
  <c r="J162"/>
  <c r="J104"/>
  <c i="5" r="BE139"/>
  <c r="BE166"/>
  <c r="BE169"/>
  <c r="BE190"/>
  <c r="BE192"/>
  <c r="BE204"/>
  <c r="BE236"/>
  <c r="BE258"/>
  <c r="BE259"/>
  <c r="BE261"/>
  <c r="BE262"/>
  <c r="BE264"/>
  <c r="BE269"/>
  <c r="BE270"/>
  <c r="BE276"/>
  <c r="BE296"/>
  <c r="BE310"/>
  <c r="BE320"/>
  <c i="4" r="J134"/>
  <c r="J99"/>
  <c i="5" r="F129"/>
  <c r="BE143"/>
  <c r="BE174"/>
  <c r="BE176"/>
  <c r="BE188"/>
  <c r="BE189"/>
  <c r="BE201"/>
  <c r="BE228"/>
  <c r="BE244"/>
  <c r="BE251"/>
  <c r="BE252"/>
  <c r="BE254"/>
  <c r="BE275"/>
  <c r="BE277"/>
  <c r="BE278"/>
  <c r="BE280"/>
  <c r="BE286"/>
  <c r="BE303"/>
  <c r="E120"/>
  <c r="BE155"/>
  <c r="BE183"/>
  <c r="BE213"/>
  <c r="BE216"/>
  <c r="BE217"/>
  <c r="BE218"/>
  <c r="BE219"/>
  <c r="BE221"/>
  <c r="BE225"/>
  <c r="BE237"/>
  <c r="BE239"/>
  <c r="BE268"/>
  <c r="BE281"/>
  <c r="BE288"/>
  <c r="BE300"/>
  <c r="BE305"/>
  <c r="BE306"/>
  <c r="BE314"/>
  <c r="BE315"/>
  <c i="4" r="J135"/>
  <c r="J100"/>
  <c i="5" r="J94"/>
  <c r="BE157"/>
  <c r="BE164"/>
  <c r="BE167"/>
  <c r="BE177"/>
  <c r="BE185"/>
  <c r="BE205"/>
  <c r="BE208"/>
  <c r="BE212"/>
  <c r="BE240"/>
  <c r="BE241"/>
  <c r="BE255"/>
  <c r="BE265"/>
  <c r="BE266"/>
  <c r="BE273"/>
  <c r="BE274"/>
  <c r="BE284"/>
  <c r="BE285"/>
  <c r="BE287"/>
  <c r="BE163"/>
  <c r="BE168"/>
  <c r="BE172"/>
  <c r="BE173"/>
  <c r="BE175"/>
  <c r="BE186"/>
  <c r="BE196"/>
  <c r="BE202"/>
  <c r="BE210"/>
  <c r="BE214"/>
  <c r="BE222"/>
  <c r="BE224"/>
  <c r="BE230"/>
  <c r="BE232"/>
  <c r="BE234"/>
  <c r="BE235"/>
  <c r="BE245"/>
  <c r="BE249"/>
  <c r="BE250"/>
  <c r="BE256"/>
  <c r="BE257"/>
  <c r="BE263"/>
  <c r="BE267"/>
  <c r="BE272"/>
  <c r="BE289"/>
  <c r="BE292"/>
  <c r="BE298"/>
  <c r="BE299"/>
  <c r="BE302"/>
  <c r="BE146"/>
  <c r="BE150"/>
  <c r="BE160"/>
  <c r="BE162"/>
  <c r="BE165"/>
  <c r="BE197"/>
  <c r="BE198"/>
  <c r="BE200"/>
  <c r="BE207"/>
  <c r="BE209"/>
  <c r="BE211"/>
  <c r="BE215"/>
  <c r="BE220"/>
  <c r="BE223"/>
  <c r="BE226"/>
  <c r="BE242"/>
  <c r="BE246"/>
  <c r="BE247"/>
  <c r="BE248"/>
  <c r="BE253"/>
  <c r="BE282"/>
  <c r="BE283"/>
  <c r="BE290"/>
  <c r="BE291"/>
  <c r="BE294"/>
  <c r="BE295"/>
  <c r="BE297"/>
  <c r="BE301"/>
  <c r="BE304"/>
  <c r="BE308"/>
  <c r="BE311"/>
  <c r="BE312"/>
  <c r="BE313"/>
  <c r="J91"/>
  <c r="BE144"/>
  <c r="BE147"/>
  <c r="BE151"/>
  <c r="BE153"/>
  <c r="BE154"/>
  <c r="BE158"/>
  <c r="BE159"/>
  <c r="BE161"/>
  <c r="BE184"/>
  <c r="BE193"/>
  <c r="BE194"/>
  <c r="BE195"/>
  <c r="BE206"/>
  <c r="BE238"/>
  <c r="BE243"/>
  <c r="BE260"/>
  <c r="BE309"/>
  <c r="BE135"/>
  <c r="BE136"/>
  <c r="BE137"/>
  <c r="BE138"/>
  <c r="BE140"/>
  <c r="BE141"/>
  <c r="BE142"/>
  <c r="BE148"/>
  <c r="BE149"/>
  <c r="BE170"/>
  <c r="BE171"/>
  <c r="BE180"/>
  <c r="BE181"/>
  <c r="BE182"/>
  <c r="BE187"/>
  <c r="BE191"/>
  <c r="BE203"/>
  <c r="BE229"/>
  <c r="BE231"/>
  <c r="BE233"/>
  <c r="BE271"/>
  <c r="BE279"/>
  <c r="BE307"/>
  <c r="BE317"/>
  <c r="BE319"/>
  <c i="4" r="J94"/>
  <c r="BE138"/>
  <c r="BE153"/>
  <c r="BE154"/>
  <c r="BE160"/>
  <c r="BE168"/>
  <c r="BE169"/>
  <c r="BE172"/>
  <c r="BE184"/>
  <c r="BE187"/>
  <c r="BE188"/>
  <c r="BE221"/>
  <c r="BE222"/>
  <c r="BE230"/>
  <c r="BE231"/>
  <c r="BE232"/>
  <c r="BE258"/>
  <c r="BE259"/>
  <c r="BE276"/>
  <c r="BE282"/>
  <c i="3" r="J208"/>
  <c r="J106"/>
  <c i="4" r="BE136"/>
  <c r="BE143"/>
  <c r="BE155"/>
  <c r="BE171"/>
  <c r="BE200"/>
  <c r="BE216"/>
  <c r="BE220"/>
  <c r="BE225"/>
  <c r="BE227"/>
  <c r="BE233"/>
  <c r="BE235"/>
  <c r="BE236"/>
  <c r="BE239"/>
  <c r="BE248"/>
  <c r="BE270"/>
  <c r="BE275"/>
  <c r="BE281"/>
  <c r="BE284"/>
  <c r="BE285"/>
  <c r="BE286"/>
  <c r="BE287"/>
  <c r="BE289"/>
  <c i="3" r="BK129"/>
  <c r="J129"/>
  <c r="J99"/>
  <c i="4" r="F94"/>
  <c r="BE148"/>
  <c r="BE157"/>
  <c r="BE179"/>
  <c r="BE191"/>
  <c r="BE195"/>
  <c r="BE203"/>
  <c r="BE218"/>
  <c r="BE224"/>
  <c r="BE226"/>
  <c r="BE228"/>
  <c r="BE229"/>
  <c r="BE241"/>
  <c r="BE242"/>
  <c r="BE251"/>
  <c r="BE272"/>
  <c r="BE278"/>
  <c r="BE280"/>
  <c r="BE292"/>
  <c r="BE295"/>
  <c r="BE300"/>
  <c r="J127"/>
  <c r="BE137"/>
  <c r="BE156"/>
  <c r="BE166"/>
  <c r="BE167"/>
  <c r="BE181"/>
  <c r="BE190"/>
  <c r="BE196"/>
  <c r="BE197"/>
  <c r="BE201"/>
  <c r="BE205"/>
  <c r="BE211"/>
  <c r="BE219"/>
  <c r="BE244"/>
  <c r="BE249"/>
  <c r="BE256"/>
  <c r="BE257"/>
  <c r="BE266"/>
  <c r="BE274"/>
  <c r="BE279"/>
  <c r="BE290"/>
  <c r="BE298"/>
  <c r="BE299"/>
  <c r="BE301"/>
  <c r="BE303"/>
  <c r="BE140"/>
  <c r="BE170"/>
  <c r="BE198"/>
  <c r="BE237"/>
  <c r="BE246"/>
  <c r="BE255"/>
  <c r="BE260"/>
  <c r="BE283"/>
  <c r="BE288"/>
  <c r="BE291"/>
  <c r="BE294"/>
  <c r="BE158"/>
  <c r="BE159"/>
  <c r="BE164"/>
  <c r="BE173"/>
  <c r="BE174"/>
  <c r="BE176"/>
  <c r="BE185"/>
  <c r="BE192"/>
  <c r="BE199"/>
  <c r="BE204"/>
  <c r="BE209"/>
  <c r="BE213"/>
  <c r="BE223"/>
  <c r="BE238"/>
  <c r="BE250"/>
  <c r="BE253"/>
  <c r="BE267"/>
  <c r="BE269"/>
  <c r="BE271"/>
  <c r="BE296"/>
  <c r="E121"/>
  <c r="BE146"/>
  <c r="BE151"/>
  <c r="BE165"/>
  <c r="BE175"/>
  <c r="BE178"/>
  <c r="BE189"/>
  <c r="BE207"/>
  <c r="BE208"/>
  <c r="BE215"/>
  <c r="BE234"/>
  <c r="BE240"/>
  <c r="BE252"/>
  <c r="BE261"/>
  <c r="BE262"/>
  <c r="BE265"/>
  <c r="BE273"/>
  <c r="BE293"/>
  <c r="BE304"/>
  <c r="BE139"/>
  <c r="BE141"/>
  <c r="BE144"/>
  <c r="BE147"/>
  <c r="BE150"/>
  <c r="BE152"/>
  <c r="BE161"/>
  <c r="BE180"/>
  <c r="BE182"/>
  <c r="BE183"/>
  <c r="BE193"/>
  <c r="BE194"/>
  <c r="BE202"/>
  <c r="BE210"/>
  <c r="BE212"/>
  <c r="BE214"/>
  <c r="BE217"/>
  <c r="BE243"/>
  <c r="BE245"/>
  <c r="BE247"/>
  <c r="BE254"/>
  <c r="BE264"/>
  <c r="BE268"/>
  <c r="BE277"/>
  <c i="3" r="F94"/>
  <c r="J125"/>
  <c r="BE151"/>
  <c r="BE155"/>
  <c i="2" r="BK377"/>
  <c r="J377"/>
  <c r="J106"/>
  <c i="3" r="E116"/>
  <c r="BE138"/>
  <c i="2" r="BK141"/>
  <c r="J141"/>
  <c r="J99"/>
  <c i="3" r="BE132"/>
  <c r="BE145"/>
  <c r="BE158"/>
  <c r="BE190"/>
  <c r="BE206"/>
  <c r="BE177"/>
  <c r="BE198"/>
  <c r="BE200"/>
  <c r="BE201"/>
  <c r="BE204"/>
  <c r="BE144"/>
  <c r="BE162"/>
  <c r="BE170"/>
  <c r="BE194"/>
  <c r="BE199"/>
  <c r="BE220"/>
  <c r="BE176"/>
  <c r="BE184"/>
  <c r="J91"/>
  <c r="BE131"/>
  <c r="BE166"/>
  <c r="BE169"/>
  <c r="BE178"/>
  <c r="BE209"/>
  <c i="1" r="BA97"/>
  <c i="2" r="J94"/>
  <c r="BE143"/>
  <c r="BE146"/>
  <c r="BE172"/>
  <c r="BE240"/>
  <c r="BE251"/>
  <c r="BE299"/>
  <c r="BE304"/>
  <c r="BE312"/>
  <c r="BE356"/>
  <c r="BE359"/>
  <c r="BE369"/>
  <c r="BE416"/>
  <c r="BE439"/>
  <c r="BE443"/>
  <c r="BE452"/>
  <c r="BE454"/>
  <c r="BE470"/>
  <c r="BE518"/>
  <c r="BE535"/>
  <c r="BE541"/>
  <c r="BE565"/>
  <c r="BE573"/>
  <c r="BE605"/>
  <c r="BE613"/>
  <c r="BE615"/>
  <c r="BE625"/>
  <c r="BE631"/>
  <c r="BE647"/>
  <c r="BE686"/>
  <c r="BE688"/>
  <c r="BE717"/>
  <c r="BE757"/>
  <c r="BE798"/>
  <c r="BE800"/>
  <c r="BE804"/>
  <c r="BE805"/>
  <c r="BE823"/>
  <c r="BE824"/>
  <c r="BE826"/>
  <c r="BE827"/>
  <c r="BE828"/>
  <c r="E85"/>
  <c r="BE151"/>
  <c r="BE159"/>
  <c r="BE162"/>
  <c r="BE186"/>
  <c r="BE283"/>
  <c r="BE338"/>
  <c r="BE367"/>
  <c r="BE393"/>
  <c r="BE395"/>
  <c r="BE418"/>
  <c r="BE491"/>
  <c r="BE595"/>
  <c r="BE633"/>
  <c r="BE655"/>
  <c r="BE661"/>
  <c r="BE667"/>
  <c r="BE669"/>
  <c r="BE680"/>
  <c r="BE683"/>
  <c r="BE761"/>
  <c r="BE763"/>
  <c r="BE771"/>
  <c r="BE776"/>
  <c r="BE780"/>
  <c r="J134"/>
  <c r="BE163"/>
  <c r="BE191"/>
  <c r="BE287"/>
  <c r="BE317"/>
  <c r="BE325"/>
  <c r="BE329"/>
  <c r="BE370"/>
  <c r="BE383"/>
  <c r="BE482"/>
  <c r="BE483"/>
  <c r="BE490"/>
  <c r="BE539"/>
  <c r="BE545"/>
  <c r="BE597"/>
  <c r="BE599"/>
  <c r="BE619"/>
  <c r="BE627"/>
  <c r="BE637"/>
  <c r="BE641"/>
  <c r="BE649"/>
  <c r="BE653"/>
  <c r="BE665"/>
  <c r="BE671"/>
  <c r="BE718"/>
  <c r="BE732"/>
  <c r="BE770"/>
  <c r="BE779"/>
  <c r="BE796"/>
  <c r="F137"/>
  <c r="BE156"/>
  <c r="BE273"/>
  <c r="BE298"/>
  <c r="BE321"/>
  <c r="BE362"/>
  <c r="BE387"/>
  <c r="BE423"/>
  <c r="BE433"/>
  <c r="BE456"/>
  <c r="BE460"/>
  <c r="BE462"/>
  <c r="BE466"/>
  <c r="BE478"/>
  <c r="BE479"/>
  <c r="BE487"/>
  <c r="BE523"/>
  <c r="BE537"/>
  <c r="BE575"/>
  <c r="BE577"/>
  <c r="BE581"/>
  <c r="BE587"/>
  <c r="BE617"/>
  <c r="BE657"/>
  <c r="BE663"/>
  <c r="BE672"/>
  <c r="BE702"/>
  <c r="BE150"/>
  <c r="BE182"/>
  <c r="BE200"/>
  <c r="BE217"/>
  <c r="BE218"/>
  <c r="BE270"/>
  <c r="BE277"/>
  <c r="BE328"/>
  <c r="BE344"/>
  <c r="BE363"/>
  <c r="BE371"/>
  <c r="BE372"/>
  <c r="BE374"/>
  <c r="BE402"/>
  <c r="BE464"/>
  <c r="BE494"/>
  <c r="BE497"/>
  <c r="BE500"/>
  <c r="BE511"/>
  <c r="BE525"/>
  <c r="BE559"/>
  <c r="BE563"/>
  <c r="BE567"/>
  <c r="BE569"/>
  <c r="BE571"/>
  <c r="BE583"/>
  <c r="BE591"/>
  <c r="BE601"/>
  <c r="BE603"/>
  <c r="BE621"/>
  <c r="BE643"/>
  <c r="BE687"/>
  <c r="BE699"/>
  <c r="BE710"/>
  <c r="BE716"/>
  <c r="BE748"/>
  <c r="BE144"/>
  <c r="BE145"/>
  <c r="BE147"/>
  <c r="BE187"/>
  <c r="BE192"/>
  <c r="BE198"/>
  <c r="BE201"/>
  <c r="BE205"/>
  <c r="BE248"/>
  <c r="BE284"/>
  <c r="BE293"/>
  <c r="BE335"/>
  <c r="BE341"/>
  <c r="BE353"/>
  <c r="BE458"/>
  <c r="BE474"/>
  <c r="BE529"/>
  <c r="BE549"/>
  <c r="BE555"/>
  <c r="BE557"/>
  <c r="BE561"/>
  <c r="BE579"/>
  <c r="BE585"/>
  <c r="BE593"/>
  <c r="BE629"/>
  <c r="BE645"/>
  <c r="BE659"/>
  <c r="BE684"/>
  <c r="BE693"/>
  <c r="BE723"/>
  <c r="BE729"/>
  <c r="BE738"/>
  <c r="BE742"/>
  <c r="BE751"/>
  <c r="BE772"/>
  <c r="BE167"/>
  <c r="BE169"/>
  <c r="BE178"/>
  <c r="BE202"/>
  <c r="BE245"/>
  <c r="BE266"/>
  <c r="BE280"/>
  <c r="BE308"/>
  <c r="BE425"/>
  <c r="BE436"/>
  <c r="BE446"/>
  <c r="BE468"/>
  <c r="BE472"/>
  <c r="BE476"/>
  <c r="BE481"/>
  <c r="BE499"/>
  <c r="BE531"/>
  <c r="BE543"/>
  <c r="BE547"/>
  <c r="BE551"/>
  <c r="BE639"/>
  <c r="BE712"/>
  <c r="BE767"/>
  <c r="BE774"/>
  <c r="BE781"/>
  <c r="BE148"/>
  <c r="BE149"/>
  <c r="BE176"/>
  <c r="BE185"/>
  <c r="BE230"/>
  <c r="BE288"/>
  <c r="BE300"/>
  <c r="BE332"/>
  <c r="BE347"/>
  <c r="BE350"/>
  <c r="BE376"/>
  <c r="BE379"/>
  <c r="BE398"/>
  <c r="BE450"/>
  <c r="BE485"/>
  <c r="BE495"/>
  <c r="BE513"/>
  <c r="BE527"/>
  <c r="BE533"/>
  <c r="BE553"/>
  <c r="BE589"/>
  <c r="BE623"/>
  <c r="BE635"/>
  <c r="BE651"/>
  <c r="BE674"/>
  <c r="BE690"/>
  <c r="BE782"/>
  <c r="BE785"/>
  <c r="BE789"/>
  <c r="BE793"/>
  <c r="F38"/>
  <c i="1" r="BC96"/>
  <c i="6" r="J36"/>
  <c i="1" r="AW100"/>
  <c i="6" r="J32"/>
  <c i="8" r="F38"/>
  <c i="1" r="BA103"/>
  <c i="10" r="F38"/>
  <c i="1" r="BA105"/>
  <c i="11" r="F39"/>
  <c i="1" r="BB106"/>
  <c i="14" r="J38"/>
  <c i="1" r="AW109"/>
  <c i="15" r="F37"/>
  <c i="1" r="BB110"/>
  <c i="17" r="J36"/>
  <c i="1" r="AW113"/>
  <c i="18" r="F36"/>
  <c i="1" r="BA114"/>
  <c i="18" r="J36"/>
  <c i="1" r="AW114"/>
  <c i="18" r="F37"/>
  <c i="1" r="BB114"/>
  <c i="18" r="F39"/>
  <c i="1" r="BD114"/>
  <c i="19" r="F36"/>
  <c i="1" r="BA115"/>
  <c i="19" r="J36"/>
  <c i="1" r="AW115"/>
  <c i="20" r="F39"/>
  <c i="1" r="BD116"/>
  <c i="20" r="F37"/>
  <c i="1" r="BB116"/>
  <c i="21" r="J38"/>
  <c i="1" r="AW118"/>
  <c i="21" r="F40"/>
  <c i="1" r="BC118"/>
  <c i="22" r="F39"/>
  <c i="1" r="BB119"/>
  <c i="21" r="J34"/>
  <c i="23" r="F38"/>
  <c i="1" r="BA120"/>
  <c i="24" r="F40"/>
  <c i="1" r="BC121"/>
  <c i="25" r="F39"/>
  <c i="1" r="BD122"/>
  <c i="3" r="J36"/>
  <c i="1" r="AW97"/>
  <c i="3" r="F37"/>
  <c i="1" r="BB97"/>
  <c i="4" r="F36"/>
  <c i="1" r="BA98"/>
  <c i="4" r="F38"/>
  <c i="1" r="BC98"/>
  <c i="5" r="F38"/>
  <c i="1" r="BC99"/>
  <c i="7" r="F41"/>
  <c i="1" r="BD102"/>
  <c i="9" r="F38"/>
  <c i="1" r="BA104"/>
  <c i="10" r="F41"/>
  <c i="1" r="BD105"/>
  <c i="12" r="J38"/>
  <c i="1" r="AW107"/>
  <c i="13" r="F38"/>
  <c i="1" r="BA108"/>
  <c i="16" r="F36"/>
  <c i="1" r="BA112"/>
  <c i="22" r="J34"/>
  <c i="24" r="F39"/>
  <c i="1" r="BB121"/>
  <c i="25" r="J36"/>
  <c i="1" r="AW122"/>
  <c i="2" r="F39"/>
  <c i="1" r="BD96"/>
  <c i="6" r="F39"/>
  <c i="1" r="BD100"/>
  <c i="7" r="F38"/>
  <c i="1" r="BA102"/>
  <c i="8" r="F40"/>
  <c i="1" r="BC103"/>
  <c i="11" r="F38"/>
  <c i="1" r="BA106"/>
  <c i="13" r="F40"/>
  <c i="1" r="BC108"/>
  <c i="16" r="F37"/>
  <c i="1" r="BB112"/>
  <c i="23" r="F40"/>
  <c i="1" r="BC120"/>
  <c i="26" r="F36"/>
  <c i="1" r="BC123"/>
  <c i="25" r="J32"/>
  <c i="12" r="J34"/>
  <c i="1" r="AS111"/>
  <c i="3" r="F39"/>
  <c i="1" r="BD97"/>
  <c i="4" r="F37"/>
  <c i="1" r="BB98"/>
  <c i="4" r="F39"/>
  <c i="1" r="BD98"/>
  <c i="5" r="F37"/>
  <c i="1" r="BB99"/>
  <c i="7" r="J34"/>
  <c i="8" r="F41"/>
  <c i="1" r="BD103"/>
  <c i="9" r="J38"/>
  <c i="1" r="AW104"/>
  <c i="10" r="F40"/>
  <c i="1" r="BC105"/>
  <c i="12" r="F38"/>
  <c i="1" r="BA107"/>
  <c i="12" r="F40"/>
  <c i="1" r="BC107"/>
  <c i="13" r="J38"/>
  <c i="1" r="AW108"/>
  <c i="14" r="J34"/>
  <c i="16" r="J36"/>
  <c i="1" r="AW112"/>
  <c i="24" r="F41"/>
  <c i="1" r="BD121"/>
  <c i="26" r="F34"/>
  <c i="1" r="BA123"/>
  <c i="26" r="F35"/>
  <c i="1" r="BB123"/>
  <c i="2" r="F37"/>
  <c i="1" r="BB96"/>
  <c i="6" r="F38"/>
  <c i="1" r="BC100"/>
  <c i="7" r="F39"/>
  <c i="1" r="BB102"/>
  <c i="9" r="F39"/>
  <c i="1" r="BB104"/>
  <c i="10" r="F39"/>
  <c i="1" r="BB105"/>
  <c i="12" r="F39"/>
  <c i="1" r="BB107"/>
  <c i="12" r="F41"/>
  <c i="1" r="BD107"/>
  <c i="14" r="F38"/>
  <c i="1" r="BA109"/>
  <c i="14" r="F40"/>
  <c i="1" r="BC109"/>
  <c i="15" r="F38"/>
  <c i="1" r="BC110"/>
  <c i="16" r="F38"/>
  <c i="1" r="BC112"/>
  <c i="24" r="F38"/>
  <c i="1" r="BA121"/>
  <c i="25" r="F38"/>
  <c i="1" r="BC122"/>
  <c i="2" r="J36"/>
  <c i="1" r="AW96"/>
  <c i="6" r="F36"/>
  <c i="1" r="BA100"/>
  <c i="7" r="J38"/>
  <c i="1" r="AW102"/>
  <c i="8" r="J34"/>
  <c i="9" r="F40"/>
  <c i="1" r="BC104"/>
  <c i="10" r="J38"/>
  <c i="1" r="AW105"/>
  <c i="11" r="J38"/>
  <c i="1" r="AW106"/>
  <c i="14" r="F39"/>
  <c i="1" r="BB109"/>
  <c i="14" r="F41"/>
  <c i="1" r="BD109"/>
  <c i="15" r="F36"/>
  <c i="1" r="BA110"/>
  <c i="16" r="F39"/>
  <c i="1" r="BD112"/>
  <c i="23" r="F39"/>
  <c i="1" r="BB120"/>
  <c i="26" r="J34"/>
  <c i="1" r="AW123"/>
  <c i="26" r="F37"/>
  <c i="1" r="BD123"/>
  <c r="AS95"/>
  <c i="3" r="F38"/>
  <c i="1" r="BC97"/>
  <c i="4" r="J36"/>
  <c i="1" r="AW98"/>
  <c i="5" r="F36"/>
  <c i="1" r="BA99"/>
  <c i="5" r="J36"/>
  <c i="1" r="AW99"/>
  <c i="5" r="F39"/>
  <c i="1" r="BD99"/>
  <c i="8" r="J38"/>
  <c i="1" r="AW103"/>
  <c i="9" r="F41"/>
  <c i="1" r="BD104"/>
  <c i="11" r="F41"/>
  <c i="1" r="BD106"/>
  <c i="13" r="F39"/>
  <c i="1" r="BB108"/>
  <c i="15" r="J36"/>
  <c i="1" r="AW110"/>
  <c i="17" r="F36"/>
  <c i="1" r="BA113"/>
  <c i="17" r="F37"/>
  <c i="1" r="BB113"/>
  <c i="19" r="F38"/>
  <c i="1" r="BC115"/>
  <c i="19" r="F37"/>
  <c i="1" r="BB115"/>
  <c i="20" r="J36"/>
  <c i="1" r="AW116"/>
  <c i="21" r="F38"/>
  <c i="1" r="BA118"/>
  <c i="21" r="F41"/>
  <c i="1" r="BD118"/>
  <c i="22" r="F41"/>
  <c i="1" r="BD119"/>
  <c i="22" r="J38"/>
  <c i="1" r="AW119"/>
  <c i="23" r="J38"/>
  <c i="1" r="AW120"/>
  <c i="24" r="J38"/>
  <c i="1" r="AW121"/>
  <c i="25" r="F37"/>
  <c i="1" r="BB122"/>
  <c i="2" r="F36"/>
  <c i="1" r="BA96"/>
  <c i="6" r="F37"/>
  <c i="1" r="BB100"/>
  <c i="7" r="F40"/>
  <c i="1" r="BC102"/>
  <c i="8" r="F39"/>
  <c i="1" r="BB103"/>
  <c i="11" r="F40"/>
  <c i="1" r="BC106"/>
  <c i="13" r="F41"/>
  <c i="1" r="BD108"/>
  <c i="15" r="F39"/>
  <c i="1" r="BD110"/>
  <c i="17" r="F38"/>
  <c i="1" r="BC113"/>
  <c i="17" r="F39"/>
  <c i="1" r="BD113"/>
  <c i="19" r="F39"/>
  <c i="1" r="BD115"/>
  <c i="20" r="F38"/>
  <c i="1" r="BC116"/>
  <c i="20" r="F36"/>
  <c i="1" r="BA116"/>
  <c i="21" r="F39"/>
  <c i="1" r="BB118"/>
  <c i="22" r="F38"/>
  <c i="1" r="BA119"/>
  <c i="22" r="F40"/>
  <c i="1" r="BC119"/>
  <c i="23" r="F41"/>
  <c i="1" r="BD120"/>
  <c i="23" r="J34"/>
  <c i="25" r="F36"/>
  <c i="1" r="BA122"/>
  <c i="7" l="1" r="R127"/>
  <c i="5" r="BK133"/>
  <c r="J133"/>
  <c r="J99"/>
  <c i="10" r="P129"/>
  <c i="1" r="AU105"/>
  <c i="25" r="R139"/>
  <c i="8" r="T126"/>
  <c i="21" r="T127"/>
  <c i="25" r="T139"/>
  <c i="10" r="BK129"/>
  <c r="J129"/>
  <c i="4" r="P134"/>
  <c i="16" r="BK150"/>
  <c r="J150"/>
  <c r="J99"/>
  <c i="3" r="P129"/>
  <c r="P128"/>
  <c i="1" r="AU97"/>
  <c i="2" r="P377"/>
  <c i="22" r="R126"/>
  <c i="7" r="P127"/>
  <c i="1" r="AU102"/>
  <c i="24" r="T128"/>
  <c i="16" r="R150"/>
  <c i="7" r="T127"/>
  <c i="23" r="R126"/>
  <c i="16" r="P150"/>
  <c i="26" r="R123"/>
  <c i="21" r="P127"/>
  <c i="1" r="AU118"/>
  <c i="11" r="R126"/>
  <c i="5" r="T178"/>
  <c i="2" r="R377"/>
  <c i="23" r="P126"/>
  <c i="1" r="AU120"/>
  <c i="15" r="T134"/>
  <c r="P134"/>
  <c i="1" r="AU110"/>
  <c i="5" r="T133"/>
  <c r="T132"/>
  <c i="17" r="T134"/>
  <c r="T133"/>
  <c i="16" r="T604"/>
  <c i="12" r="T126"/>
  <c i="4" r="P162"/>
  <c i="11" r="T126"/>
  <c i="19" r="T147"/>
  <c r="T132"/>
  <c i="16" r="P604"/>
  <c i="4" r="R162"/>
  <c i="17" r="P134"/>
  <c r="P133"/>
  <c i="1" r="AU113"/>
  <c i="23" r="T126"/>
  <c i="19" r="BK147"/>
  <c i="2" r="P141"/>
  <c r="P140"/>
  <c i="1" r="AU96"/>
  <c i="13" r="R129"/>
  <c i="5" r="P133"/>
  <c i="20" r="P123"/>
  <c i="1" r="AU116"/>
  <c i="10" r="R129"/>
  <c i="2" r="R141"/>
  <c r="R140"/>
  <c i="8" r="R126"/>
  <c i="10" r="T129"/>
  <c i="5" r="P178"/>
  <c r="R178"/>
  <c r="R132"/>
  <c i="22" r="T126"/>
  <c i="19" r="R147"/>
  <c r="R132"/>
  <c i="8" r="P126"/>
  <c i="1" r="AU103"/>
  <c i="26" r="P124"/>
  <c r="P123"/>
  <c i="1" r="AU123"/>
  <c i="20" r="BK123"/>
  <c r="J123"/>
  <c r="J98"/>
  <c i="16" r="BK604"/>
  <c r="J604"/>
  <c r="J107"/>
  <c i="9" r="P126"/>
  <c i="1" r="AU104"/>
  <c i="26" r="T123"/>
  <c i="16" r="T150"/>
  <c r="T149"/>
  <c i="13" r="P129"/>
  <c i="1" r="AU108"/>
  <c i="16" r="R604"/>
  <c i="5" r="BK178"/>
  <c r="J178"/>
  <c r="J104"/>
  <c i="4" r="R134"/>
  <c r="R133"/>
  <c r="T134"/>
  <c r="T133"/>
  <c i="2" r="T377"/>
  <c r="T140"/>
  <c i="15" r="R134"/>
  <c i="1" r="AG107"/>
  <c i="19" r="BK133"/>
  <c r="J133"/>
  <c r="J99"/>
  <c i="17" r="BK249"/>
  <c r="J249"/>
  <c r="J110"/>
  <c i="26" r="BK124"/>
  <c r="BK123"/>
  <c r="J123"/>
  <c r="J96"/>
  <c i="1" r="AG122"/>
  <c i="25" r="J98"/>
  <c i="1" r="AG120"/>
  <c i="23" r="J100"/>
  <c i="1" r="AG119"/>
  <c i="22" r="J100"/>
  <c i="1" r="AG118"/>
  <c i="21" r="J100"/>
  <c i="17" r="BK133"/>
  <c r="J133"/>
  <c r="J98"/>
  <c i="16" r="BK149"/>
  <c r="J149"/>
  <c r="J98"/>
  <c i="1" r="AG109"/>
  <c i="14" r="J100"/>
  <c i="1" r="AG103"/>
  <c i="8" r="J100"/>
  <c i="1" r="AG102"/>
  <c i="7" r="J100"/>
  <c i="1" r="AG100"/>
  <c i="4" r="BK133"/>
  <c r="J133"/>
  <c i="3" r="BK128"/>
  <c r="J128"/>
  <c r="J98"/>
  <c i="2" r="BK140"/>
  <c r="J140"/>
  <c r="J98"/>
  <c r="J35"/>
  <c i="1" r="AV96"/>
  <c r="AT96"/>
  <c i="21" r="J37"/>
  <c i="1" r="AV118"/>
  <c r="AT118"/>
  <c r="AN118"/>
  <c i="24" r="F37"/>
  <c i="1" r="AZ121"/>
  <c i="26" r="J33"/>
  <c i="1" r="AV123"/>
  <c r="AT123"/>
  <c i="10" r="J34"/>
  <c i="1" r="AG105"/>
  <c i="3" r="F35"/>
  <c i="1" r="AZ97"/>
  <c i="6" r="J35"/>
  <c i="1" r="AV100"/>
  <c r="AT100"/>
  <c r="AN100"/>
  <c i="7" r="J37"/>
  <c i="1" r="AV102"/>
  <c r="AT102"/>
  <c r="AN102"/>
  <c i="10" r="J37"/>
  <c i="1" r="AV105"/>
  <c r="AT105"/>
  <c r="AN105"/>
  <c i="13" r="J34"/>
  <c i="1" r="AG108"/>
  <c i="14" r="F37"/>
  <c i="1" r="AZ109"/>
  <c i="15" r="J35"/>
  <c i="1" r="AV110"/>
  <c r="AT110"/>
  <c i="20" r="J35"/>
  <c i="1" r="AV116"/>
  <c r="AT116"/>
  <c i="23" r="J37"/>
  <c i="1" r="AV120"/>
  <c r="AT120"/>
  <c r="AN120"/>
  <c i="4" r="F35"/>
  <c i="1" r="AZ98"/>
  <c i="8" r="F37"/>
  <c i="1" r="AZ103"/>
  <c i="11" r="J34"/>
  <c i="1" r="AG106"/>
  <c i="12" r="F37"/>
  <c i="1" r="AZ107"/>
  <c r="BD101"/>
  <c i="15" r="F35"/>
  <c i="1" r="AZ110"/>
  <c i="20" r="F35"/>
  <c i="1" r="AZ116"/>
  <c i="23" r="F37"/>
  <c i="1" r="AZ120"/>
  <c i="26" r="F33"/>
  <c i="1" r="AZ123"/>
  <c i="4" r="J32"/>
  <c i="1" r="AG98"/>
  <c i="5" r="J35"/>
  <c i="1" r="AV99"/>
  <c r="AT99"/>
  <c i="9" r="F37"/>
  <c i="1" r="AZ104"/>
  <c i="11" r="J37"/>
  <c i="1" r="AV106"/>
  <c r="AT106"/>
  <c i="13" r="F37"/>
  <c i="1" r="AZ108"/>
  <c i="15" r="J32"/>
  <c i="1" r="AG110"/>
  <c i="16" r="F35"/>
  <c i="1" r="AZ112"/>
  <c i="4" r="J35"/>
  <c i="1" r="AV98"/>
  <c r="AT98"/>
  <c i="8" r="J37"/>
  <c i="1" r="AV103"/>
  <c r="AT103"/>
  <c r="AN103"/>
  <c i="12" r="J37"/>
  <c i="1" r="AV107"/>
  <c r="AT107"/>
  <c r="AN107"/>
  <c i="14" r="J37"/>
  <c i="1" r="AV109"/>
  <c r="AT109"/>
  <c r="AN109"/>
  <c r="BA101"/>
  <c r="AW101"/>
  <c i="17" r="J35"/>
  <c i="1" r="AV113"/>
  <c r="AT113"/>
  <c i="18" r="F35"/>
  <c i="1" r="AZ114"/>
  <c i="18" r="J32"/>
  <c i="1" r="AG114"/>
  <c i="19" r="F35"/>
  <c i="1" r="AZ115"/>
  <c i="22" r="J37"/>
  <c i="1" r="AV119"/>
  <c r="AT119"/>
  <c r="AN119"/>
  <c i="24" r="J37"/>
  <c i="1" r="AV121"/>
  <c r="AT121"/>
  <c r="AS94"/>
  <c i="5" r="F35"/>
  <c i="1" r="AZ99"/>
  <c i="9" r="J37"/>
  <c i="1" r="AV104"/>
  <c r="AT104"/>
  <c i="11" r="F37"/>
  <c i="1" r="AZ106"/>
  <c i="13" r="J37"/>
  <c i="1" r="AV108"/>
  <c r="AT108"/>
  <c i="17" r="F35"/>
  <c i="1" r="AZ113"/>
  <c i="18" r="J35"/>
  <c i="1" r="AV114"/>
  <c r="AT114"/>
  <c i="19" r="J35"/>
  <c i="1" r="AV115"/>
  <c r="AT115"/>
  <c i="22" r="F37"/>
  <c i="1" r="AZ119"/>
  <c r="BD117"/>
  <c r="BC117"/>
  <c r="AY117"/>
  <c i="24" r="J34"/>
  <c i="1" r="AG121"/>
  <c r="AG117"/>
  <c i="25" r="F35"/>
  <c i="1" r="AZ122"/>
  <c i="3" r="J35"/>
  <c i="1" r="AV97"/>
  <c r="AT97"/>
  <c i="6" r="F35"/>
  <c i="1" r="AZ100"/>
  <c i="7" r="F37"/>
  <c i="1" r="AZ102"/>
  <c i="9" r="J34"/>
  <c i="1" r="AG104"/>
  <c i="10" r="F37"/>
  <c i="1" r="AZ105"/>
  <c r="BC101"/>
  <c r="AY101"/>
  <c r="BB101"/>
  <c r="AX101"/>
  <c i="16" r="J35"/>
  <c i="1" r="AV112"/>
  <c r="AT112"/>
  <c i="2" r="F35"/>
  <c i="1" r="AZ96"/>
  <c i="21" r="F37"/>
  <c i="1" r="AZ118"/>
  <c r="BB117"/>
  <c r="AX117"/>
  <c r="BA117"/>
  <c r="AW117"/>
  <c i="25" r="J35"/>
  <c i="1" r="AV122"/>
  <c r="AT122"/>
  <c r="AN122"/>
  <c i="19" l="1" r="BK132"/>
  <c r="J132"/>
  <c i="16" r="P149"/>
  <c i="1" r="AU112"/>
  <c i="4" r="P133"/>
  <c i="1" r="AU98"/>
  <c i="5" r="P132"/>
  <c i="1" r="AU99"/>
  <c i="16" r="R149"/>
  <c i="5" r="BK132"/>
  <c r="J132"/>
  <c r="J98"/>
  <c i="26" r="J124"/>
  <c r="J97"/>
  <c i="19" r="J147"/>
  <c r="J103"/>
  <c i="10" r="J100"/>
  <c i="1" r="AN121"/>
  <c i="25" r="J41"/>
  <c i="24" r="J43"/>
  <c i="23" r="J43"/>
  <c i="22" r="J43"/>
  <c i="21" r="J43"/>
  <c i="1" r="AN114"/>
  <c i="18" r="J41"/>
  <c i="1" r="AN110"/>
  <c i="15" r="J41"/>
  <c i="1" r="AN108"/>
  <c i="14" r="J43"/>
  <c i="13" r="J43"/>
  <c i="1" r="AN106"/>
  <c i="12" r="J43"/>
  <c i="11" r="J43"/>
  <c i="1" r="AN104"/>
  <c i="10" r="J43"/>
  <c i="9" r="J43"/>
  <c i="8" r="J43"/>
  <c i="7" r="J43"/>
  <c i="6" r="J41"/>
  <c i="1" r="AN98"/>
  <c i="4" r="J98"/>
  <c r="J41"/>
  <c i="1" r="AG101"/>
  <c i="19" r="J32"/>
  <c i="1" r="AG115"/>
  <c r="AU101"/>
  <c r="AU117"/>
  <c r="BA95"/>
  <c r="BB95"/>
  <c r="AX95"/>
  <c r="BA111"/>
  <c r="AW111"/>
  <c r="AZ101"/>
  <c r="AV101"/>
  <c r="AT101"/>
  <c r="AN101"/>
  <c r="BD111"/>
  <c i="26" r="J30"/>
  <c i="1" r="AG123"/>
  <c i="20" r="J32"/>
  <c i="1" r="AG116"/>
  <c r="BC95"/>
  <c r="BB111"/>
  <c r="AX111"/>
  <c i="3" r="J32"/>
  <c i="1" r="AG97"/>
  <c r="AN97"/>
  <c i="17" r="J32"/>
  <c i="1" r="AG113"/>
  <c r="AN113"/>
  <c r="AZ117"/>
  <c r="AV117"/>
  <c r="AT117"/>
  <c r="AN117"/>
  <c r="BD95"/>
  <c i="2" r="J32"/>
  <c i="1" r="AG96"/>
  <c i="16" r="J32"/>
  <c i="1" r="AG112"/>
  <c r="BC111"/>
  <c r="AY111"/>
  <c i="19" l="1" r="J41"/>
  <c i="20" r="J41"/>
  <c i="26" r="J39"/>
  <c i="19" r="J98"/>
  <c i="17" r="J41"/>
  <c i="16" r="J41"/>
  <c i="1" r="AN112"/>
  <c i="3" r="J41"/>
  <c i="2" r="J41"/>
  <c i="1" r="AN96"/>
  <c r="AN123"/>
  <c r="AN116"/>
  <c r="AN115"/>
  <c r="AU111"/>
  <c i="5" r="J32"/>
  <c i="1" r="AG99"/>
  <c r="AN99"/>
  <c r="AU95"/>
  <c r="AU94"/>
  <c r="AZ111"/>
  <c r="AV111"/>
  <c r="AT111"/>
  <c r="AG111"/>
  <c r="AN111"/>
  <c r="BB94"/>
  <c r="W31"/>
  <c r="AW95"/>
  <c r="BD94"/>
  <c r="W33"/>
  <c r="BA94"/>
  <c r="W30"/>
  <c r="AZ95"/>
  <c r="AV95"/>
  <c r="AY95"/>
  <c r="BC94"/>
  <c r="AY94"/>
  <c i="5" l="1" r="J41"/>
  <c i="1" r="AG95"/>
  <c r="W32"/>
  <c r="AZ94"/>
  <c r="AV94"/>
  <c r="AK29"/>
  <c r="AT95"/>
  <c r="AW94"/>
  <c r="AK30"/>
  <c r="AX94"/>
  <c l="1" r="AN95"/>
  <c r="AG94"/>
  <c r="AK26"/>
  <c r="AK3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<sst xmlns="http://schemas.openxmlformats.org/spreadsheetml/2006/main">
  <si>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</si>
  <si>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</si>
  <si>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</si>
  <si>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</si>
  <si>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</si>
  <si>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{32749969-b921-4af1-9c4e-7511b1bc0e45}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</si>
  <si>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</si>
  <si>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</si>
  <si>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</si>
  <si>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</si>
  <si>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</si>
  <si>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</si>
  <si>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</si>
  <si>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</si>
  <si>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3264SP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</si>
  <si>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</si>
  <si>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</si>
  <si>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Objekty OU, část D a DM</t>
  </si>
  <si>
    <t>KSO:</t>
  </si>
  <si>
    <t>CC-CZ:</t>
  </si>
  <si>
    <t>Místo:</t>
  </si>
  <si>
    <t xml:space="preserve"> </t>
  </si>
  <si>
    <t>Datum:</t>
  </si>
  <si>
    <t>31. 8. 2018</t>
  </si>
  <si>
    <t>Zadavatel:</t>
  </si>
  <si>
    <t>IČ:</t>
  </si>
  <si>
    <t>Ostravská univerzita</t>
  </si>
  <si>
    <t>DIČ:</t>
  </si>
  <si>
    <t>Uchazeč:</t>
  </si>
  <si>
    <t>Vyplň údaj</t>
  </si>
  <si>
    <t>Projektant:</t>
  </si>
  <si>
    <t>Marpo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</si>
  <si>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</si>
  <si>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</si>
  <si>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</si>
  <si>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_x000d_
POLOŽKY BUDOU OCENĚNY V SOULADU S POŽADAVKY NPÚ (VIZ. SOUHRANNÁ TECHNICKÁ ZPRÁVA, TECHNICKÁ ZPRÁVA A VYJÁDŘENÍ NPÚ)																						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</si>
  <si>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</si>
  <si>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</si>
  <si>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</si>
  <si>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</si>
  <si>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</si>
  <si>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</si>
  <si>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</si>
  <si>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</si>
  <si>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</si>
  <si>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</si>
  <si>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</si>
  <si>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</si>
  <si>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</si>
  <si>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</si>
  <si>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</si>
  <si>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</si>
  <si>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</si>
  <si>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</si>
  <si>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</si>
  <si>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</si>
  <si>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</si>
  <si>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</si>
  <si>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</si>
  <si>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</si>
  <si>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</si>
  <si>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</si>
  <si>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</si>
  <si>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</si>
  <si>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</si>
  <si>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</si>
  <si>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</si>
  <si>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</si>
  <si>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</si>
  <si>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</si>
  <si>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</si>
  <si>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</si>
  <si>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</si>
  <si>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</si>
  <si>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</si>
  <si>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</si>
  <si>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</si>
  <si>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</si>
  <si>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</si>
  <si>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</si>
  <si>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</si>
  <si>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Uznatelné náklady</t>
  </si>
  <si>
    <t>STA</t>
  </si>
  <si>
    <t>1</t>
  </si>
  <si>
    <t>{9e2cd42f-25f3-4d7a-a143-9b81db76a351}</t>
  </si>
  <si>
    <t>2</t>
  </si>
  <si>
    <t>/</t>
  </si>
  <si>
    <t>D.1.1</t>
  </si>
  <si>
    <t>Architektonicko-stavební řešení</t>
  </si>
  <si>
    <t>Soupis</t>
  </si>
  <si>
    <t>{12188ac8-5bdd-427c-814c-3d0aa6fb5f5b}</t>
  </si>
  <si>
    <t>D.1.2</t>
  </si>
  <si>
    <t>Stavebně konstrukční řešení</t>
  </si>
  <si>
    <t>{94c34959-4d6f-4bc5-87ad-d78ef27f9231}</t>
  </si>
  <si>
    <t>D.1.4.1</t>
  </si>
  <si>
    <t>Vytápění</t>
  </si>
  <si>
    <t>{36093749-f684-44f2-a84b-baa68e976007}</t>
  </si>
  <si>
    <t>D.1.4.2</t>
  </si>
  <si>
    <t>Zdravotně technické instalace</t>
  </si>
  <si>
    <t>{33412682-c218-4d1a-a0b7-7193c3658bd3}</t>
  </si>
  <si>
    <t>D.1.4.3</t>
  </si>
  <si>
    <t>Silnoproudá elektrotechnika a bleskosvody</t>
  </si>
  <si>
    <t>{aef5e60f-1c4f-4665-8388-d96200c8d2c5}</t>
  </si>
  <si>
    <t>D.1.4.4</t>
  </si>
  <si>
    <t>Elekrotechnické komunikace vč.EPS</t>
  </si>
  <si>
    <t>{40c3f9c7-3499-4c7a-aa7d-8f80d059e826}</t>
  </si>
  <si>
    <t>D.1.4.4a</t>
  </si>
  <si>
    <t>Strukturovaná kabeláž</t>
  </si>
  <si>
    <t>3</t>
  </si>
  <si>
    <t>{f75832c6-1328-4255-b1a1-6f8c6ca7674b}</t>
  </si>
  <si>
    <t>D.1.4.4b</t>
  </si>
  <si>
    <t>Kabelové trasy</t>
  </si>
  <si>
    <t>{806db941-7abe-4884-8f66-73c354b4984b}</t>
  </si>
  <si>
    <t>D.1.4.4c</t>
  </si>
  <si>
    <t>Elektrická zabezpečovací signalizace</t>
  </si>
  <si>
    <t>{b8c8b538-6bec-407d-a92c-0fbd8968cc52}</t>
  </si>
  <si>
    <t>D.1.4.4d</t>
  </si>
  <si>
    <t>Elektrická kontrola vstupu</t>
  </si>
  <si>
    <t>{c3b65978-24be-48c2-b8aa-aa613da936e7}</t>
  </si>
  <si>
    <t>D.1.4.4e</t>
  </si>
  <si>
    <t>Evakuační rozhlas</t>
  </si>
  <si>
    <t>{73e40df1-7e9c-41cc-b63d-6e0437e797b3}</t>
  </si>
  <si>
    <t>D.1.4.4f</t>
  </si>
  <si>
    <t>Dohledový systém</t>
  </si>
  <si>
    <t>{544db853-8455-4ca6-a7c7-d3099de83c84}</t>
  </si>
  <si>
    <t>D.1.4.4g</t>
  </si>
  <si>
    <t>Domácí telefony</t>
  </si>
  <si>
    <t>{c8b8724d-4ddb-4d66-a1db-9bd36cc5be64}</t>
  </si>
  <si>
    <t>D.1.4.4h</t>
  </si>
  <si>
    <t>Aktivní prvky</t>
  </si>
  <si>
    <t>{31f3121b-3c5f-48fd-a88d-a5d58f73c254}</t>
  </si>
  <si>
    <t>D.1.4.6</t>
  </si>
  <si>
    <t>Vzduchotechnika</t>
  </si>
  <si>
    <t>{90869c6f-7f87-4493-9849-a7412e58f99a}</t>
  </si>
  <si>
    <t>02</t>
  </si>
  <si>
    <t>Neuznatelné náklady</t>
  </si>
  <si>
    <t>{75deb638-af45-4cd4-90ef-aaec22e115db}</t>
  </si>
  <si>
    <t>{ddbeb74d-336f-4794-9550-73ffa287e159}</t>
  </si>
  <si>
    <t>{1596977f-0c54-4d71-9399-f6a1df7ff4da}</t>
  </si>
  <si>
    <t>D.1.3</t>
  </si>
  <si>
    <t>Požárně bezpečnostní řešení</t>
  </si>
  <si>
    <t>{68ca20a0-2cb2-4f18-b7cc-313ec0b6275a}</t>
  </si>
  <si>
    <t>{8cb7a892-fc6d-4c54-a1a2-9587cc8009b3}</t>
  </si>
  <si>
    <t>Silnoproudá elektrotechnika</t>
  </si>
  <si>
    <t>{97061894-e31e-47b0-b655-6428034cca15}</t>
  </si>
  <si>
    <t>{c0b41bf3-4c6d-4ee2-936d-bd80f74810a2}</t>
  </si>
  <si>
    <t>{f840200f-e774-4b6b-bb3c-49fd60320775}</t>
  </si>
  <si>
    <t>Elektrická požární signalizace</t>
  </si>
  <si>
    <t>{cbc676b8-f87b-4a25-890a-b5120a6be772}</t>
  </si>
  <si>
    <t>Kabelové trasy slaboproudých rozvodů</t>
  </si>
  <si>
    <t>{fdd458f4-e1cf-4035-9dcf-1e405cfc903f}</t>
  </si>
  <si>
    <t>Grafická nástavba, vizualizace</t>
  </si>
  <si>
    <t>{ab0fdb10-3cb7-4914-bb75-4f0492d1a2df}</t>
  </si>
  <si>
    <t>{629da374-03cc-411d-8e5d-f220df9aa676}</t>
  </si>
  <si>
    <t>VON</t>
  </si>
  <si>
    <t>Vedlejší a ostatní rozpočtové náklady</t>
  </si>
  <si>
    <t>{c2a7ee58-29db-4309-ab6f-051957814b4e}</t>
  </si>
  <si>
    <t>KRYCÍ LIST SOUPISU PRACÍ</t>
  </si>
  <si>
    <t>Objekt:</t>
  </si>
  <si>
    <t>01 - Uznatelné náklady</t>
  </si>
  <si>
    <t>Soupis:</t>
  </si>
  <si>
    <t>D.1.1 - Architektonicko-stavební řešení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</si>
  <si>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																					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</si>
  <si>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</si>
  <si>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</si>
  <si>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</si>
  <si>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</si>
  <si>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</si>
  <si>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</si>
  <si>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</si>
  <si>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</si>
  <si>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</si>
  <si>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</si>
  <si>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</si>
  <si>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</si>
  <si>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</si>
  <si>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</si>
  <si>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</si>
  <si>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</si>
  <si>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</si>
  <si>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</si>
  <si>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</si>
  <si>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</si>
  <si>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</si>
  <si>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</si>
  <si>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</si>
  <si>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</si>
  <si>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</si>
  <si>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</si>
  <si>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</si>
  <si>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</si>
  <si>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</si>
  <si>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</si>
  <si>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</si>
  <si>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</si>
  <si>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</si>
  <si>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</si>
  <si>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</si>
  <si>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</si>
  <si>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</si>
  <si>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</si>
  <si>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</si>
  <si>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</si>
  <si>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</si>
  <si>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</si>
  <si>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</si>
  <si>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311231127</t>
  </si>
  <si>
    <t xml:space="preserve">Zdivo nosné z cihel dl 290 mm  P20 až 25 na SMS 10 MPa</t>
  </si>
  <si>
    <t>m3</t>
  </si>
  <si>
    <t>4</t>
  </si>
  <si>
    <t>30</t>
  </si>
  <si>
    <t>311235141</t>
  </si>
  <si>
    <t>Zdivo jednovrstvé z cihel broušených přes P10 do P15 na tenkovrstvou maltu tloušťky 240 mm</t>
  </si>
  <si>
    <t>m2</t>
  </si>
  <si>
    <t>32</t>
  </si>
  <si>
    <t>311236311</t>
  </si>
  <si>
    <t>Zdivo jednovrstvé zvukově izolační na tenkovrstvou maltu z cihel děrovaných broušených P20 tloušťky 190 mm</t>
  </si>
  <si>
    <t>36</t>
  </si>
  <si>
    <t>317168011</t>
  </si>
  <si>
    <t>Překlad keramický plochý š 115 mm dl 1000 mm</t>
  </si>
  <si>
    <t>kus</t>
  </si>
  <si>
    <t>42</t>
  </si>
  <si>
    <t>5</t>
  </si>
  <si>
    <t>317168012</t>
  </si>
  <si>
    <t>Překlad keramický plochý š 115 mm dl 1250 mm</t>
  </si>
  <si>
    <t>44</t>
  </si>
  <si>
    <t>6</t>
  </si>
  <si>
    <t>317168016</t>
  </si>
  <si>
    <t>Překlad keramický plochý š 115 mm dl 2250 mm</t>
  </si>
  <si>
    <t>50</t>
  </si>
  <si>
    <t>7</t>
  </si>
  <si>
    <t>317168022</t>
  </si>
  <si>
    <t>Překlad keramický plochý š 145 mm dl 1250 mm</t>
  </si>
  <si>
    <t>52</t>
  </si>
  <si>
    <t>8</t>
  </si>
  <si>
    <t>317168052</t>
  </si>
  <si>
    <t>Překlad keramický vysoký v 238 mm dl 1250 mm</t>
  </si>
  <si>
    <t>54</t>
  </si>
  <si>
    <t>9</t>
  </si>
  <si>
    <t>317944321</t>
  </si>
  <si>
    <t>Válcované nosníky do č.12 dodatečně osazované do připravených otvorů</t>
  </si>
  <si>
    <t>t</t>
  </si>
  <si>
    <t>56</t>
  </si>
  <si>
    <t>VV</t>
  </si>
  <si>
    <t xml:space="preserve">"viz v.č. NS_1.PP-7.NP" </t>
  </si>
  <si>
    <t>(0,65-0,078-0,191)*1,15</t>
  </si>
  <si>
    <t>"související drobné prvky" 0,15*0,381</t>
  </si>
  <si>
    <t>Součet</t>
  </si>
  <si>
    <t>10</t>
  </si>
  <si>
    <t>319201321</t>
  </si>
  <si>
    <t>Vyrovnání nerovného povrchu zdiva tl do 30 mm maltou</t>
  </si>
  <si>
    <t>58</t>
  </si>
  <si>
    <t>"viz stávající svislé konstrukce (otlučení omítek stěn)"9428</t>
  </si>
  <si>
    <t>11</t>
  </si>
  <si>
    <t>319202321</t>
  </si>
  <si>
    <t>Vyrovnání nerovného povrchu zdiva tl do 80 mm přizděním</t>
  </si>
  <si>
    <t>60</t>
  </si>
  <si>
    <t>"viz stávající svislé konstrukce (otlučení omítek stěn)" 9428*0,5</t>
  </si>
  <si>
    <t>342244221</t>
  </si>
  <si>
    <t>Příčka z cihel broušených na tenkovrstvou maltu tloušťky do 140 mm</t>
  </si>
  <si>
    <t>62</t>
  </si>
  <si>
    <t>13</t>
  </si>
  <si>
    <t>346244371</t>
  </si>
  <si>
    <t>Zazdívka rýh, nik nebo kapes z cihel pálených</t>
  </si>
  <si>
    <t>66</t>
  </si>
  <si>
    <t>"viz vysekání rýh a kapes"</t>
  </si>
  <si>
    <t>(0,03*8494)+(0,07*2767)+(0,1*(2494+1480))+(0,2*1967)+(0,15*1199)+(0,3*650)</t>
  </si>
  <si>
    <t>14</t>
  </si>
  <si>
    <t>346244382</t>
  </si>
  <si>
    <t>Plentování válcovaných nosníků</t>
  </si>
  <si>
    <t>68</t>
  </si>
  <si>
    <t>Vodorovné konstrukce</t>
  </si>
  <si>
    <t>15</t>
  </si>
  <si>
    <t>411321313</t>
  </si>
  <si>
    <t>Desková konstrukce ze ŽB tř. C 16/20</t>
  </si>
  <si>
    <t>74</t>
  </si>
  <si>
    <t>"skladby podlah_NS (D+DM)_NP8" 49,7*0,1</t>
  </si>
  <si>
    <t>16</t>
  </si>
  <si>
    <t>411362021</t>
  </si>
  <si>
    <t>Výztuž deskových konstrukcí svařovanými sítěmi Kari</t>
  </si>
  <si>
    <t>76</t>
  </si>
  <si>
    <t>"skladby podlah_NS (D+DM)_NP8" 49,7*10/1000</t>
  </si>
  <si>
    <t>"skladby podlah_NS (D+DM)_NP31"(181,7-26,70)*10/1000</t>
  </si>
  <si>
    <t>17</t>
  </si>
  <si>
    <t>413231221</t>
  </si>
  <si>
    <t>Zazdívka zhlaví stropních a střešních trámů</t>
  </si>
  <si>
    <t>78</t>
  </si>
  <si>
    <t>Úpravy povrchů, podlahy a osazování výplní</t>
  </si>
  <si>
    <t>18</t>
  </si>
  <si>
    <t>612131101</t>
  </si>
  <si>
    <t>Cementový postřik vnitřních stěn nanášený celoplošně ručně</t>
  </si>
  <si>
    <t>94</t>
  </si>
  <si>
    <t>"viz otlučení omítek stěn" 9428</t>
  </si>
  <si>
    <t>"viz zdivo a zazdívky" 2*(828+355,20+147,70+192,30)</t>
  </si>
  <si>
    <t>19</t>
  </si>
  <si>
    <t>612131121</t>
  </si>
  <si>
    <t>Penetrační disperzní nátěr vnitřních stěn nanášený ručně</t>
  </si>
  <si>
    <t>96</t>
  </si>
  <si>
    <t>"MVC-keramické obklady stěn" 12474,40-4,538</t>
  </si>
  <si>
    <t>20</t>
  </si>
  <si>
    <t>612135101</t>
  </si>
  <si>
    <t>Hrubá výplň rýh ve stěnách maltou jakékoli šířky rýhy</t>
  </si>
  <si>
    <t>98</t>
  </si>
  <si>
    <t>612142001</t>
  </si>
  <si>
    <t>Potažení vnitřních stěn sklovláknitým pletivem vtlačeným do tenkovrstvé hmoty</t>
  </si>
  <si>
    <t>100</t>
  </si>
  <si>
    <t>22</t>
  </si>
  <si>
    <t>6121430R0</t>
  </si>
  <si>
    <t>Příplatek za dodávku a osazení veškerých omítkových lišt, rohovníků a profilů vnitřních omítek stěn - viz specifikace systému a TP výrobce, TZ</t>
  </si>
  <si>
    <t>102</t>
  </si>
  <si>
    <t>"kompletní provedení dle specifikace PD a TZ vč. přímo souvisejících prací a dodávek"</t>
  </si>
  <si>
    <t>"množství/rozsah vztažen na celkové štukové plochy" 12469,862</t>
  </si>
  <si>
    <t>23</t>
  </si>
  <si>
    <t>612311131</t>
  </si>
  <si>
    <t>Potažení vnitřních stěn vápenným štukem tloušťky do 3 mm</t>
  </si>
  <si>
    <t>104</t>
  </si>
  <si>
    <t>24</t>
  </si>
  <si>
    <t>612321111</t>
  </si>
  <si>
    <t>Vápenocementová omítka hrubá jednovrstvá zatřená vnitřních stěn nanášená ručně</t>
  </si>
  <si>
    <t>106</t>
  </si>
  <si>
    <t>om</t>
  </si>
  <si>
    <t>12474,40</t>
  </si>
  <si>
    <t>ob</t>
  </si>
  <si>
    <t>4,538</t>
  </si>
  <si>
    <t>25</t>
  </si>
  <si>
    <t>612321191</t>
  </si>
  <si>
    <t>Příplatek k vápenocementové omítce vnitřních stěn za každých dalších 5 mm tloušťky ručně</t>
  </si>
  <si>
    <t>108</t>
  </si>
  <si>
    <t>12478,938*8 'Přepočtené koeficientem množství</t>
  </si>
  <si>
    <t>26</t>
  </si>
  <si>
    <t>615142012</t>
  </si>
  <si>
    <t>Potažení vnitřních nosníků rabicovým pletivem</t>
  </si>
  <si>
    <t>118</t>
  </si>
  <si>
    <t>27</t>
  </si>
  <si>
    <t>619995001</t>
  </si>
  <si>
    <t>Začištění omítek kolem oken, dveří, podlah nebo obkladů</t>
  </si>
  <si>
    <t>m</t>
  </si>
  <si>
    <t>120</t>
  </si>
  <si>
    <t>28</t>
  </si>
  <si>
    <t>631311115</t>
  </si>
  <si>
    <t>Mazanina tl do 80 mm z betonu prostého bez zvýšených nároků na prostředí tř. C 20/25</t>
  </si>
  <si>
    <t>168</t>
  </si>
  <si>
    <t>"skladby podlah_NS (D+DM)_NP34" 30,3*0,06</t>
  </si>
  <si>
    <t>29</t>
  </si>
  <si>
    <t>631311116</t>
  </si>
  <si>
    <t>Mazanina tl do 80 mm z betonu prostého bez zvýšených nároků na prostředí tř. C 25/30</t>
  </si>
  <si>
    <t>170</t>
  </si>
  <si>
    <t>"skladby podlah_NS (D+DM)_NP3" 363,2*0,05</t>
  </si>
  <si>
    <t>"skladby podlah_NS (D+DM)_NP7" (30,2-11,90)*0,05</t>
  </si>
  <si>
    <t>"skladby podlah_NS (D+DM)_NP8" 49,7*0,05</t>
  </si>
  <si>
    <t>"skladby podlah_NS (D+DM)_NP9" 66,2*0,05</t>
  </si>
  <si>
    <t>"skladby podlah_NS (D+DM)_NP10" (137,7+60,8-147,70)*0,085</t>
  </si>
  <si>
    <t>"skladby podlah_NS (D+DM)_NP19" (64,0)*0,05</t>
  </si>
  <si>
    <t>"skladby podlah_NS (D+DM)_NP23" 47,8*0,05</t>
  </si>
  <si>
    <t>"skladby podlah_NS (D+DM)_NP27" (273,3-151,60)*0,05</t>
  </si>
  <si>
    <t>"skladby podlah_NS (D+DM)_NP31" (181,7-26,70)*0,05</t>
  </si>
  <si>
    <t>"skladby podlah_NS (D+DM)_NP33" (17,2-12,20)*0,05</t>
  </si>
  <si>
    <t>631319171</t>
  </si>
  <si>
    <t>Příplatek k mazanině tl do 80 mm za stržení povrchu spodní vrstvy před vložením výztuže</t>
  </si>
  <si>
    <t>180</t>
  </si>
  <si>
    <t>31</t>
  </si>
  <si>
    <t>631319234.1</t>
  </si>
  <si>
    <t>Příplatek k mazaninám za přidání skelné sítě s oky 40/40 mm</t>
  </si>
  <si>
    <t>186</t>
  </si>
  <si>
    <t>"skladby podlah_NS (D+DM)_NP19" (20,2)*0,05</t>
  </si>
  <si>
    <t>631341115</t>
  </si>
  <si>
    <t>Mazanina tl do 80 mm z betonu lehkého keramického (600 kg/m3)</t>
  </si>
  <si>
    <t>188</t>
  </si>
  <si>
    <t>"skladby podlah_NS (D+DM)_NP4" (135,8-29,60)*0,06</t>
  </si>
  <si>
    <t>"skladby podlah_NS (D+DM)_NP7" (30,2-11,90)*0,085</t>
  </si>
  <si>
    <t>"skladby podlah_NS (D+DM)_NP8" 49,7*0,08</t>
  </si>
  <si>
    <t>"skladby podlah_NS (D+DM)_NP11" (1036,1+72,1-36,60)*0,08</t>
  </si>
  <si>
    <t>"skladby podlah_NS (D+DM)_NP17" (253,1-36,90)*0,05</t>
  </si>
  <si>
    <t>"skladby podlah_NS (D+DM)_NP31" (181,7-26,70)*0,06</t>
  </si>
  <si>
    <t>33</t>
  </si>
  <si>
    <t>631341135</t>
  </si>
  <si>
    <t>Mazanina tl do 240 mm z betonu lehkého keramického (600 kg/m3)</t>
  </si>
  <si>
    <t>192</t>
  </si>
  <si>
    <t>"skladby podlah_NS (D+DM)_NP9" 66,2*0,165</t>
  </si>
  <si>
    <t>"skladby podlah_NS (D+DM)_NP23" 47,8*0,23</t>
  </si>
  <si>
    <t>"skladby podlah_NS (D+DM)_NP27" (273,3-151,60)*0,4</t>
  </si>
  <si>
    <t>34</t>
  </si>
  <si>
    <t>631362021</t>
  </si>
  <si>
    <t>Výztuž mazanin svařovanými sítěmi Kari</t>
  </si>
  <si>
    <t>194</t>
  </si>
  <si>
    <t>"objekt D+DM_předpoklad"360*10/1000</t>
  </si>
  <si>
    <t>35</t>
  </si>
  <si>
    <t>632450134</t>
  </si>
  <si>
    <t>Vyrovnávací cementový potěr tl do 30-50 mm ze suchých směsí provedený v ploše</t>
  </si>
  <si>
    <t>196</t>
  </si>
  <si>
    <t>"vyrovnání stávajících konstrukcí po provedení BP_viz NPx_objekt D+DM" (3657)*0,75</t>
  </si>
  <si>
    <t>632451103</t>
  </si>
  <si>
    <t>Cementový samonivelační potěr ze suchých směsí tloušťky do 10 mm</t>
  </si>
  <si>
    <t>198</t>
  </si>
  <si>
    <t>"objekt D+DM" (0,0)+(40,2)</t>
  </si>
  <si>
    <t>"skladby podlah_NS (D+DM)_NP3" 363,2</t>
  </si>
  <si>
    <t>"skladby podlah_NS (D+DM)_NP4" 135,8-29,60</t>
  </si>
  <si>
    <t>"skladby podlah_NS (D+DM)_NP7" 30,2-11,90</t>
  </si>
  <si>
    <t>"skladby podlah_NS (D+DM)_NP8" 49,7</t>
  </si>
  <si>
    <t>"skladby podlah_NS (D+DM)_NP9" 66,2</t>
  </si>
  <si>
    <t>"skladby podlah_NS (D+DM)_NP11" (1036,1+72,1)-36,60</t>
  </si>
  <si>
    <t>"skladby podlah_NS (D+DM)_NP12" 356,3-30,50</t>
  </si>
  <si>
    <t>"skladby podlah_NS (D+DM)_NP17" 253,1-36,90</t>
  </si>
  <si>
    <t>"skladby podlah_NS (D+DM)_NP23" 47,8</t>
  </si>
  <si>
    <t>"skladby podlah_NS (D+DM)_NP27" 273,3-151,60</t>
  </si>
  <si>
    <t>"skladby podlah_NS (D+DM)_NP28" 23,3-20</t>
  </si>
  <si>
    <t>"skladby podlah_NS (D+DM)_NP33" 17,2-12,20</t>
  </si>
  <si>
    <t>37</t>
  </si>
  <si>
    <t>632451107</t>
  </si>
  <si>
    <t>Cementový samonivelační potěr ze suchých směsí tloušťky do 20 mm</t>
  </si>
  <si>
    <t>200</t>
  </si>
  <si>
    <t>"skladby podlah_NS (D+DM)_NP13" 22,9</t>
  </si>
  <si>
    <t>"skladby podlah_NS (D+DM)_NP16" 23,9-14,20</t>
  </si>
  <si>
    <t>38</t>
  </si>
  <si>
    <t>632451111</t>
  </si>
  <si>
    <t>Cementový samonivelační potěr ze suchých směsí tloušťky do 40 mm</t>
  </si>
  <si>
    <t>202</t>
  </si>
  <si>
    <t>"skladby podlah_NS (D+DM)_NP20" 270,6</t>
  </si>
  <si>
    <t>39</t>
  </si>
  <si>
    <t>633811111</t>
  </si>
  <si>
    <t>Broušení nerovností betonových podlah do 2 mm - stržení šlemu</t>
  </si>
  <si>
    <t>206</t>
  </si>
  <si>
    <t>"viz samonivelační potěry" 2435,20+32,60+270,60</t>
  </si>
  <si>
    <t>Ostatní konstrukce a práce, bourání</t>
  </si>
  <si>
    <t>40</t>
  </si>
  <si>
    <t>949101111</t>
  </si>
  <si>
    <t>Lešení pomocné pro objekty pozemních staveb s lešeňovou podlahou v do 1,9 m zatížení do 150 kg/m2</t>
  </si>
  <si>
    <t>232</t>
  </si>
  <si>
    <t>66,20+46,20+1028,50+263,80+325+352,90</t>
  </si>
  <si>
    <t>41</t>
  </si>
  <si>
    <t>952901111</t>
  </si>
  <si>
    <t>Vyčištění budov bytové a občanské výstavby při výšce podlaží do 4 m</t>
  </si>
  <si>
    <t>240</t>
  </si>
  <si>
    <t>"objekty D+DM" (2742,40)*1,25</t>
  </si>
  <si>
    <t>962031136</t>
  </si>
  <si>
    <t>Bourání příček z tvárnic nebo příčkovek tl do 150 mm</t>
  </si>
  <si>
    <t>242</t>
  </si>
  <si>
    <t>43</t>
  </si>
  <si>
    <t>962032241</t>
  </si>
  <si>
    <t>Bourání zdiva z cihel pálených nebo vápenopískových na MC přes 1 m3</t>
  </si>
  <si>
    <t>244</t>
  </si>
  <si>
    <t>"viz v.č._BP_1.PP-7.NP" 263</t>
  </si>
  <si>
    <t>962052211</t>
  </si>
  <si>
    <t>Bourání zdiva a konstrukcí nadzákladových ze ŽB přes 1 m3</t>
  </si>
  <si>
    <t>248</t>
  </si>
  <si>
    <t>45</t>
  </si>
  <si>
    <t>965042141</t>
  </si>
  <si>
    <t>Bourání podkladů pod dlažby nebo mazanin betonových tl do 100 mm pl přes 4 m2</t>
  </si>
  <si>
    <t>1607298019</t>
  </si>
  <si>
    <t>"BP_skladba konstrukce podlah BP1-BP34"</t>
  </si>
  <si>
    <t>0,05*(67,30+328,30+27+14,60+41,40+64,70+50)</t>
  </si>
  <si>
    <t>0,1*(37,1+246,90+67,80+1001,10+24,90+67,30+20,60+14,70+164,90+154,40+16,30)</t>
  </si>
  <si>
    <t>46</t>
  </si>
  <si>
    <t>965042241</t>
  </si>
  <si>
    <t>Bourání podkladů pod dlažby nebo mazanin betonových tl přes 100 mm pl pře 4 m2</t>
  </si>
  <si>
    <t>-793784566</t>
  </si>
  <si>
    <t>0,15*(18,6)</t>
  </si>
  <si>
    <t>(36,6*0,25)</t>
  </si>
  <si>
    <t>47</t>
  </si>
  <si>
    <t>965049111</t>
  </si>
  <si>
    <t>Příplatek k bourání betonových mazanin za bourání mazanin se svařovanou sítí tl do 100 mm</t>
  </si>
  <si>
    <t>35991247</t>
  </si>
  <si>
    <t>48</t>
  </si>
  <si>
    <t>965049112</t>
  </si>
  <si>
    <t>Příplatek k bourání betonových mazanin za bourání mazanin se svařovanou sítí tl přes 100 mm</t>
  </si>
  <si>
    <t>220981495</t>
  </si>
  <si>
    <t>49</t>
  </si>
  <si>
    <t>965081113</t>
  </si>
  <si>
    <t>Bourání podkladu z cihel plných plochy přes 1 m2</t>
  </si>
  <si>
    <t>268</t>
  </si>
  <si>
    <t>246,90</t>
  </si>
  <si>
    <t>965081213</t>
  </si>
  <si>
    <t>Bourání podlah z dlaždic keramických nebo xylolitových tl do 10 mm plochy přes 1 m2</t>
  </si>
  <si>
    <t>270</t>
  </si>
  <si>
    <t>P</t>
  </si>
  <si>
    <t>Poznámka k položce:_x000d_
Poznámka k položce: V jednotkové ceně zahrnuty náklady na bourání souvisejících obvodových soklů v = do 150 mm.</t>
  </si>
  <si>
    <t>153</t>
  </si>
  <si>
    <t>51</t>
  </si>
  <si>
    <t>965081333</t>
  </si>
  <si>
    <t>Bourání podlah z dlaždic kamenných, betonových, teracových nebo čedičových tl do 30 mm plochy přes 1 m2</t>
  </si>
  <si>
    <t>272</t>
  </si>
  <si>
    <t>"D" 68,5</t>
  </si>
  <si>
    <t>"DM" 18,6</t>
  </si>
  <si>
    <t>965082923</t>
  </si>
  <si>
    <t>Odstranění násypů pod podlahami tl do 100 mm pl přes 2 m2</t>
  </si>
  <si>
    <t>274</t>
  </si>
  <si>
    <t>0,05*(18,60+50,00)</t>
  </si>
  <si>
    <t>0,1*(18,00+154,40)</t>
  </si>
  <si>
    <t>53</t>
  </si>
  <si>
    <t>965082933</t>
  </si>
  <si>
    <t>Odstranění násypů pod podlahami tl do 200 mm pl přes 2 m2</t>
  </si>
  <si>
    <t>276</t>
  </si>
  <si>
    <t>0,15*(222,4)</t>
  </si>
  <si>
    <t>965082941</t>
  </si>
  <si>
    <t>Odstranění násypů pod podlahami tl přes 200 mm</t>
  </si>
  <si>
    <t>278</t>
  </si>
  <si>
    <t>(66*0,25)+(16,30*0,35)+(36,6*0,2)</t>
  </si>
  <si>
    <t>55</t>
  </si>
  <si>
    <t>967031732</t>
  </si>
  <si>
    <t>Přisekání plošné zdiva z cihel pálených na MV nebo MVC tl do 100 mm</t>
  </si>
  <si>
    <t>284</t>
  </si>
  <si>
    <t>968072455</t>
  </si>
  <si>
    <t>Vybourání dveřních zárubní pl do 2 m2 včetně vyvěšení křídel</t>
  </si>
  <si>
    <t>288</t>
  </si>
  <si>
    <t>57</t>
  </si>
  <si>
    <t>974031121</t>
  </si>
  <si>
    <t>Vysekání rýh ve zdivu cihelném hl do 30 mm š do 30 mm</t>
  </si>
  <si>
    <t>290</t>
  </si>
  <si>
    <t>"stavební přípravenost pro rozvody_bez rozlišení" 8494</t>
  </si>
  <si>
    <t>974031132</t>
  </si>
  <si>
    <t>Vysekání rýh ve zdivu cihelném hl do 50 mm š do 70 mm</t>
  </si>
  <si>
    <t>292</t>
  </si>
  <si>
    <t>"stavební přípravenost pro rozvody_bez rozlišení" 2767</t>
  </si>
  <si>
    <t>59</t>
  </si>
  <si>
    <t>974031143</t>
  </si>
  <si>
    <t>Vysekání rýh ve zdivu cihelném hl do 70 mm š do 100 mm</t>
  </si>
  <si>
    <t>294</t>
  </si>
  <si>
    <t>"stavební přípravenost pro rozvody_bez rozlišení" 2494</t>
  </si>
  <si>
    <t>974031153</t>
  </si>
  <si>
    <t>Vysekání rýh ve zdivu cihelném hl do 100 mm š do 100 mm</t>
  </si>
  <si>
    <t>296</t>
  </si>
  <si>
    <t>"stavební přípravenost pro rozvody_bez rozlišení" 1480</t>
  </si>
  <si>
    <t>61</t>
  </si>
  <si>
    <t>974031155</t>
  </si>
  <si>
    <t>Vysekání rýh ve zdivu cihelném hl do 100 mm š do 200 mm</t>
  </si>
  <si>
    <t>298</t>
  </si>
  <si>
    <t>"stavební přípravenost pro rozvody_bez rozlišení" 1967</t>
  </si>
  <si>
    <t>974031164</t>
  </si>
  <si>
    <t>Vysekání rýh ve zdivu cihelném hl do 150 mm š do 150 mm</t>
  </si>
  <si>
    <t>300</t>
  </si>
  <si>
    <t>"stavební přípravenost pro rozvody_bez rozlišení" 1199</t>
  </si>
  <si>
    <t>63</t>
  </si>
  <si>
    <t>974031167</t>
  </si>
  <si>
    <t>Vysekání rýh ve zdivu cihelném hl do 150 mm š do 300 mm</t>
  </si>
  <si>
    <t>302</t>
  </si>
  <si>
    <t>"stavební přípravenost pro rozvody_bez rozlišení" 650</t>
  </si>
  <si>
    <t>64</t>
  </si>
  <si>
    <t>977151118</t>
  </si>
  <si>
    <t>Jádrové vrty diamantovými korunkami do D 100 mm do stavebních materiálů</t>
  </si>
  <si>
    <t>304</t>
  </si>
  <si>
    <t>"stavební přípravenost pro rozvody_bez rozlišení" 26</t>
  </si>
  <si>
    <t>65</t>
  </si>
  <si>
    <t>977151123</t>
  </si>
  <si>
    <t>Jádrové vrty diamantovými korunkami do D 150 mm do stavebních materiálů</t>
  </si>
  <si>
    <t>306</t>
  </si>
  <si>
    <t>"stavební přípravenost pro rozvody_bez rozlišení" 23,25</t>
  </si>
  <si>
    <t>977151127</t>
  </si>
  <si>
    <t>Jádrové vrty diamantovými korunkami do D 250 mm do stavebních materiálů</t>
  </si>
  <si>
    <t>308</t>
  </si>
  <si>
    <t>"stavební přípravenost pro rozvody_bez rozlišení" 20</t>
  </si>
  <si>
    <t>67</t>
  </si>
  <si>
    <t>977151128</t>
  </si>
  <si>
    <t>Jádrové vrty diamantovými korunkami do D 300 mm do stavebních materiálů</t>
  </si>
  <si>
    <t>310</t>
  </si>
  <si>
    <t>"stavební přípravenost pro rozvody_bez rozlišení" 17</t>
  </si>
  <si>
    <t>977312114</t>
  </si>
  <si>
    <t>Řezání stávajících betonových konstrukcí a mazanin vyztužených hl do 200 mm</t>
  </si>
  <si>
    <t>312</t>
  </si>
  <si>
    <t>69</t>
  </si>
  <si>
    <t>978012191</t>
  </si>
  <si>
    <t>Otlučení (osekání) vnitřní vápenné nebo vápenocementové omítky stropů s výztužnou vrstvou v rozsahu do 100 %</t>
  </si>
  <si>
    <t>314</t>
  </si>
  <si>
    <t>"viz BP_podhledové konstrukce</t>
  </si>
  <si>
    <t>5389,20-2646,80</t>
  </si>
  <si>
    <t>70</t>
  </si>
  <si>
    <t>978013191</t>
  </si>
  <si>
    <t>Otlučení (osekání) vnitřní vápenné nebo vápenocementové omítky stěn v rozsahu do 100 %</t>
  </si>
  <si>
    <t>316</t>
  </si>
  <si>
    <t>997</t>
  </si>
  <si>
    <t>Přesun sutě</t>
  </si>
  <si>
    <t>71</t>
  </si>
  <si>
    <t>997013158</t>
  </si>
  <si>
    <t>Vnitrostaveništní doprava suti a vybouraných hmot pro budovy v do 27 m s omezením mechanizace</t>
  </si>
  <si>
    <t>340</t>
  </si>
  <si>
    <t>72</t>
  </si>
  <si>
    <t>997013631</t>
  </si>
  <si>
    <t>Poplatek za uložení na skládce (skládkovné) stavebního odpadu směsného kód odpadu 17 09 04</t>
  </si>
  <si>
    <t>342</t>
  </si>
  <si>
    <t>73</t>
  </si>
  <si>
    <t>997321511</t>
  </si>
  <si>
    <t>Vodorovná doprava suti a vybouraných hmot po suchu do 1 km</t>
  </si>
  <si>
    <t>344</t>
  </si>
  <si>
    <t>997321519</t>
  </si>
  <si>
    <t>Příplatek ZKD 1km vodorovné dopravy suti a vybouraných hmot po suchu</t>
  </si>
  <si>
    <t>346</t>
  </si>
  <si>
    <t>4713,217*20 'Přepočtené koeficientem množství</t>
  </si>
  <si>
    <t>75</t>
  </si>
  <si>
    <t>997321611</t>
  </si>
  <si>
    <t>Nakládání nebo překládání suti a vybouraných hmot</t>
  </si>
  <si>
    <t>348</t>
  </si>
  <si>
    <t>998</t>
  </si>
  <si>
    <t>Přesun hmot</t>
  </si>
  <si>
    <t>998011004</t>
  </si>
  <si>
    <t>Přesun hmot pro budovy zděné v přes 24 do 36 m</t>
  </si>
  <si>
    <t>-468556771</t>
  </si>
  <si>
    <t>PSV</t>
  </si>
  <si>
    <t>Práce a dodávky PSV</t>
  </si>
  <si>
    <t>711</t>
  </si>
  <si>
    <t>Izolace proti vodě, vlhkosti a plynům</t>
  </si>
  <si>
    <t>77</t>
  </si>
  <si>
    <t>711131811</t>
  </si>
  <si>
    <t>Odstranění izolace proti vlhkosti vodorovné</t>
  </si>
  <si>
    <t>354</t>
  </si>
  <si>
    <t>11,10+13,80</t>
  </si>
  <si>
    <t>711493112</t>
  </si>
  <si>
    <t>Izolace proti vodě vodorovná těsnicí stěrkou</t>
  </si>
  <si>
    <t>360</t>
  </si>
  <si>
    <t>Poznámka k položce:_x000d_
Poznámka k položce: Specifikace: -------------------------------------- V jednotkové ceně zahrnuty náklady na systémové koutové pásky/profily. Tl. hydroizolační stěrky 2x1,5 mm. ---------------------------------------</t>
  </si>
  <si>
    <t>"viz keramické dlažby" 45,571</t>
  </si>
  <si>
    <t>79</t>
  </si>
  <si>
    <t>711493122</t>
  </si>
  <si>
    <t>Izolace proti vodě svislá těsnicí stěrkou</t>
  </si>
  <si>
    <t>362</t>
  </si>
  <si>
    <t xml:space="preserve">Poznámka k položce:_x000d_
Poznámka k položce: Specifikace:  -------------------------------------- V jednotkové ceně zahrnuty náklady na systémové koutové pásky/profily. Tl. hydroizolační stěrky 2x2 mm. ---------------------------------------</t>
  </si>
  <si>
    <t xml:space="preserve">"viz keramické obklady stěn" </t>
  </si>
  <si>
    <t xml:space="preserve">"objekt DM" </t>
  </si>
  <si>
    <t>1,5*(3,025)</t>
  </si>
  <si>
    <t>80</t>
  </si>
  <si>
    <t>998711203</t>
  </si>
  <si>
    <t>Přesun hmot procentní pro izolace proti vodě, vlhkosti a plynům v objektech v do 60 m</t>
  </si>
  <si>
    <t>%</t>
  </si>
  <si>
    <t>364</t>
  </si>
  <si>
    <t>713</t>
  </si>
  <si>
    <t>Izolace tepelné</t>
  </si>
  <si>
    <t>81</t>
  </si>
  <si>
    <t>713110813</t>
  </si>
  <si>
    <t>Odstranění tepelné izolace stropů z vláknitých materiálů tl přes 100 mm</t>
  </si>
  <si>
    <t>380</t>
  </si>
  <si>
    <t>"SB7_7.NP D" (16,25*26,0)</t>
  </si>
  <si>
    <t>82</t>
  </si>
  <si>
    <t>713120811</t>
  </si>
  <si>
    <t>Odstranění tepelné izolace podlah volně kladené z desek tl. do 50 mm</t>
  </si>
  <si>
    <t>386</t>
  </si>
  <si>
    <t>246,90+1001,10+67,30+328,30+41,40+164,90</t>
  </si>
  <si>
    <t>83</t>
  </si>
  <si>
    <t>713121111</t>
  </si>
  <si>
    <t>Montáž izolace tepelné podlah rohožemi, pásy, dílci, deskami 1 vrstva</t>
  </si>
  <si>
    <t>388</t>
  </si>
  <si>
    <t>Poznámka k položce:_x000d_
Poznámka k položce: -tepelné izolace lepené nízkoexpanzní montážní pěnou</t>
  </si>
  <si>
    <t>"skladby podlah_NS (D+DM)_NP10" (137,7+60,8)-147,70</t>
  </si>
  <si>
    <t>"skladby podlah_NS (D+DM)_NP19" (20,2)</t>
  </si>
  <si>
    <t>"skladby podlah_NS (D+DM)_NP31" 181,7-26,70</t>
  </si>
  <si>
    <t>84</t>
  </si>
  <si>
    <t>M</t>
  </si>
  <si>
    <t>28375671</t>
  </si>
  <si>
    <t>deska EPS pro kročejový útlum tl 20mm</t>
  </si>
  <si>
    <t>390</t>
  </si>
  <si>
    <t>905,9*1,1 'Přepočtené koeficientem množství</t>
  </si>
  <si>
    <t>85</t>
  </si>
  <si>
    <t>713191R32</t>
  </si>
  <si>
    <t>Překrytí izolace tepelné separační a parotěsnou fólií tl 0,2 mm u podlah a stropů vč. vytažení na svislé konstrukce v = do cca 150 mm</t>
  </si>
  <si>
    <t>400</t>
  </si>
  <si>
    <t>"kompletní provedení dle specifikace PD a TZ vč. všech souvisejících prací a dodávek"</t>
  </si>
  <si>
    <t>v jednotkové ceně započítány náklady na obvodové dilatační pásky tl. min 10 mm v = min 150 mm</t>
  </si>
  <si>
    <t>1,15*905,90</t>
  </si>
  <si>
    <t>86</t>
  </si>
  <si>
    <t>998713204</t>
  </si>
  <si>
    <t>Přesun hmot procentní pro izolace tepelné v objektech v do 36 m</t>
  </si>
  <si>
    <t>402</t>
  </si>
  <si>
    <t>762</t>
  </si>
  <si>
    <t>Konstrukce tesařské</t>
  </si>
  <si>
    <t>87</t>
  </si>
  <si>
    <t>762018R03</t>
  </si>
  <si>
    <t>D+M dřevěné prvky konstrukcí, impregnace</t>
  </si>
  <si>
    <t>406</t>
  </si>
  <si>
    <t xml:space="preserve">Poznámka k položce:_x000d_
Poznámka k položce: Specifikace / obsah jednotkové ceny: -dodávka, výroba řeziva/prvků, - kvalita dle PD a TZ  -přesuny vč. potřebné zdvihací techniky -kompletní osazení/montážní práce/kotvení vč. kotevních prvků -spojovací prostředky, ošetření a impregnace řeziva vč. příslušných finálních povrchových úprav (ochranné povrchové úpravy dle požadavků PBŘ)  ------------------ -dílenská a výrobní dokumentace vč. příslušných statických výpočtů ------------------ -ostatní, jinde neuvedené. přímo související práce a dodávky</t>
  </si>
  <si>
    <t>"kompletní provedení dle specifikace PD a TZ vč. všech souvisejících prací a dodávek</t>
  </si>
  <si>
    <t>"podkladní nosná konstrukce skladby NP21" (0,08*0,22*6)*173,3</t>
  </si>
  <si>
    <t>"konstrukce dřevěné podlahy" 8,0</t>
  </si>
  <si>
    <t>Mezisoučet</t>
  </si>
  <si>
    <t>"ztratné, ochranné prostředky" 0,1*26,3</t>
  </si>
  <si>
    <t>88</t>
  </si>
  <si>
    <t>762420815</t>
  </si>
  <si>
    <t>Demontáž obložení stropů z desek sololak na nosném roštu</t>
  </si>
  <si>
    <t>446</t>
  </si>
  <si>
    <t>"skladba SB4_6.NP DM" 17,40+14,60</t>
  </si>
  <si>
    <t>89</t>
  </si>
  <si>
    <t>762511266</t>
  </si>
  <si>
    <t>Podlahové kce podkladové z desek OSB tl 20 mm nebroušených na pero a drážku šroubovaných</t>
  </si>
  <si>
    <t>452</t>
  </si>
  <si>
    <t>"skladby podlah_NS (D+DM)_NP21" (61,60+53,80)*2</t>
  </si>
  <si>
    <t>90</t>
  </si>
  <si>
    <t>762522811</t>
  </si>
  <si>
    <t>Demontáž podlah s polštáři z prken tloušťky do 32 mm</t>
  </si>
  <si>
    <t>458</t>
  </si>
  <si>
    <t xml:space="preserve">"střešní konstrukce a skladby_BP" </t>
  </si>
  <si>
    <t>"BP_skladba konstrukce podlah BP1-BP34" 40</t>
  </si>
  <si>
    <t>91</t>
  </si>
  <si>
    <t>762526811</t>
  </si>
  <si>
    <t>Demontáž podlah z cementotřísky , dřevotřísky, překližky, sololitu tloušťky do 20 mm bez polštářů</t>
  </si>
  <si>
    <t>460</t>
  </si>
  <si>
    <t>"BP_skladba konstrukce podlah BP1-BP34" 55</t>
  </si>
  <si>
    <t>92</t>
  </si>
  <si>
    <t>762841811</t>
  </si>
  <si>
    <t>Demontáž podbíjení obkladů stropů a střech sklonu do 60° z hrubých prken tl do 35 mm</t>
  </si>
  <si>
    <t>462</t>
  </si>
  <si>
    <t>"SB4_6.NP DM" 12*6,15</t>
  </si>
  <si>
    <t>"viz BP_podhledové konstrukce" 2742,40</t>
  </si>
  <si>
    <t>93</t>
  </si>
  <si>
    <t>998762204</t>
  </si>
  <si>
    <t>Přesun hmot procentní pro kce tesařské v objektech v do 36 m</t>
  </si>
  <si>
    <t>466</t>
  </si>
  <si>
    <t>763</t>
  </si>
  <si>
    <t>Konstrukce suché výstavby</t>
  </si>
  <si>
    <t>76301R</t>
  </si>
  <si>
    <t>LP1 - SDK PŘÍČKA TL. 125 MM, POŽÁRNÍ ODOLNOST ≥ EI 30, NA KOVOVÉ KONSTRUKCI R-CW 75, OPLÁŠTĚNÍ KOMBINACE DESEK 12,5MM, MINERÁLNÍ IZOLACE TL. 60 MM - POPIS A SPECIFIKACE VIZ PD, TZ</t>
  </si>
  <si>
    <t>-1232665145</t>
  </si>
  <si>
    <t>Poznámka k položce:_x000d_
POPIS:_x000d_
SDK PŘÍČKA TL. 125 MM, POŽÁRNÍ ODOLNOST ≥ EI 30,_x000d_
VZDUCHOVÁ NEPRŮZVUČNOST RW ≥ 53 [dB]_x000d_
NA KOVOVÉ KONSTRUKCI R-CW 75, OBOUSTRANNÉ OPLÁŠTĚNÍ_x000d_
V KOMBINACI DESKY R 12,5 (VNITŘNÍ) A_x000d_
DF 12,5 (VNĚJŠÍ), VKLÁDANÁ MINERÁLNÍ IZOLACE TL. 60 MM, (ρ = 40 kg/m3)_x000d_
KOMPLETNÍ DODÁVKA A MONTÁŽ VČ.PŘÍSLUŠENSTVÍ</t>
  </si>
  <si>
    <t>95</t>
  </si>
  <si>
    <t>76302r</t>
  </si>
  <si>
    <t>LP2 - SDK PŘÍČKA TL. 112,5 MM, NA KOVOVÉ KONSTRUKCI R-CW 75, OPLÁŠTĚNÍ V KOMBINACI DESEK 12,5MM, MINERÁLNÍ IZOLACE TL. 60 MM - POPIS A SPECIFIKACE VIZ PD, TZ</t>
  </si>
  <si>
    <t>-1118289511</t>
  </si>
  <si>
    <t>Poznámka k položce:_x000d_
POPIS:_x000d_
SDK PŘÍČKA TL. 112,5 MM, NA KOVOVÉ KONSTRUKCI R-CW 75_x000d_
ZE STRANY INTERIÉRU OPLÁŠTĚNÍ V KOMBINACI DESKY_x000d_
R 12,5 (VNITŘNÍ) A DF 12,5 (VNĚJŠÍ),_x000d_
ZE STRANY "HLUCHÉHO" PROSTORU 1x R 12,5_x000d_
VKLÁDANÁ MINERÁLNÍ IZOLACE TL. 60 MM, (ρ = 40 kg/m3)_x000d_
KOMPLETNÍ DODÁVKA A MONTÁŽ VČ. PŘÍSLUŠENSTVÍ</t>
  </si>
  <si>
    <t>76303R</t>
  </si>
  <si>
    <t xml:space="preserve">LP3 - SDK PŘÍČKA TL. 137,5 MM, NA KOVOVÉ KONSTRUKCI R-CW 100, OPLÁŠTĚNÍ V KOMBINACI DESEK 12,5MM, MINERÁLNÍ IZOLACE TL. 60 MM - POPIS A SPECIFIKACE VIZ PD, TZ </t>
  </si>
  <si>
    <t>1002527980</t>
  </si>
  <si>
    <t>Poznámka k položce:_x000d_
POPIS:_x000d_
SDK PŘÍČKA TL. 137,5 MM, NA KOVOVÉ KONSTRUKCI R-CW 100_x000d_
ZE STRANY KER. OBKLADU OPLÁŠTĚNÍ V KOMBINACI DESKY_x000d_
R 12,5 (VNITŘNÍ) A DF 12,5 (VNĚJŠÍ),_x000d_
ZE STRANY CHODBY PROSTORU 1x R 12,5_x000d_
VKLÁDANÁ MINERÁLNÍ IZOLACE TL. 60 MM, (ρ = 40 kg/m3)_x000d_
KOMPLETNÍ DODÁVKA A MONTÁŽ VČ.PŘÍSLUŠENSTVÍ</t>
  </si>
  <si>
    <t>97</t>
  </si>
  <si>
    <t>76304R</t>
  </si>
  <si>
    <t>LP4 - SDK PŘÍČKA TL. 105 MM, POŽÁRNÍ ODOLNOST ≥ EI 30,OBOUSTRANNÉ OPLÁŠTĚNÍ DF TL. 15 mm, MINERÁLNÍ IZOLACE TL. 40 MM - POPIS A SPECIFIKACE VIZ PD, TZ</t>
  </si>
  <si>
    <t>-672195673</t>
  </si>
  <si>
    <t>Poznámka k položce:_x000d_
POPIS:_x000d_
SDK PŘÍČKA TL. 105 MM, POŽÁRNÍ ODOLNOST ≥ EI 30,_x000d_
NA KOVOVÉ KONSTRUKCI R-CW 75_x000d_
OBOUSTRANNÉ OPLÁŠTĚNÍ DF TL. 15 mm_x000d_
VKLÁDANÁ MINERÁLNÍ IZOLACE TL. 40 MM, (ρ = 40 kg/m3)_x000d_
KOMPLETNÍ DODÁVKA A MONTÁŽ VČ. PŘÍSLUŠENSTVÍ</t>
  </si>
  <si>
    <t>76305R</t>
  </si>
  <si>
    <t xml:space="preserve">LP5- SDK PŘÍČKA TL. 90 MM, NA KOVOVÉ KONSTRUKCI R-CW 50, OPLÁŠTĚNÍ V KOMBINACI DESEK 12,5MM - POPIS A SPECIFIKACE VIZ PD, TZ </t>
  </si>
  <si>
    <t>1435546594</t>
  </si>
  <si>
    <t>Poznámka k položce:_x000d_
POPIS:_x000d_
SDK PŘÍČKA TL. 90 MM, NA KOVOVÉ KONSTRUKCI R-CW 50_x000d_
ZE STRANY KER. OBKLADU OPLÁŠTĚNÍ V KOMBINACI DESKY_x000d_
R 12,5 (VNITŘNÍ) A DF 12,5 (VNĚJŠÍ),_x000d_
ZE STRANY CHODBY 1x DF 15 mm_x000d_
KOMPLETNÍ DODÁVKA A MONTÁŽ VČ.PŘÍSLUŠENSTVÍ</t>
  </si>
  <si>
    <t>99</t>
  </si>
  <si>
    <t>76306R</t>
  </si>
  <si>
    <t xml:space="preserve">LP6 - SDK PŘÍČKA TL. 150 MM,NA KOVOVÉ KONSTRUKCI R-CW 100, OPLÁŠTĚNÍ V KOMBINACI DESEK 12,5MM - POPIS  SPECIFIKACE VIZ PD, TZ</t>
  </si>
  <si>
    <t>-283797530</t>
  </si>
  <si>
    <t xml:space="preserve">Poznámka k položce:_x000d_
POPIS:_x000d_
SDK PŘÍČKA TL. 150 MM,_x000d_
NA KOVOVÉ KONSTRUKCI R-CW 100, OBOUSTRANNÉ OPLÁŠTĚNÍ V_x000d_
KOMBINACI DESKY R 12,5 (VNITŘNÍ) A_x000d_
DF 12,5 (VNĚJŠÍ), DO MEZIPROSTORU VEDENÍ ROZVODŮ ZTI_x000d_
KOMPLETNÍ DODÁVKA  A MONTÁŽ VČ. PŘÍSLUŠENSTVÍ</t>
  </si>
  <si>
    <t>76307R</t>
  </si>
  <si>
    <t>LP7 - SDK PŘEDSTĚNA TL. 75 MM, NA KOVOVÉ KONSTRUKCI R-CW 50,POŽÁRNÍ ODOLNOST ≥ EI 30, OPLÁŠTĚNÍ KOMBINACE DESEK 12,5MM - POPIS A SPECIFIKACE VIZ PD, TZ</t>
  </si>
  <si>
    <t>1290767176</t>
  </si>
  <si>
    <t>Poznámka k položce:_x000d_
POPIS:_x000d_
SDK PŘEDSTĚNA TL. 75 MM, NA KOVOVÉ KONSTRUKCI R-CW 50,_x000d_
POŽÁRNÍ ODOLNOST ≥ EI 30, JEDNOSTRANNÉ OPLÁŠTĚNÍ V KOMBINACI_x000d_
DESKY R 12,5 (VNITŘNÍ) A DF 12,5 (VNĚJŠÍ),_x000d_
INSTALACE ZTI (WC NÁDRŽKA)_x000d_
KOMPLETNÍ DODÁVKA A MONTÁŽ VČ. PŘÍSLUŠENSTVÍ</t>
  </si>
  <si>
    <t>101</t>
  </si>
  <si>
    <t>76308R</t>
  </si>
  <si>
    <t>LP8 - SDK PŘÍČKA TL. 200 MM, POŽÁRNÍ ODOLNOST ≥ EI 30,NA KOVOVÉ KONSTRUKCI R-CW 75, OPLÁŠTĚNÍ KOMBINACE DESEK 12,5MM, MINERÁLNÍ IZOLACE TL. 2x 60 MM - POPIS A SPECIFIKACE VIZ PD, TZ</t>
  </si>
  <si>
    <t>-251939992</t>
  </si>
  <si>
    <t>Poznámka k položce:_x000d_
POPIS:_x000d_
SDK PŘÍČKA TL. 200 MM, POŽÁRNÍ ODOLNOST ≥ EI 30,_x000d_
NA KOVOVÉ KONSTRUKCI R-CW 75, OBOUSTRANNÉ OPLÁŠTĚNÍ V_x000d_
KOMBINACI DESKY R 12,5 (VNITŘNÍ) A_x000d_
DF 12,5 (VNĚJŠÍ), VKLÁDANÁ MINERÁLNÍ IZOLACE TL. 2x 60 MM, (ρ = 40 kg/m3)_x000d_
KOMPLETNÍ DODÁVKA A MONTÁŽ VČ. PŘÍSLUŠENSTVÍ</t>
  </si>
  <si>
    <t>76309R</t>
  </si>
  <si>
    <t>LP9 - SDK PŘEDSTĚNA TL. 75 MM, NA KOVOVÉ KONSTRUKCI R-CW 50, OPLÁŠTĚNÍ V KOMBINACI DESEK 12,5MM- POPIS A SPECIFIKACE VIZ PD,TZ</t>
  </si>
  <si>
    <t>-1035573457</t>
  </si>
  <si>
    <t>Poznámka k položce:_x000d_
POPIS:_x000d_
SDK PŘEDSTĚNA TL. 75 MM, NA KOVOVÉ KONSTRUKCI R-CW 50,_x000d_
JEDNOSTRANNÉ OPLÁŠTĚNÍ V KOMBINACI DESKY_x000d_
R 12,5 (VNITŘNÍ) A DF 12,5 (VNĚJŠÍ), REVIZNÍ DVÍŘKA_x000d_
KOMPLETNÍ DODÁVKA A MONTÁŽ VČ. PŘÍSLUŠENSTVÍ</t>
  </si>
  <si>
    <t>103</t>
  </si>
  <si>
    <t>76310R</t>
  </si>
  <si>
    <t xml:space="preserve">LP10 - SDK PŘÍČKA TL. 125 MM, POŽÁRNÍ ODOLNOST ≥ EI 45,NA KOVOVÉ KONSTRUKCI R-CW 100, OBOUSTRANNÉ OPLÁŠTĚNÍ DF TL. 12,5 mm,  MINERÁLNÍ IZOLACE TL. 40 MM - POPIS A SPECIFIKACE VIZ PD, TZ</t>
  </si>
  <si>
    <t>490116190</t>
  </si>
  <si>
    <t>Poznámka k položce:_x000d_
POPIS:_x000d_
SDK PŘÍČKA TL. 125 MM, POŽÁRNÍ ODOLNOST ≥ EI 45,_x000d_
NA KOVOVÉ KONSTRUKCI R-CW 100_x000d_
OBOUSTRANNÉ OPLÁŠTĚNÍ DF TL. 12,5 mm_x000d_
VKLÁDANÁ MINERÁLNÍ IZOLACE TL. 40 MM, (ρ = 40 kg/m3)_x000d_
KOMPLETNÍ DODÁVKA A MONTÁŽ VČ. PŘÍSLUŠENTVÍ</t>
  </si>
  <si>
    <t>76311R</t>
  </si>
  <si>
    <t>LP11 - SDK PŘEDSTĚNA TL. 75 MM, POŽÁRNÍ ODOLNOST ≥ EI 30,NA KOVOVÉ KONSTRUKCI R-CW 50,OPLÁŠTĚNÍ 2xDF 12,5 - REI 30 - POPIS SPECIFIKACE VIZ PD,TZ</t>
  </si>
  <si>
    <t>-353142589</t>
  </si>
  <si>
    <t>Poznámka k položce:_x000d_
POPIS: _x000d_
SDK PŘEDSTĚNA TL. 75 MM, POŽÁRNÍ ODOLNOST ≥ EI 30,_x000d_
NA KOVOVÉ KONSTRUKCI R-CW 50,_x000d_
JEDNOSTRANNÉ OPLÁŠTĚNÍ 2xDF 12,5 - REI 30 (VNĚJŠÍ), REVIZNÍ DVÍŘKA_x000d_
KOMPLETNÍ DODÁVKA A MONTÁŽ VČ. PŘÍSLUŠENSTVÍ</t>
  </si>
  <si>
    <t>105</t>
  </si>
  <si>
    <t>76312R</t>
  </si>
  <si>
    <t>LP12 - SDK PŘEDSTĚNA TL. 80 MM, NA KOVOVÉ KONSTRUKCI 2x R-CW 50, OPLÁŠTĚNÍ V KOMBINACI DESEK 15MM - POPIS A SPECIFIKACE VIZ PD,TZ</t>
  </si>
  <si>
    <t>808023395</t>
  </si>
  <si>
    <t xml:space="preserve">Poznámka k položce:_x000d_
POPIS:_x000d_
SDK PŘEDSTĚNA TL. 80 MM, NA KOVOVÉ KONSTRUKCI 2x R-CW 50,_x000d_
POŽÁRNÍ ODOLNOST ≥ EI 60DP1, JEDNOSTRANNÉ OPLÁŠTĚNÍ V KOMBINACI_x000d_
DESKY R 15 (VNITŘNÍ) A DF 15 (VNĚJŠÍ), NAPŘ. KCE 3.80.51_x000d_
KOMPLETNÍ DODÁVKA A MONTÁŽ_x000d_
</t>
  </si>
  <si>
    <t>763111717</t>
  </si>
  <si>
    <t>SDK příčka a předstěna základní penetrační nátěr</t>
  </si>
  <si>
    <t>470</t>
  </si>
  <si>
    <t>1253,1*2 'Přepočtené koeficientem množství</t>
  </si>
  <si>
    <t>107</t>
  </si>
  <si>
    <t>763111741</t>
  </si>
  <si>
    <t>Montáž parotěsné zábrany do SDK příčky</t>
  </si>
  <si>
    <t>472</t>
  </si>
  <si>
    <t>28329234</t>
  </si>
  <si>
    <t>fólie PE parotěsná tl 0,2mm</t>
  </si>
  <si>
    <t>474</t>
  </si>
  <si>
    <t>1253,1*1,1 'Přepočtené koeficientem množství</t>
  </si>
  <si>
    <t>109</t>
  </si>
  <si>
    <t>763111771</t>
  </si>
  <si>
    <t>Příplatek k SDK příčce a předstěně za rovinnost kvality Q3</t>
  </si>
  <si>
    <t>476</t>
  </si>
  <si>
    <t>110</t>
  </si>
  <si>
    <t>763111812</t>
  </si>
  <si>
    <t>Demontáž SDK příčky s jednoduchou ocelovou nosnou konstrukcí</t>
  </si>
  <si>
    <t>478</t>
  </si>
  <si>
    <t>111</t>
  </si>
  <si>
    <t>763131531</t>
  </si>
  <si>
    <t>SDK podhled deska 1xDF 12,5 bez TI jednovrstvá spodní kce profil CD+UD</t>
  </si>
  <si>
    <t>480</t>
  </si>
  <si>
    <t>Poznámka k položce:_x000d_
vč. kce a opláštění čel</t>
  </si>
  <si>
    <t>112</t>
  </si>
  <si>
    <t>763131551</t>
  </si>
  <si>
    <t>SDK podhled deska 1xH2 12,5 bez TI jednovrstvá spodní kce profil CD+UD</t>
  </si>
  <si>
    <t>482</t>
  </si>
  <si>
    <t>113</t>
  </si>
  <si>
    <t>763131714</t>
  </si>
  <si>
    <t>SDK podhled základní penetrační nátěr</t>
  </si>
  <si>
    <t>488</t>
  </si>
  <si>
    <t>66,20+46,20+263,80+352,90+325,90</t>
  </si>
  <si>
    <t>114</t>
  </si>
  <si>
    <t>763131771</t>
  </si>
  <si>
    <t>Příplatek k SDK podhledu za rovinnost kvality Q3</t>
  </si>
  <si>
    <t>494</t>
  </si>
  <si>
    <t>115</t>
  </si>
  <si>
    <t>763131831</t>
  </si>
  <si>
    <t>Demontáž SDK podhledu s jednovrstvou nosnou kcí z ocelových profilů opláštění jednoduché</t>
  </si>
  <si>
    <t>496</t>
  </si>
  <si>
    <t>"SB6_6.NP DM" (9,5*6)</t>
  </si>
  <si>
    <t>116</t>
  </si>
  <si>
    <t>763135102</t>
  </si>
  <si>
    <t>Montáž kazetového podhledu z kazet 600x600 mm na zavěšenou nosnou konstrukci</t>
  </si>
  <si>
    <t>498</t>
  </si>
  <si>
    <t>117</t>
  </si>
  <si>
    <t>59030575.1</t>
  </si>
  <si>
    <t>podhled kazetový akustický</t>
  </si>
  <si>
    <t>500</t>
  </si>
  <si>
    <t>1028,5*1,1 'Přepočtené koeficientem množství</t>
  </si>
  <si>
    <t>763161761</t>
  </si>
  <si>
    <t>SDK podhled desky 2xDF 12,5 TI 200 mm dvouvrstvá spodní kce profil CD+UD REI 45</t>
  </si>
  <si>
    <t>510</t>
  </si>
  <si>
    <t>119</t>
  </si>
  <si>
    <t>763164257</t>
  </si>
  <si>
    <t>SDK obklad kcí desky 2xDF 12,5 na ocelové systémové konstrukci</t>
  </si>
  <si>
    <t>514</t>
  </si>
  <si>
    <t>763251R43</t>
  </si>
  <si>
    <t xml:space="preserve">Dodávka a montáž skladby konstrukce podlahy _ samolepící panel z dřevovláknité desky MDF tl. 4 mm + tl. 3 mm + podkladní samolepící polypropylenová pěnovka s polypropylenovou folií  tl. 2 mm</t>
  </si>
  <si>
    <t>516</t>
  </si>
  <si>
    <t>Poznámka k položce:_x000d_
Poznámka k položce: Kompletní provedení dle specifikace PD a TZ vč. všech přímo souvisejících prací a dodávek. -----------------------------------------------------------------------------------------------------------------</t>
  </si>
  <si>
    <t>"skladby podlah_NS (D+DM)_NP6" 119,4</t>
  </si>
  <si>
    <t>"skladby podlah_NS (D+DM)_NP20" 270,6-17,70</t>
  </si>
  <si>
    <t>"skladby podlah_NS (D+DM)_NP21" 173,3</t>
  </si>
  <si>
    <t>121</t>
  </si>
  <si>
    <t>763525R01</t>
  </si>
  <si>
    <t>Dodávka a montáž systémového podhledu _ solitérní prvky</t>
  </si>
  <si>
    <t>518</t>
  </si>
  <si>
    <t>Poznámka k položce:_x000d_
Poznámka k položce: Kompletní provedení dle specifikace PD a TZ vč. všech přímo souvisejících prací a dodávek. ----------------------------------------------------------------------------------------------------------------</t>
  </si>
  <si>
    <t>122</t>
  </si>
  <si>
    <t>763755R01</t>
  </si>
  <si>
    <t>Dodávka a osazení veškerých doplňkových prvků SDK konstrukcí (lišt, profilů, výztužných profilů, ukončovacích prvků, dilatačních a přechodových prvků atd)</t>
  </si>
  <si>
    <t>520</t>
  </si>
  <si>
    <t>Poznámka k položce:_x000d_
Poznámka k položce: SYSTÉMOVÉ PROVEDENÍ (DLE KONKRÉTNÍHO DODAVATELE SYSTÉMU)</t>
  </si>
  <si>
    <t xml:space="preserve">"kompletní provedení dle specifikace PD a TZ  vč. všech souvisejících prací a dodávek"</t>
  </si>
  <si>
    <t>"rozsah a množství vztaženo na celkovou plochu SDK konstrukcí" 1253,10+1055+1028,50+352,90</t>
  </si>
  <si>
    <t>123</t>
  </si>
  <si>
    <t>763755R02</t>
  </si>
  <si>
    <t>Příplatek k podhledů s požární odolností za opláštění zabudovaných prvků a zařízení</t>
  </si>
  <si>
    <t>522</t>
  </si>
  <si>
    <t>"rozsah a množství vztaženo na celkovou plochu SDK konstrukcí" 66,20+263,80+325</t>
  </si>
  <si>
    <t>124</t>
  </si>
  <si>
    <t>998763202</t>
  </si>
  <si>
    <t>Přesun hmot procentní pro dřevostavby</t>
  </si>
  <si>
    <t>524</t>
  </si>
  <si>
    <t>766</t>
  </si>
  <si>
    <t>Konstrukce truhlářské</t>
  </si>
  <si>
    <t>125</t>
  </si>
  <si>
    <t>766521N62</t>
  </si>
  <si>
    <t>D12 - D+M Jednokřídlé vnitřní dřevěné dveře, plné, povrch lamino CPL, včetně dřevěné obložkové zárubně a prahu, 800x1970mm</t>
  </si>
  <si>
    <t>ks</t>
  </si>
  <si>
    <t>750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</si>
  <si>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</si>
  <si>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126</t>
  </si>
  <si>
    <t>766521N64</t>
  </si>
  <si>
    <t>D14 - D+M Dřevěné dveře vnitřní, plné, křídlo 800x1970mm, včetně dřevěné obložkové zárubně a prahu, PO - EI 30 DP3-S-C</t>
  </si>
  <si>
    <t>754</t>
  </si>
  <si>
    <t>127</t>
  </si>
  <si>
    <t>766521N70</t>
  </si>
  <si>
    <t>D20 - D+M Jednokřídlé vnitřní dřevěné dveře, plné, povrch lamino CPL, včetně dřevěné obložkové zárubně a prahu, 800x1970mm</t>
  </si>
  <si>
    <t>128</t>
  </si>
  <si>
    <t>766521N72</t>
  </si>
  <si>
    <t>D22 - D+M Dřevěné dveře vnitřní, plné, povrch lamino CPL, včetně dřevěné obložkové zárubně, PO - EI 30 DP3-S-C, 800x1970mm</t>
  </si>
  <si>
    <t>770</t>
  </si>
  <si>
    <t>129</t>
  </si>
  <si>
    <t>766521N73</t>
  </si>
  <si>
    <t>D23 - D+M Dřevěné dveře vnitřní, plné, povrch lamino CPL, včetně dřevěné obložkové zárubně a prahu, PO - EI 30 DP3-S-C, 800x1970mm</t>
  </si>
  <si>
    <t>772</t>
  </si>
  <si>
    <t>130</t>
  </si>
  <si>
    <t>766521N83</t>
  </si>
  <si>
    <t>D33 - D+M Dvoukřídlé asymetrické vnitřní dveře dřevěné, prosklené, 1400x1970mm, včetně dřevěné zárubně a prahu</t>
  </si>
  <si>
    <t>792</t>
  </si>
  <si>
    <t>131</t>
  </si>
  <si>
    <t>766521N85</t>
  </si>
  <si>
    <t>D35 - D+M Dvoukřídlé asymetrické vnitřní dveře dřevěné, prosklené, 1450x1970mm, včetně dřevěné zárubně a prahu</t>
  </si>
  <si>
    <t>796</t>
  </si>
  <si>
    <t>132</t>
  </si>
  <si>
    <t>766521N86</t>
  </si>
  <si>
    <t>D36 - D+M Dvoukřídlé asymetrické vnitřní dveře dřevěné, prosklené, 1500x1970mm, včetně dřevěné zárubně a prahu</t>
  </si>
  <si>
    <t>798</t>
  </si>
  <si>
    <t>133</t>
  </si>
  <si>
    <t>766521N92</t>
  </si>
  <si>
    <t>D42 - D+M Jednokřídlé vnitřní dřevěné dveře, plné, povrch lamino CPL, včetně dřevěné obložkové zárubně a prahu, 800x1970mm</t>
  </si>
  <si>
    <t>810</t>
  </si>
  <si>
    <t>134</t>
  </si>
  <si>
    <t>766521N93</t>
  </si>
  <si>
    <t>D43 - D+M Dřevěné dveře vnitřní, plné, povrch lamino CPL, včetně dřevěné zárubně a prahu, PO - EI 30 DP3-S-C, 800x1970mm</t>
  </si>
  <si>
    <t>812</t>
  </si>
  <si>
    <t>135</t>
  </si>
  <si>
    <t>766521N95</t>
  </si>
  <si>
    <t>D45 - D+M Jednokřídlé vnitřní dřevěné dveře, plné, povrch lamino CPL, včetně dřevěné obložkové zárubně a prahu, 900x1970mm</t>
  </si>
  <si>
    <t>816</t>
  </si>
  <si>
    <t>136</t>
  </si>
  <si>
    <t>766521N96</t>
  </si>
  <si>
    <t>D46 - D+M Jednokřídlé vnitřní dřevěné dveře, plné, povrch lamino CPL, včetně dřevěné obložkové zárubně a prahu, 900x1970mm</t>
  </si>
  <si>
    <t>818</t>
  </si>
  <si>
    <t>137</t>
  </si>
  <si>
    <t>766525N25</t>
  </si>
  <si>
    <t>Dr1 - D+M Replika plných historických dveří, replika křídla a deštěné obložkové zárubně, 700x1970mm</t>
  </si>
  <si>
    <t>876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</si>
  <si>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repliky.</t>
  </si>
  <si>
    <t>138</t>
  </si>
  <si>
    <t>766525N29</t>
  </si>
  <si>
    <t>Dr5 - D+M Replika plných historických dveří, replika křídla a deštěné obložkové zárubně, 800x1970mm, včetně prahu</t>
  </si>
  <si>
    <t>884</t>
  </si>
  <si>
    <t>139</t>
  </si>
  <si>
    <t>766525N32a</t>
  </si>
  <si>
    <t>Dr8 - D+M Replika plných historických dveří, PO - EI 30 DP3-C, 800x1970mm, včetně dřevěné obložkové zárubně</t>
  </si>
  <si>
    <t>892</t>
  </si>
  <si>
    <t>140</t>
  </si>
  <si>
    <t>766525N33</t>
  </si>
  <si>
    <t>Dr10 - D+M Replika plných historických dveří, PO - EI 30 DP3-C, 800x1970mm, včetně dřevěné obložkové zárubně</t>
  </si>
  <si>
    <t>-1456542068</t>
  </si>
  <si>
    <t>141</t>
  </si>
  <si>
    <t>766525N34</t>
  </si>
  <si>
    <t>Dr11 - D+M Replika plných historických dveří, replika křídla a deštěné obložkové zárubně, 800x1970mm</t>
  </si>
  <si>
    <t>894</t>
  </si>
  <si>
    <t>142</t>
  </si>
  <si>
    <t>766525N36</t>
  </si>
  <si>
    <t>Dr13 - D+M Replika plných historických dveří, PO - EI 30 DP3-C, 800x2080mm, včetně dřevěné obložkové zárubně</t>
  </si>
  <si>
    <t>898</t>
  </si>
  <si>
    <t>143</t>
  </si>
  <si>
    <t>766525N37</t>
  </si>
  <si>
    <t>Dr14 - D+M Replika částečně prosklených historických dveří, PO - EI 30 DP3-S-C, 800x1870mm, včetně dřevěné obložkové zárubně</t>
  </si>
  <si>
    <t>900</t>
  </si>
  <si>
    <t>144</t>
  </si>
  <si>
    <t>766525N38</t>
  </si>
  <si>
    <t>Dr15 - D+M Replika plných historických dveří, replika křídla a deštěné obložkové zárubně, 800x1970mm</t>
  </si>
  <si>
    <t>902</t>
  </si>
  <si>
    <t>145</t>
  </si>
  <si>
    <t>766525N40</t>
  </si>
  <si>
    <t>Dr17 - D+M Replika plných historických dveří, replika křídla a deštěné obložkové zárubně, 800x1970mm</t>
  </si>
  <si>
    <t>906</t>
  </si>
  <si>
    <t>146</t>
  </si>
  <si>
    <t>766525N42</t>
  </si>
  <si>
    <t>Dr19 - D+M Replika plných historických dveří, PO - EI 30 DP3-C, 800x1950mm, včetně dřevěné obložkové zárubně</t>
  </si>
  <si>
    <t>910</t>
  </si>
  <si>
    <t>147</t>
  </si>
  <si>
    <t>766525N43</t>
  </si>
  <si>
    <t>Dr20 - D+M Replika plných historických dveří, PO - EI 30 DP3-C, 800x1970mm, včetně dřevěné obložkové zárubně</t>
  </si>
  <si>
    <t>912</t>
  </si>
  <si>
    <t>148</t>
  </si>
  <si>
    <t>766525N44a</t>
  </si>
  <si>
    <t>Dr21 - D+M Replika plných historických dveří, PO - EI 30 DP3-C, 800x1970mm, včetně dřevěné obložkové zárubně</t>
  </si>
  <si>
    <t>731241198</t>
  </si>
  <si>
    <t>149</t>
  </si>
  <si>
    <t>766525N44</t>
  </si>
  <si>
    <t>Dr22 - D+M Replika plných historických dveří, PO - EI 30 DP3-C, 800x2080mm, včetně dřevěné obložkové zárubně</t>
  </si>
  <si>
    <t>914</t>
  </si>
  <si>
    <t>150</t>
  </si>
  <si>
    <t>766525N45</t>
  </si>
  <si>
    <t>Dr23 - D+M Replika plných historických dveří, PO - EI 30 DP3-S-C, 800x2080mm, včetně dřevěné obložkové zárubně</t>
  </si>
  <si>
    <t>916</t>
  </si>
  <si>
    <t>151</t>
  </si>
  <si>
    <t>766525N46</t>
  </si>
  <si>
    <t>Dr24 - D+M Replika plných historických dveří, PO - EI 30 DP3-C, 800x2080mm, včetně dřevěné obložkové zárubně</t>
  </si>
  <si>
    <t>918</t>
  </si>
  <si>
    <t>152</t>
  </si>
  <si>
    <t>766525N47</t>
  </si>
  <si>
    <t>Dr25 - D+M Replika plných historických dveří, PO - EI 30 DP3-C, 900x1970mm, včetně dřevěné obložkové zárubně</t>
  </si>
  <si>
    <t>920</t>
  </si>
  <si>
    <t>766525N50</t>
  </si>
  <si>
    <t>Dr26 - D+M Replika plných historických dveří, PO - EI 30 DP3-C, 900x1970mm, včetně dřevěné obložkové zárubně</t>
  </si>
  <si>
    <t>-201564230</t>
  </si>
  <si>
    <t>154</t>
  </si>
  <si>
    <t>766525N51</t>
  </si>
  <si>
    <t>Dr27a - D+M Replika plných historických dveří, PO - EI 30 DP3-C, 900x1970mm, včetně dřevěné obložkové zárubně</t>
  </si>
  <si>
    <t>928</t>
  </si>
  <si>
    <t>155</t>
  </si>
  <si>
    <t>766525N52</t>
  </si>
  <si>
    <t>Dr29 - D+M Replika vstupních asymetrických částečně prosklených historických dveří, včetně dřevěné obložkové zárubně, 1300x1970mm</t>
  </si>
  <si>
    <t>930</t>
  </si>
  <si>
    <t>156</t>
  </si>
  <si>
    <t>766525N54</t>
  </si>
  <si>
    <t>Dr31 - D+M Replika asymetrických částečně prosklených histor. dveří, PO - EI 30 DP3-C, včetně dřevěné zárubně, 1450x1970mm</t>
  </si>
  <si>
    <t>934</t>
  </si>
  <si>
    <t>157</t>
  </si>
  <si>
    <t>766525N56</t>
  </si>
  <si>
    <t>T-1 - D+M Šatní pult s prosklenou oddělovací stěnou, 3000x900x2200mm, dveře šířky 800mm, posuvná horní prosklená část</t>
  </si>
  <si>
    <t>938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</si>
  <si>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truhlářských výrobků.</t>
  </si>
  <si>
    <t>158</t>
  </si>
  <si>
    <t>766525N81</t>
  </si>
  <si>
    <t>T-26 - D+M Vnitřní okenní parapet z masivu - dub, šířka 160mm, tl. 25mm, včetně okapního nosu 40mm</t>
  </si>
  <si>
    <t>bm</t>
  </si>
  <si>
    <t>-1504017695</t>
  </si>
  <si>
    <t>159</t>
  </si>
  <si>
    <t>766525N82</t>
  </si>
  <si>
    <t>T-27 - D+M Vnitřní okenní parapet z masivu - dub, šířka 310mm, tl. 25mm, včetně okapního nosu 40mm</t>
  </si>
  <si>
    <t>-640702339</t>
  </si>
  <si>
    <t>160</t>
  </si>
  <si>
    <t>766525N83</t>
  </si>
  <si>
    <t>T-28 - D+M Vnitřní okenní parapet z masivu - dub, šířka 310mm, tl. 25mm, včetně okapního nosu 40mm</t>
  </si>
  <si>
    <t>-646324923</t>
  </si>
  <si>
    <t>161</t>
  </si>
  <si>
    <t>766525N86</t>
  </si>
  <si>
    <t>T-31 - D+M Vnitřní okenní parapet z masivu - dub, šířka 350mm, tl. 25mm, včetně okapního nosu 40mm</t>
  </si>
  <si>
    <t>1137906560</t>
  </si>
  <si>
    <t>162</t>
  </si>
  <si>
    <t>766525N87</t>
  </si>
  <si>
    <t>T-32 - D+M Vnitřní okenní parapet z masivu - dub, šířka 350mm, tl. 25mm, včetně okapního nosu 40mm</t>
  </si>
  <si>
    <t>-1525834748</t>
  </si>
  <si>
    <t>163</t>
  </si>
  <si>
    <t>766525N88</t>
  </si>
  <si>
    <t>T-33 - D+M Vnitřní okenní parapet z masivu - dub, šířka 480mm, tl. 25mm, včetně okapního nosu 40mm</t>
  </si>
  <si>
    <t>1172949089</t>
  </si>
  <si>
    <t>164</t>
  </si>
  <si>
    <t>998766204</t>
  </si>
  <si>
    <t>Přesun hmot procentní pro konstrukce truhlářské v objektech v do 36 m</t>
  </si>
  <si>
    <t>1012</t>
  </si>
  <si>
    <t>767</t>
  </si>
  <si>
    <t>Konstrukce zámečnické</t>
  </si>
  <si>
    <t>165</t>
  </si>
  <si>
    <t>767015R11</t>
  </si>
  <si>
    <t>D+M ocelových a zámečnických prvků / konstrukcí</t>
  </si>
  <si>
    <t>kg</t>
  </si>
  <si>
    <t>1014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</si>
  <si>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 spojovacích a kotevních prvků -kompletní provrchobvé úpravy prvků dle požadavků PD a PBŘ -veškeré přesuny/zdvihací technika a kompletní montážní práce -kompletní montážní / usazovací a kotevní práce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</si>
  <si>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 xml:space="preserve">"viz v.č._BP_1.PP-7.NP" </t>
  </si>
  <si>
    <t>254,574+43,49+127,39+34,52+19,14+29,66+17,26+21,76</t>
  </si>
  <si>
    <t>"ostatní drobné související prvky" 0,15*547,794</t>
  </si>
  <si>
    <t>166</t>
  </si>
  <si>
    <t>767522N06</t>
  </si>
  <si>
    <t>D49 - D+M Automat. 2-křídlé posuvné obloukové dveře, prosklené, plný panel pro pohon, rozměr 3060x2800mm</t>
  </si>
  <si>
    <t>1026</t>
  </si>
  <si>
    <t>167</t>
  </si>
  <si>
    <t>767522N07</t>
  </si>
  <si>
    <t>D50 - D+M Jednokřídlé plné dveře, 800x1970mm, PO - EW 45 DP1-C, včetně ocelové protipožární zárubně</t>
  </si>
  <si>
    <t>1028</t>
  </si>
  <si>
    <t>767522N10</t>
  </si>
  <si>
    <t>Z-3 - D+M Celoprosklené zábradlí schodiště z čirého skla, bezpečnostní kalené sklo tl. 20mm, výška zábradlí 1,1m, dřevěné madlo</t>
  </si>
  <si>
    <t>1034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</si>
  <si>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</si>
  <si>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169</t>
  </si>
  <si>
    <t>767522N11</t>
  </si>
  <si>
    <t>Z-4 - D+M Celoprosklené zábradlí galerie z čirého skla, bezpečnostní kalené sklo tl. 20mm, výška zábradlí 1,1m, dřevěné madlo</t>
  </si>
  <si>
    <t>1036</t>
  </si>
  <si>
    <t>767522N12</t>
  </si>
  <si>
    <t>Z-5 - D+M Zábradlí u točitého schodiště, výšky 1,1m, vnější i vnitřní vřeteno, materiál nerez 1.4306, 1ks</t>
  </si>
  <si>
    <t>1038</t>
  </si>
  <si>
    <t>171</t>
  </si>
  <si>
    <t>767522N24</t>
  </si>
  <si>
    <t>Z-17 - D+M Čistící zóna vhodná do interiéru, atypická 2800x1130mm, výška rohože 27mm, rohož z AL profilů š. 27mm</t>
  </si>
  <si>
    <t>1062</t>
  </si>
  <si>
    <t>172</t>
  </si>
  <si>
    <t>767522N29</t>
  </si>
  <si>
    <t>Z-22 - D+M Ocelové zábradlí u oken (nízký parapet), 2600x900mm, 2ks</t>
  </si>
  <si>
    <t>-776460514</t>
  </si>
  <si>
    <t>173</t>
  </si>
  <si>
    <t>767522N37</t>
  </si>
  <si>
    <t>Z-30 - D+M Stínící roleta, 2150x1600mm, roletu tvoří celohliníková kce, navíjení potahu pomocí elektromotoru</t>
  </si>
  <si>
    <t>1088</t>
  </si>
  <si>
    <t>174</t>
  </si>
  <si>
    <t>767522N38</t>
  </si>
  <si>
    <t>Z-31 - D+M Stínící roleta, 3350x2400mm, roletu tvoří celohliníková kce, navíjení potahu pomocí elektromotoru</t>
  </si>
  <si>
    <t>1090</t>
  </si>
  <si>
    <t>175</t>
  </si>
  <si>
    <t>767522N39</t>
  </si>
  <si>
    <t>Z-32 - D+M Stínící roleta, 1500x2350mm, roletu tvoří celohliníková kce, navíjení potahu pomocí elektromotoru</t>
  </si>
  <si>
    <t>1092</t>
  </si>
  <si>
    <t>176</t>
  </si>
  <si>
    <t>767522N40</t>
  </si>
  <si>
    <t>Z-32a - D+M Zcela zatemňující roleta, 1500x2350mm, roletu tvoří celohliníková kce, navíjení potahu pomocí elektromotoru</t>
  </si>
  <si>
    <t>1094</t>
  </si>
  <si>
    <t>177</t>
  </si>
  <si>
    <t>767522N41</t>
  </si>
  <si>
    <t>Z-33 - D+M Stínící roleta, 1900x2350mm, roletu tvoří celohliníková kce, navíjení potahu pomocí elektromotoru</t>
  </si>
  <si>
    <t>1096</t>
  </si>
  <si>
    <t>178</t>
  </si>
  <si>
    <t>767522N42</t>
  </si>
  <si>
    <t>Z-34 - D+M Vnitřní žaluzie předsazené před okenní otvor 2150x1500mm, materiál lamel: hliník, mechanické ovládání</t>
  </si>
  <si>
    <t>-248341259</t>
  </si>
  <si>
    <t>179</t>
  </si>
  <si>
    <t>767522N43</t>
  </si>
  <si>
    <t>Z-35 - D+M Vnitřní žaluzie předsazené před okenní otvor 1250x1500mm, materiál lamel: hliník, mechanické ovládání</t>
  </si>
  <si>
    <t>959369352</t>
  </si>
  <si>
    <t>767522N44</t>
  </si>
  <si>
    <t>Z-36 - D+M Vnitřní žaluzie předsazené před okenní otvor 2150x1500mm, materiál lamel: hliník, mechanické ovládání</t>
  </si>
  <si>
    <t>1507333001</t>
  </si>
  <si>
    <t>181</t>
  </si>
  <si>
    <t>767522N45</t>
  </si>
  <si>
    <t>Z-37 - D+M Vnitřní žaluzie předsazené před okenní otvor 2360x2020mm, materiál lamel: hliník, mechanické ovládání</t>
  </si>
  <si>
    <t>-1737648321</t>
  </si>
  <si>
    <t>182</t>
  </si>
  <si>
    <t>767522N46</t>
  </si>
  <si>
    <t>Z-38 - D+M Vnitřní žaluzie předsazené před okenní otvor 1270x560mm, materiál lamel: hliník, mechanické ovládání</t>
  </si>
  <si>
    <t>608933809</t>
  </si>
  <si>
    <t>183</t>
  </si>
  <si>
    <t>767522N47</t>
  </si>
  <si>
    <t>Z-39 - D+M Vnitřní žaluzie předsazené před okenní otvor 1500x2200mm, materiál lamel: hliník, mechanické ovládání</t>
  </si>
  <si>
    <t>721600340</t>
  </si>
  <si>
    <t>184</t>
  </si>
  <si>
    <t>767522N48</t>
  </si>
  <si>
    <t>Z-40 - D+M Vnitřní žaluzie předsazené před okenní otvor 1500x2160mm, materiál lamel: hliník, mechanické ovládání</t>
  </si>
  <si>
    <t>1320801195</t>
  </si>
  <si>
    <t>185</t>
  </si>
  <si>
    <t>767522N49</t>
  </si>
  <si>
    <t>Z-41 - D+M Vnitřní žaluzie předsazené před okenní otvor 1900x2240mm, materiál lamel: hliník, mechanické ovládání</t>
  </si>
  <si>
    <t>-1192410402</t>
  </si>
  <si>
    <t>767522N50</t>
  </si>
  <si>
    <t>Z-42 - D+M Vnitřní žaluzie předsazené před okenní otvor 890x2160mm, materiál lamel: hliník, mechanické ovládání</t>
  </si>
  <si>
    <t>1672841169</t>
  </si>
  <si>
    <t>187</t>
  </si>
  <si>
    <t>767522N51</t>
  </si>
  <si>
    <t>Z-43 - D+M Vnitřní žaluzie předsazené před okenní otvor 900x2220mm, materiál lamel: hliník, mechanické ovládání</t>
  </si>
  <si>
    <t>-1097978026</t>
  </si>
  <si>
    <t>767522N54</t>
  </si>
  <si>
    <t>Z-46 - D+M Vnitřní žaluzie předsazené před okenní otvor 1900x2150mm, materiál lamel: hliník, mechanické ovládání</t>
  </si>
  <si>
    <t>-391791325</t>
  </si>
  <si>
    <t>189</t>
  </si>
  <si>
    <t>767522N55</t>
  </si>
  <si>
    <t>Z-47 - D+M Vnitřní žaluzie předsazené před okenní otvor 750x1200mm, materiál lamel: hliník, mechanické ovládání</t>
  </si>
  <si>
    <t>-1653396215</t>
  </si>
  <si>
    <t>190</t>
  </si>
  <si>
    <t>767522N56</t>
  </si>
  <si>
    <t>Z-48 - D+M Vnitřní žaluzie předsazené před okenní otvor 1500x1650mm, materiál lamel: hliník, mechanické ovládání</t>
  </si>
  <si>
    <t>-252352065</t>
  </si>
  <si>
    <t>191</t>
  </si>
  <si>
    <t>767522N57</t>
  </si>
  <si>
    <t>Z-49 - D+M Vnitřní žaluzie předsazené před okenní otvor 720x1580mm, materiál lamel: hliník, mechanické ovládání</t>
  </si>
  <si>
    <t>593634611</t>
  </si>
  <si>
    <t>767522N72</t>
  </si>
  <si>
    <t>Z-62 - D+M Vnitřní ocelová kce - parapetní konzola, rozměr 500x860x30mm, celkem 15ks</t>
  </si>
  <si>
    <t>-430847975</t>
  </si>
  <si>
    <t>193</t>
  </si>
  <si>
    <t>767522N73</t>
  </si>
  <si>
    <t>Z-63 - D+M Vnitřní ocelová kce - parapetní konzola, rozměr 300x450x40mm, celkem 11ks</t>
  </si>
  <si>
    <t>-2064449782</t>
  </si>
  <si>
    <t>767522N74</t>
  </si>
  <si>
    <t>Z-64 - D+M Vnitřní ocelová kce - parapetní konzola, rozměr 250x450x40mm, celkem 4ks</t>
  </si>
  <si>
    <t>-990564518</t>
  </si>
  <si>
    <t>195</t>
  </si>
  <si>
    <t>767996702</t>
  </si>
  <si>
    <t>Demontáž atypických zámečnických konstrukcí řezáním hmotnosti jednotlivých dílů do 100 kg</t>
  </si>
  <si>
    <t>1222</t>
  </si>
  <si>
    <t>998767204</t>
  </si>
  <si>
    <t>Přesun hmot procentní pro zámečnické konstrukce v objektech v do 36 m</t>
  </si>
  <si>
    <t>1224</t>
  </si>
  <si>
    <t>771</t>
  </si>
  <si>
    <t>Podlahy z dlaždic</t>
  </si>
  <si>
    <t>197</t>
  </si>
  <si>
    <t>771574131</t>
  </si>
  <si>
    <t>Montáž podlah keramických protiskluzných lepených flexibilním lepidlem do 50 ks/m2</t>
  </si>
  <si>
    <t>1226</t>
  </si>
  <si>
    <t>Poznámka k položce:_x000d_
Poznámka k položce: V jednotkové ceně zahrnuty náklady na montáž a spárování souvisejících obvodových soklů v= do 150 mm.</t>
  </si>
  <si>
    <t>"objekt D+DM" (18,40+14,40+3,30+5,00)</t>
  </si>
  <si>
    <t>"výklenky a ostatní plochy" 0,1*44,71</t>
  </si>
  <si>
    <t>597612R04</t>
  </si>
  <si>
    <t>dlaždice keramické protiskluzné - dle specifikace PD a TZ</t>
  </si>
  <si>
    <t>1228</t>
  </si>
  <si>
    <t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keramických dlažeb vč. souvisejících obvodových soklů v= do 150 mm --------------------------------------------------------------------- 5.KERAMICKÁ DLAŽBA	12 mm -KERAMICKÁ DLAŽBA SE SPÁROVACÍ FLEXIBILNÍ HMOTOU	9 mm -PROTISKLUZNOST ZA MOKRA R10 -KOEFICIENT TŘENÍ ZA MOKRA u &gt; 0,6 TŘÍDA ODOLNOSTI PEI 3</t>
  </si>
  <si>
    <t>45,571*1,15 'Přepočtené koeficientem množství</t>
  </si>
  <si>
    <t>199</t>
  </si>
  <si>
    <t>771579196</t>
  </si>
  <si>
    <t>Příplatek k montáž podlah keramických za spárování tmelem</t>
  </si>
  <si>
    <t>1230</t>
  </si>
  <si>
    <t>771494R18</t>
  </si>
  <si>
    <t>Příplatek k vnitřním dlažbám za dodávku a montáž ukončovacích, rohových a koutových profilů</t>
  </si>
  <si>
    <t>1232</t>
  </si>
  <si>
    <t>Poznámka k položce:_x000d_
Poznámka k položce: Množství/rozsah - VZTAŽEN NA CELKOVOU PLOCHU vnitřních obkladů. (specifikace materiálů dle PD a TZ) ------------------------------------------------------------------------------------</t>
  </si>
  <si>
    <t>201</t>
  </si>
  <si>
    <t>771591111</t>
  </si>
  <si>
    <t>Podlahy penetrace podkladu</t>
  </si>
  <si>
    <t>1234</t>
  </si>
  <si>
    <t>771990112</t>
  </si>
  <si>
    <t>Vyrovnání podkladu samonivelační stěrkou tl 4 mm pevnosti 30 Mpa</t>
  </si>
  <si>
    <t>1236</t>
  </si>
  <si>
    <t>203</t>
  </si>
  <si>
    <t>998771204</t>
  </si>
  <si>
    <t>Přesun hmot procentní pro podlahy z dlaždic v objektech v do 36 m</t>
  </si>
  <si>
    <t>1238</t>
  </si>
  <si>
    <t>773</t>
  </si>
  <si>
    <t>Podlahy z litého teraca</t>
  </si>
  <si>
    <t>204</t>
  </si>
  <si>
    <t>773500910</t>
  </si>
  <si>
    <t>Opravy podlah z litého teraca tl do 30 mm</t>
  </si>
  <si>
    <t>1258</t>
  </si>
  <si>
    <t>"oprava stávajících povrchů_předpoklad" 16,5*0,20</t>
  </si>
  <si>
    <t>205</t>
  </si>
  <si>
    <t>773521361</t>
  </si>
  <si>
    <t>Podlahy z barevného litého teraca zřízení podlahy prosté tl 30 mm</t>
  </si>
  <si>
    <t>1260</t>
  </si>
  <si>
    <t>Poznámka k položce:_x000d_
Poznámka k položce: 4.LITÉ TERACO -LITÉ TERACO - PŘÍRODNÍ KÁMEN, BARVA DLE NPÚ 15-20 mm DILATAČNÍ SPÁRY Š. 2-3 mm,ŽLUTÁ MOSAZ, MAX. PLOCHA 3x3m -------------------------------------------------------------------------------------</t>
  </si>
  <si>
    <t>"objekt D+DM"16,90</t>
  </si>
  <si>
    <t>"výklenky a ostatní plochy" 0,1*16,90</t>
  </si>
  <si>
    <t>58346122</t>
  </si>
  <si>
    <t>drť teracová bílá frakce 2/4</t>
  </si>
  <si>
    <t>1262</t>
  </si>
  <si>
    <t>18,59*0,06 "Přepočtené koeficientem množství</t>
  </si>
  <si>
    <t>207</t>
  </si>
  <si>
    <t>773901112</t>
  </si>
  <si>
    <t>Strojní broušení povrchu litého teraca</t>
  </si>
  <si>
    <t>1264</t>
  </si>
  <si>
    <t>Nové podlahy:</t>
  </si>
  <si>
    <t>"objekt D+DM"18,59</t>
  </si>
  <si>
    <t>"výklenky a ostatní plochy" 0,1*18,59</t>
  </si>
  <si>
    <t>Opravy povrchů:</t>
  </si>
  <si>
    <t>"objekt D" 3,30</t>
  </si>
  <si>
    <t>208</t>
  </si>
  <si>
    <t>998773204</t>
  </si>
  <si>
    <t>Přesun hmot procentní pro podlahy teracové lité v objektech v do 36 m</t>
  </si>
  <si>
    <t>1266</t>
  </si>
  <si>
    <t>776</t>
  </si>
  <si>
    <t>Podlahy povlakové</t>
  </si>
  <si>
    <t>209</t>
  </si>
  <si>
    <t>776111311</t>
  </si>
  <si>
    <t>Vysátí podkladu povlakových podlah</t>
  </si>
  <si>
    <t>1268</t>
  </si>
  <si>
    <t xml:space="preserve">"skladba podlah dle nášlapné vrstvy" </t>
  </si>
  <si>
    <t>495+141,24+35,97+3032,04</t>
  </si>
  <si>
    <t>210</t>
  </si>
  <si>
    <t>776121111</t>
  </si>
  <si>
    <t>Vodou ředitelná penetrace savého podkladu povlakových podlah ředěná v poměru 1:3</t>
  </si>
  <si>
    <t>1270</t>
  </si>
  <si>
    <t>211</t>
  </si>
  <si>
    <t>776141122</t>
  </si>
  <si>
    <t>Vyrovnání podkladu povlakových podlah stěrkou pevnosti 30 MPa tl 5 mm</t>
  </si>
  <si>
    <t>1272</t>
  </si>
  <si>
    <t>212</t>
  </si>
  <si>
    <t>776201811</t>
  </si>
  <si>
    <t>Demontáž lepených povlakových podlah bez podložky ručně</t>
  </si>
  <si>
    <t>1274</t>
  </si>
  <si>
    <t>Poznámka k položce:_x000d_
Poznámka k položce: V jednotkové ceně zahrnuty náklady na demontáž souvisejících obvodových soklů.</t>
  </si>
  <si>
    <t>"stávající nášlapné vrstvy objekt D+DM"</t>
  </si>
  <si>
    <t>2151+2307,20</t>
  </si>
  <si>
    <t>213</t>
  </si>
  <si>
    <t>776211111</t>
  </si>
  <si>
    <t>Lepení textilních pásů</t>
  </si>
  <si>
    <t>1276</t>
  </si>
  <si>
    <t>Poznámka k položce:_x000d_
Poznámka k položce: V jednotkové ceně zahrnuty náklady na montáž souvisejících obvodových soklů v= do 50 mm.</t>
  </si>
  <si>
    <t>"objekt D+DM" 61,70+233,50+119,40+35,40</t>
  </si>
  <si>
    <t>"výklenky a ostatní plochy" 0,1*450,00</t>
  </si>
  <si>
    <t>214</t>
  </si>
  <si>
    <t>697510R01</t>
  </si>
  <si>
    <t>dodávka povlakové podlahové krytiny - koberce v pásech - dle specifikace PD a TZ</t>
  </si>
  <si>
    <t>1278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</si>
  <si>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</t>
  </si>
  <si>
    <t>495*1,15 'Přepočtené koeficientem množství</t>
  </si>
  <si>
    <t>215</t>
  </si>
  <si>
    <t>776221111</t>
  </si>
  <si>
    <t>Lepení pásů z PVC standardním lepidlem</t>
  </si>
  <si>
    <t>1280</t>
  </si>
  <si>
    <t>Poznámka k položce:_x000d_
Poznámka k položce: V jednotkové ceně zahrnuty náklady na : - spoj podlah svařováním -montáž souvisejících obvodových soklů v= do 50 mm. --------------------------------------------------------</t>
  </si>
  <si>
    <t>"objekt D+DM" (16,2)+(112,2)</t>
  </si>
  <si>
    <t>"výklenky a ostatní plochy" 0,1*128,4</t>
  </si>
  <si>
    <t>216</t>
  </si>
  <si>
    <t>284110R01</t>
  </si>
  <si>
    <t>dodávka povlakové podlahové krytiny - PVC - specifikace dle PD a TZ</t>
  </si>
  <si>
    <t>1282</t>
  </si>
  <si>
    <t>141,24*1,15 "Přepočtené koeficientem množství</t>
  </si>
  <si>
    <t>217</t>
  </si>
  <si>
    <t>776221221</t>
  </si>
  <si>
    <t>Lepení elektrostaticky vodivých čtverců z PVC standardním lepidlem</t>
  </si>
  <si>
    <t>1284</t>
  </si>
  <si>
    <t>Poznámka k položce:_x000d_
Poznámka k položce: V jednotkové ceně zahrnuty náklady na : - spoj podlah svařováním -montáž souvisejících obvodových soklů v= do 50 mm. -------------------------------------------------------- 3.ANTISTATICKÉ PVC	2 mm -Homogenní neválcované PVC ve čtvercích bez ftalátů -Hodnota el. odporu je 5x104 &lt; R &lt; 106 -Rozměry čtverců 615mm x 615mm -Celková tloušťka 2 mm -Třídy zátěže 34/43 -Rozměrová stálost dle EN 434 je &lt; 0,05% -Zbytkový otlak dle EN 433 je 0,035mm -Součinitel smykového tření dle ČSN je u &gt; 0,6 -Reakce na oheň dle EN13501-1: třída B/l S1 -Splňuje normu pro čisté provozy ISO 14644-1 třída 4 -Splňuje normu pro čisté provozy ISO 14644-8 (TVOC 23°C/90°C) třída -9,1 -Biologická odolnost dle ISO 846 intenzita růstu 0 -Adheze mikroorganismů dle ISO 14698-1 třída A-B -Třída čistitelnosti dle ISO 14644-9 úspěšnost čištění více než 99 % -Vynikající chemická odolnost dle ISO 26787/ EN423 bez nutnosti nanášení dalších povrchových úprav -Možnost oprav stejným materiálem bez nutnosti výměny čtverců</t>
  </si>
  <si>
    <t>"objekt DM" 18,3+14,4</t>
  </si>
  <si>
    <t>"výklenky a ostatní plochy" 0,1*32,70</t>
  </si>
  <si>
    <t>218</t>
  </si>
  <si>
    <t>284110R11</t>
  </si>
  <si>
    <t>dodávka povlakové podlahové krytiny - PVC el.vodivé - specifikace dle PD a TZ</t>
  </si>
  <si>
    <t>1286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</si>
  <si>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--------------------------------------------------------------------- 3.ANTISTATICKÉ PVC	2 mm -Homogenní neválcované PVC ve čtvercích bez ftalátů -Hodnota el. odporu je 5x104 &lt; R &lt; 106 -Rozměry čtverců 615mm x 615mm -Celková tloušťka 2 mm -Třídy zátěže 34/43 -Rozměrová stálost dle EN 434 je &lt; 0,05% -Zbytkový otlak dle EN 433 je 0,035mm -Součinitel smykového tření dle ČSN je u &gt; 0,6 -Reakce na oheň dle EN13501-1: třída B/l S1 -Splňuje normu pro čisté provozy ISO 14644-1 třída 4 -Splňuje normu pro čisté provozy ISO 14644-8 (TVOC 23°C/90°C) třída -9,1 -Biologická odolnost dle ISO 846 intenzita růstu 0 -Adheze mikroorganismů dle ISO 14698-1 třída A-B -Třída čistitelnosti dle ISO 14644-9 úspěšnost čištění více než 99 % -Vynikající chemická odolnost dle ISO 26787/ EN423 bez nutnosti nanášení dalších povrchových úprav -Možnost oprav stejným materiálem bez nutnosti výměny čtverců</t>
  </si>
  <si>
    <t>35,97*1,15 'Přepočtené koeficientem množství</t>
  </si>
  <si>
    <t>219</t>
  </si>
  <si>
    <t>776242111</t>
  </si>
  <si>
    <t>Lepení podlahovin ze sametového vinylu</t>
  </si>
  <si>
    <t>1292</t>
  </si>
  <si>
    <t>"objekt D+DM" 2756,40</t>
  </si>
  <si>
    <t>"výklenky a ostatní plochy" 0,1*2756,40</t>
  </si>
  <si>
    <t>220</t>
  </si>
  <si>
    <t>284110R14</t>
  </si>
  <si>
    <t>dodávka povlakové podlahové krytiny - vinyl samet - specifikace dle PD a TZ</t>
  </si>
  <si>
    <t>1294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</si>
  <si>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  KOBEREC - SAMETOVÝ VINYL 4,3 mm -Sametová textilní podlahová krytina v rolích -Spodní vrstva elastická, voděodolná, vyztužená skelným rounem -Antimikrobiální úprava - odolnost proti plísním -Vlákno 100% Nylon 6.6 -Hustota vlákna: 70-80 milionů vláken/m2 -Celková tloušťka: 4,3 mm -Šířka role: 2m -Třída zátěže: 33 -Reakce na oheň dle EN13501-1: třída B/l S1 -Hodnoty kročejového útlumu: DLw = 20 dB -Součinitel smykového tření dle ČSN: u &gt; 0,6 -Absorpce zvuku dle ISO 354: 0,10 -Možnost rotačního kartáčového čištění -Nezadržuje pachy -Odstranitelnost skvrn od běžných tekutin mokrou cestou -Bez Ftalátů</t>
  </si>
  <si>
    <t>3032,04*1,15 "Přepočtené koeficientem množství</t>
  </si>
  <si>
    <t>221</t>
  </si>
  <si>
    <t>998776204</t>
  </si>
  <si>
    <t>Přesun hmot procentní pro podlahy povlakové v objektech v do 36 m</t>
  </si>
  <si>
    <t>1296</t>
  </si>
  <si>
    <t>781</t>
  </si>
  <si>
    <t>Dokončovací práce - obklady</t>
  </si>
  <si>
    <t>222</t>
  </si>
  <si>
    <t>781414112</t>
  </si>
  <si>
    <t>Montáž obkladaček vnitřních keramických pravoúhlých do 25 ks/m2 lepených flexibilním lepidlem</t>
  </si>
  <si>
    <t>1304</t>
  </si>
  <si>
    <t>223</t>
  </si>
  <si>
    <t>597610R22</t>
  </si>
  <si>
    <t>dodávka vnitřních obkládaček keramických - specifikace dle PD a TZ</t>
  </si>
  <si>
    <t>1306</t>
  </si>
  <si>
    <t xml:space="preserve">Poznámka k položce:_x000d_
Poznámka k položce: V jednotkové ceně zahrnuty náklady na veškeré doplňky a příslušenství dle PD a TZ. (listely, dekory - specifikované v PD)  ---------------------------------------------------------------------</t>
  </si>
  <si>
    <t>4,538*1,1 'Přepočtené koeficientem množství</t>
  </si>
  <si>
    <t>224</t>
  </si>
  <si>
    <t>781419191</t>
  </si>
  <si>
    <t>Příplatek k montáži obkladů vnitřních za plochu do 10 m2</t>
  </si>
  <si>
    <t>1308</t>
  </si>
  <si>
    <t>225</t>
  </si>
  <si>
    <t>781469196</t>
  </si>
  <si>
    <t>Příplatek k montáži obkladů vnitřních za spáry tmelem</t>
  </si>
  <si>
    <t>1312</t>
  </si>
  <si>
    <t>226</t>
  </si>
  <si>
    <t>781494R15</t>
  </si>
  <si>
    <t>Příplatek k vnitřním obladům za dodávku a montáž ukončovacích, rohových a koutových profilů</t>
  </si>
  <si>
    <t>1314</t>
  </si>
  <si>
    <t>227</t>
  </si>
  <si>
    <t>998781204</t>
  </si>
  <si>
    <t>Přesun hmot procentní pro obklady keramické v objektech v do 36 m</t>
  </si>
  <si>
    <t>1316</t>
  </si>
  <si>
    <t>783</t>
  </si>
  <si>
    <t>Dokončovací práce - nátěry</t>
  </si>
  <si>
    <t>228</t>
  </si>
  <si>
    <t>783306801</t>
  </si>
  <si>
    <t>Odstranění nátěru ze zámečnických konstrukcí obroušením</t>
  </si>
  <si>
    <t>1318</t>
  </si>
  <si>
    <t>"oprava a obnova povrchů stávajících prvků a konstrukcí" 35,2</t>
  </si>
  <si>
    <t>229</t>
  </si>
  <si>
    <t>783306807</t>
  </si>
  <si>
    <t>Odstranění nátěru ze zámečnických konstrukcí odstraňovačem nátěrů</t>
  </si>
  <si>
    <t>1320</t>
  </si>
  <si>
    <t>230</t>
  </si>
  <si>
    <t>783306809</t>
  </si>
  <si>
    <t>Odstranění nátěru ze zámečnických konstrukcí okartáčováním</t>
  </si>
  <si>
    <t>1322</t>
  </si>
  <si>
    <t>231</t>
  </si>
  <si>
    <t>783344201</t>
  </si>
  <si>
    <t>Základní antikorozní jednonásobný polyuretanový nátěr zámečnických konstrukcí</t>
  </si>
  <si>
    <t>1324</t>
  </si>
  <si>
    <t>783347101</t>
  </si>
  <si>
    <t>Krycí jednonásobný polyuretanový nátěr zámečnických konstrukcí</t>
  </si>
  <si>
    <t>1326</t>
  </si>
  <si>
    <t>35,2*2 "Přepočtené koeficientem množství</t>
  </si>
  <si>
    <t>233</t>
  </si>
  <si>
    <t>783823135</t>
  </si>
  <si>
    <t>Penetrační nátěr hladkých, tenkovrstvých zrnitých nebo štukových omítek</t>
  </si>
  <si>
    <t>1336</t>
  </si>
  <si>
    <t>Poznámka k položce:_x000d_
Poznámka k položce: (specifikace materiálu _ viz PD a TZ)</t>
  </si>
  <si>
    <t>"oprava a rekonstrukce fasády" ((581,0+266,033)-180,52+(418,3*0,45))</t>
  </si>
  <si>
    <t>234</t>
  </si>
  <si>
    <t>783823175</t>
  </si>
  <si>
    <t>Penetrační nátěr omítek stupně členitosti 4</t>
  </si>
  <si>
    <t>1338</t>
  </si>
  <si>
    <t>"oprava a rekonstrukce fasády" (1017,4)-180,52+(418,3*0,45)</t>
  </si>
  <si>
    <t>235</t>
  </si>
  <si>
    <t>783826635</t>
  </si>
  <si>
    <t>Hydrofobizační transparentní nátěr omítek do stupně členitosti 4</t>
  </si>
  <si>
    <t>1340</t>
  </si>
  <si>
    <t>"oprava a rekonstrukce fasády" 0,8*(26,65+(0,6*4)+35,46+15,41+69,7+11,85)</t>
  </si>
  <si>
    <t>236</t>
  </si>
  <si>
    <t>783827425</t>
  </si>
  <si>
    <t>Krycí dvojnásobný nátěr omítek stupně členitosti 1 a 2</t>
  </si>
  <si>
    <t>1342</t>
  </si>
  <si>
    <t>237</t>
  </si>
  <si>
    <t>783827465</t>
  </si>
  <si>
    <t>Krycí dvojnásobný nátěr omítek stupně členitosti 4</t>
  </si>
  <si>
    <t>1344</t>
  </si>
  <si>
    <t>238</t>
  </si>
  <si>
    <t>783923161</t>
  </si>
  <si>
    <t>Penetrační nátěr pórovitých betonových podlah</t>
  </si>
  <si>
    <t>-1934523377</t>
  </si>
  <si>
    <t>"vyrovnání stávajících konstrukcí po provedení BP_viz NPx_objekt D+DM" (2593,3+2884,8)*0,75</t>
  </si>
  <si>
    <t>239</t>
  </si>
  <si>
    <t>1348</t>
  </si>
  <si>
    <t>783923171</t>
  </si>
  <si>
    <t>Penetrační nátěr hrubých betonových podlah</t>
  </si>
  <si>
    <t>1350</t>
  </si>
  <si>
    <t>"skladby podlah_NS (D+DM)_NP3" 363,2*2</t>
  </si>
  <si>
    <t>"skladby podlah_NS (D+DM)_NP4" 135,8*2-29,60*2</t>
  </si>
  <si>
    <t>"skladby podlah_NS (D+DM)_NP7" 30,2*2-11,90*2</t>
  </si>
  <si>
    <t>"skladby podlah_NS (D+DM)_NP8" 49,7*2</t>
  </si>
  <si>
    <t>"skladby podlah_NS (D+DM)_NP9" 66,2*2</t>
  </si>
  <si>
    <t>"skladby podlah_NS (D+DM)_NP11" (1036,1+72,1)*2-36,60*2</t>
  </si>
  <si>
    <t>"skladby podlah_NS (D+DM)_NP17" 253,1*2--36,90*2</t>
  </si>
  <si>
    <t>"skladby podlah_NS (D+DM)_NP19" (20,2+64,0)-64</t>
  </si>
  <si>
    <t>"skladby podlah_NS (D+DM)_NP20" 270,6-148,20</t>
  </si>
  <si>
    <t>"skladby podlah_NS (D+DM)_NP23" 47,8*2</t>
  </si>
  <si>
    <t>"skladby podlah_NS (D+DM)_NP27" 273,3*2-151,60*2</t>
  </si>
  <si>
    <t>"skladby podlah_NS (D+DM)_NP33" 17,2*2-12,20*2</t>
  </si>
  <si>
    <t>241</t>
  </si>
  <si>
    <t>783933151</t>
  </si>
  <si>
    <t>Penetrační epoxidový nátěr hladkých betonových podlah</t>
  </si>
  <si>
    <t>1352</t>
  </si>
  <si>
    <t>783937161</t>
  </si>
  <si>
    <t>Krycí dvojnásobný epoxidový nátěr betonové podlahy</t>
  </si>
  <si>
    <t>1356</t>
  </si>
  <si>
    <t>784</t>
  </si>
  <si>
    <t>Dokončovací práce - malby a tapety</t>
  </si>
  <si>
    <t>243</t>
  </si>
  <si>
    <t>784181101</t>
  </si>
  <si>
    <t>Základní akrylátová jednonásobná penetrace podkladu v místnostech výšky do 3,80m</t>
  </si>
  <si>
    <t>1358</t>
  </si>
  <si>
    <t>784221101</t>
  </si>
  <si>
    <t xml:space="preserve">Dvojnásobné bílé malby  ze směsí za sucha dobře otěruvzdorných v místnostech do 3,80 m</t>
  </si>
  <si>
    <t>1360</t>
  </si>
  <si>
    <t>245</t>
  </si>
  <si>
    <t>784221141</t>
  </si>
  <si>
    <t>Příplatek k cenám 2x maleb za sucha otěruvzdorných za barevnou malbu tónovanou tónovacími přípravky</t>
  </si>
  <si>
    <t>1362</t>
  </si>
  <si>
    <t>19293,843*0,3 "Přepočtené koeficientem množství</t>
  </si>
  <si>
    <t>D.1.2 - Stavebně konstrukční řešení</t>
  </si>
  <si>
    <t xml:space="preserve">    2 - Zakládání</t>
  </si>
  <si>
    <t>Zakládání</t>
  </si>
  <si>
    <t>224211114</t>
  </si>
  <si>
    <t>Vrty maloprofilové D do 93 mm úklon do 45° hl do 25 m hor. III a IV</t>
  </si>
  <si>
    <t>275322511</t>
  </si>
  <si>
    <t>Základové patky ze ŽB se zvýšenými nároky na prostředí tř. C 25/30</t>
  </si>
  <si>
    <t>"ZP1" (1,0*1,0*0,75)*8</t>
  </si>
  <si>
    <t>"ZP2" (1,0*0,5*0,75)*1</t>
  </si>
  <si>
    <t>"ZP3" (1,0*1,0*0,75)*1</t>
  </si>
  <si>
    <t>"D.1.2c_09" 1,0*1,0*0,75</t>
  </si>
  <si>
    <t>275351121</t>
  </si>
  <si>
    <t>Zřízení bednění základových patek</t>
  </si>
  <si>
    <t>"ZP1" (1,0+1,0)*2*0,75*8</t>
  </si>
  <si>
    <t>"ZP2" (1,0+0,5)*2*0,75*1</t>
  </si>
  <si>
    <t>"ZP3" (1,0+1,0)*2*0,75*1</t>
  </si>
  <si>
    <t>"D.1.2c_09" (1,0+1,0)*2*0,75</t>
  </si>
  <si>
    <t>275351122</t>
  </si>
  <si>
    <t>Odstranění bednění základových patek</t>
  </si>
  <si>
    <t>275361821</t>
  </si>
  <si>
    <t>Výztuž základových patek betonářskou ocelí 10 505 (R)</t>
  </si>
  <si>
    <t>"ZP1-ZP3" 0,625</t>
  </si>
  <si>
    <t>"D.1.2c_09_předpoklad" (1,0*1,0*0,75)*75/1000</t>
  </si>
  <si>
    <t>"přesahy a ostatní" 0,1*0,681</t>
  </si>
  <si>
    <t>282606R11</t>
  </si>
  <si>
    <t>Injektáž mikropilot D do 100 mm ztížené podmínky</t>
  </si>
  <si>
    <t>Poznámka k položce:_x000d_
Poznámka k položce: CEM II/A-S (tř. 32,5)</t>
  </si>
  <si>
    <t>"MP1" 37*(5,0+3,0)</t>
  </si>
  <si>
    <t>283111112</t>
  </si>
  <si>
    <t>Trubkové mikropiloty svislé část D 105 mm</t>
  </si>
  <si>
    <t>"MP1" 37*5,0</t>
  </si>
  <si>
    <t>14011066</t>
  </si>
  <si>
    <t>trubka ocelová bezešvá jakost 10 523 89x10mm</t>
  </si>
  <si>
    <t>185*1,1 "Přepočtené koeficientem množství</t>
  </si>
  <si>
    <t>411321414</t>
  </si>
  <si>
    <t>Stropy ze ŽB tř. C 25/30</t>
  </si>
  <si>
    <t>"DM 105" 44,6*1,1*0,15</t>
  </si>
  <si>
    <t>"D.1.2c_15" 24,187*5,2*0,2</t>
  </si>
  <si>
    <t>411351011</t>
  </si>
  <si>
    <t>Zřízení bednění stropů deskových tl do 25 cm bez podpěrné kce</t>
  </si>
  <si>
    <t>"DM 105" 44,6*1,1</t>
  </si>
  <si>
    <t>411351012</t>
  </si>
  <si>
    <t>Odstranění bednění stropů deskových tl do 25 cm bez podpěrné kce</t>
  </si>
  <si>
    <t>411354203</t>
  </si>
  <si>
    <t>Bednění stropů ztracené z hraněných trapézových vln 40/160/0,75 mm</t>
  </si>
  <si>
    <t>Poznámka k položce:_x000d_
Poznámka k položce: Jednotková cena včetně příslušného ukotvení do nosného podkladu dle specifikace PD a TZ.</t>
  </si>
  <si>
    <t>"D.1.2c_15" 118,0*1,1</t>
  </si>
  <si>
    <t>"přesahy a kotvící prvky" 0,15*129,80</t>
  </si>
  <si>
    <t>411354313</t>
  </si>
  <si>
    <t>Zřízení podpěrné konstrukce stropů výšky do 4 m tl do 25 cm</t>
  </si>
  <si>
    <t>411354314</t>
  </si>
  <si>
    <t>Odstranění podpěrné konstrukce stropů výšky do 4 m tl do 25 cm</t>
  </si>
  <si>
    <t>411361821</t>
  </si>
  <si>
    <t>Výztuž stropů betonářskou ocelí 10 505</t>
  </si>
  <si>
    <t>"DM 105" 0,0015</t>
  </si>
  <si>
    <t>"D.1.2c_15" 0,29</t>
  </si>
  <si>
    <t>"přesahy a ostatní prvky" 0,1*0,292</t>
  </si>
  <si>
    <t>Výztuž stropů svařovanými sítěmi Kari</t>
  </si>
  <si>
    <t>"DM 105" 0,425</t>
  </si>
  <si>
    <t>"D.1.2c_15" 0,91</t>
  </si>
  <si>
    <t>"přeložení a přesahy" 0,15*1,335</t>
  </si>
  <si>
    <t>451315125</t>
  </si>
  <si>
    <t>Podkladní nebo výplňová vrstva z betonu C 16/20 tl do 150 mm</t>
  </si>
  <si>
    <t>"ZP1-ZP3" (1,2*1,2*8)+(1,2*0,7*1)+(1,2*1,2*1)</t>
  </si>
  <si>
    <t>985331215</t>
  </si>
  <si>
    <t>Dodatečné vlepování betonářské výztuže D 16 mm do chemické malty včetně vyvrtání otvoru</t>
  </si>
  <si>
    <t>"ZP1-Z3" 0,3*12</t>
  </si>
  <si>
    <t>0,004*20 "Přepočtené koeficientem množství</t>
  </si>
  <si>
    <t>-665489912</t>
  </si>
  <si>
    <t>767015R01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</si>
  <si>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veškerých, jinde neuvedených, spojovacích a kotevních prvků -kompletní provrchobvé úpravy prvků dle požadavků PD a PBŘ -veškeré přesuny/zdvihací technika a kompletní montážní práce -kompletní montážní / usazovací a kotevní práce -příslušné podlití kotevních prvků + příslušné vyrovnání podkladů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</si>
  <si>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>"MP1_doplňkové konstrukce" 37*6,28</t>
  </si>
  <si>
    <t>"specifikace a rozsah viz v.č. D.1.2c_03" 3080,0+1160,0</t>
  </si>
  <si>
    <t>"specifikace a rozsah viz v.č. D.1.2c_04" 1410,0</t>
  </si>
  <si>
    <t>"specifikace a rozsah viz v.č. D.1.2c_09" 1330,0</t>
  </si>
  <si>
    <t>"specifikace a rozsah viz v.č. D.1.2c_15" 8330,0</t>
  </si>
  <si>
    <t>"ostatní drobné související prvky_budou vykázány/doloženy při realizaci stavby" 0,15*15542,36</t>
  </si>
  <si>
    <t>D.1.4.1 - Vytápění</t>
  </si>
  <si>
    <t xml:space="preserve">    97 - Prorážení otvorů a ostatní bourací práce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</si>
  <si>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</si>
  <si>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</si>
  <si>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</si>
  <si>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</si>
  <si>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</si>
  <si>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>310236241</t>
  </si>
  <si>
    <t>Zazdívka otvorů pl do 0,09 m2 ve zdivu nadzákladovém cihlami pálenými tl do 300 mm</t>
  </si>
  <si>
    <t>310236251</t>
  </si>
  <si>
    <t>Zazdívka otvorů pl do 0,09 m2 ve zdivu nadzákladovém cihlami pálenými tl do 450 mm</t>
  </si>
  <si>
    <t>310236261</t>
  </si>
  <si>
    <t>Zazdívka otvorů pl do 0,09 m2 ve zdivu nadzákladovém cihlami pálenými tl do 600 mm</t>
  </si>
  <si>
    <t>310237271</t>
  </si>
  <si>
    <t>Zazdívka otvorů pl do 0,25 m2 ve zdivu nadzákladovém cihlami pálenými tl do 750 mm</t>
  </si>
  <si>
    <t>310237281</t>
  </si>
  <si>
    <t>Zazdívka otvorů pl do 0,25 m2 ve zdivu nadzákladovém cihlami pálenými tl do 900 mm</t>
  </si>
  <si>
    <t>Zazdívka o tl 140 mm rýh, nik nebo kapes z cihel pálených</t>
  </si>
  <si>
    <t>403</t>
  </si>
  <si>
    <t>Protipožární tmel pro prostup potrubí</t>
  </si>
  <si>
    <t>411386611</t>
  </si>
  <si>
    <t xml:space="preserve">Zabetonování prostupů  ze suchých směsí pl do 0,09 m2 ve stropech</t>
  </si>
  <si>
    <t>611325201</t>
  </si>
  <si>
    <t>Vápenocementová hrubá omítka malých ploch do 0,09 m2 na stropech</t>
  </si>
  <si>
    <t>612325102</t>
  </si>
  <si>
    <t>Vápenocementová hrubá omítka rýh ve stěnách šířky do 300 mm</t>
  </si>
  <si>
    <t>612325201</t>
  </si>
  <si>
    <t>Vápenocementová hrubá omítka malých ploch do 0,09 m2 na stěnách</t>
  </si>
  <si>
    <t>Prorážení otvorů a ostatní bourací práce</t>
  </si>
  <si>
    <t>971035341</t>
  </si>
  <si>
    <t>Vybourání otvorů ve zdivu cihelném pl do 0,09 m2 na MC tl do 300 mm</t>
  </si>
  <si>
    <t>971035351</t>
  </si>
  <si>
    <t>Vybourání otvorů ve zdivu cihelném pl do 0,09 m2 na MC tl do 450 mm</t>
  </si>
  <si>
    <t>971035361</t>
  </si>
  <si>
    <t>Vybourání otvorů ve zdivu cihelném pl do 0,09 m2 na MC tl do 600 mm</t>
  </si>
  <si>
    <t>971035371</t>
  </si>
  <si>
    <t>Vybourání otvorů ve zdivu cihelném pl do 0,09 m2 na MC tl do 750 mm</t>
  </si>
  <si>
    <t>971035381</t>
  </si>
  <si>
    <t>Vybourání otvorů ve zdivu cihelném pl do 0,09 m2 na MC tl do 900 mm</t>
  </si>
  <si>
    <t>972054241</t>
  </si>
  <si>
    <t>Vybourání otvorů v ŽB stropech nebo klenbách pl do 0,09 m2 tl do 150 mm</t>
  </si>
  <si>
    <t>997013212</t>
  </si>
  <si>
    <t>Vnitrostaveništní doprava suti a vybouraných hmot pro budovy v do 9 m ručně</t>
  </si>
  <si>
    <t>997013219</t>
  </si>
  <si>
    <t>Příplatek k vnitrostaveništní dopravě suti a vybouraných hmot za zvětšenou dopravu suti ZKD 10 m</t>
  </si>
  <si>
    <t>997013802</t>
  </si>
  <si>
    <t>Poplatek za uložení stavebního železobetonového odpadu na skládce (skládkovné)</t>
  </si>
  <si>
    <t>997211511</t>
  </si>
  <si>
    <t>Vodorovná doprava suti po suchu na vzdálenost do 1 km</t>
  </si>
  <si>
    <t>997211519</t>
  </si>
  <si>
    <t>Příplatek ZKD 1 km u vodorovné dopravy suti</t>
  </si>
  <si>
    <t>713400843</t>
  </si>
  <si>
    <t>Izolace tepelné potrubí odstranění vláknitých materiálů bez povrchové úpravy</t>
  </si>
  <si>
    <t>713463212</t>
  </si>
  <si>
    <t>Montáž izolace tepelné potrubí potrubními pouzdry s Al fólií staženými Al páskou 1x D do 100 mm</t>
  </si>
  <si>
    <t>713463213</t>
  </si>
  <si>
    <t>Montáž izolace tepelné potrubí potrubními pouzdry s Al fólií staženými Al páskou 1x D do 150 mm</t>
  </si>
  <si>
    <t>631545100</t>
  </si>
  <si>
    <t xml:space="preserve">pouzdro potrubní izolační  22/25 mm</t>
  </si>
  <si>
    <t>631545110</t>
  </si>
  <si>
    <t xml:space="preserve">pouzdro potrubní izolační  28/25 mm</t>
  </si>
  <si>
    <t>631545120</t>
  </si>
  <si>
    <t xml:space="preserve">pouzdro potrubní izolační  35/25 mm</t>
  </si>
  <si>
    <t>631545130</t>
  </si>
  <si>
    <t xml:space="preserve">pouzdro potrubní izolační  42/25 mm</t>
  </si>
  <si>
    <t>631545350</t>
  </si>
  <si>
    <t xml:space="preserve">pouzdro potrubní izolační  60/30 mm</t>
  </si>
  <si>
    <t>631545770</t>
  </si>
  <si>
    <t xml:space="preserve">pouzdro potrubní izolační  76/40 mm</t>
  </si>
  <si>
    <t>631546080</t>
  </si>
  <si>
    <t xml:space="preserve">pouzdro potrubní izolační  89/50 mm</t>
  </si>
  <si>
    <t>631546100</t>
  </si>
  <si>
    <t xml:space="preserve">pouzdro potrubní izolační  108/50 mm</t>
  </si>
  <si>
    <t>63154612</t>
  </si>
  <si>
    <t xml:space="preserve">pouzdro potrubní izolační  133/60 mm</t>
  </si>
  <si>
    <t>998713202</t>
  </si>
  <si>
    <t>Přesun hmot procentní pro izolace tepelné v objektech v do 12 m</t>
  </si>
  <si>
    <t>732</t>
  </si>
  <si>
    <t>Ústřední vytápění - strojovny</t>
  </si>
  <si>
    <t>7321111</t>
  </si>
  <si>
    <t>Sdružený rozdělovač a sběrač KOMBI modul 150, l=2600mm vč. izolace</t>
  </si>
  <si>
    <t>7321112</t>
  </si>
  <si>
    <t>Sdružený rozdělovač a sběrač KOMBI modul 100, l=2600mm vč. izolace</t>
  </si>
  <si>
    <t>732421212</t>
  </si>
  <si>
    <t xml:space="preserve">Čerpadlo teplovodní závitové cirkulační DN 25 výtlak do 3,0 m autoadapt 1x 230V, PN10, 180mm  vč. mtž</t>
  </si>
  <si>
    <t>soubor</t>
  </si>
  <si>
    <t>732421213</t>
  </si>
  <si>
    <t>Čerpadlo teplovodní závitové cirkulační DN 25 výtlak do 3,0 m autoadapt 1x 230V, PN10, 180mm vč. mtž</t>
  </si>
  <si>
    <t>73242123</t>
  </si>
  <si>
    <t>Čerpadlo teplovodní závitové cirkulační DN 40 5,8m3/h, výtlak do 3,2 m autoadapt 1x 230V, PN10, 180mm - vč. mtž</t>
  </si>
  <si>
    <t>73248</t>
  </si>
  <si>
    <t>Měřič tepla bateriový ultrazvukový vč. kabeláže a čidel, jmenovitý průtok 10m3/h, délka 300 mm, PN 25, přírubové připojení DN40. Komunikace M-Bus vč. mtž a zprovoznění</t>
  </si>
  <si>
    <t>73249</t>
  </si>
  <si>
    <t>Měřič tepla bateriový ultrazvukový vč. kabeláže a čidel, jmenovitý průtok 2,5m3/h, délka 190 mm, PN 16, závitové připojení 1“. Komunikace M-Bus vč. mtž a zprovoznění</t>
  </si>
  <si>
    <t>998732202</t>
  </si>
  <si>
    <t>Přesun hmot procentní pro strojovny v objektech v do 12 m</t>
  </si>
  <si>
    <t>733</t>
  </si>
  <si>
    <t>Ústřední vytápění - rozvodné potrubí</t>
  </si>
  <si>
    <t>733120836</t>
  </si>
  <si>
    <t>Demontáž potrubí ocelového hladkého do D 159</t>
  </si>
  <si>
    <t>7331901</t>
  </si>
  <si>
    <t>Topná a tlaková zkouška</t>
  </si>
  <si>
    <t>kpl</t>
  </si>
  <si>
    <t>358225910</t>
  </si>
  <si>
    <t>Štítky orientační - tok média</t>
  </si>
  <si>
    <t>733121162</t>
  </si>
  <si>
    <t>Potrubí ocelové hladké bezešvé nízkotlaké nebo středotlaké D 76x3,2</t>
  </si>
  <si>
    <t>733121165</t>
  </si>
  <si>
    <t>Potrubí ocelové hladké bezešvé nízkotlaké nebo středotlaké D 89x3,6</t>
  </si>
  <si>
    <t>733121168</t>
  </si>
  <si>
    <t>Potrubí ocelové hladké bezešvé nízkotlaké nebo středotlaké D 108x4,0</t>
  </si>
  <si>
    <t>733121172</t>
  </si>
  <si>
    <t>Potrubí ocelové hladké bezešvé nízkotlaké nebo středotlaké D 133x4,5</t>
  </si>
  <si>
    <t>733222302</t>
  </si>
  <si>
    <t>Potrubí měděné polotvrdé spojované lisováním 15x1</t>
  </si>
  <si>
    <t>733222303</t>
  </si>
  <si>
    <t>Potrubí měděné polotvrdé spojované lisováním 18x1</t>
  </si>
  <si>
    <t>733222304</t>
  </si>
  <si>
    <t>Potrubí měděné polotvrdé spojované lisováním 22x1</t>
  </si>
  <si>
    <t>733222305</t>
  </si>
  <si>
    <t>Potrubí měděné polotvrdé spojované lisováním 28x1</t>
  </si>
  <si>
    <t>733222306</t>
  </si>
  <si>
    <t>Potrubí měděné polotvrdé spojované lisováním 35x1,5</t>
  </si>
  <si>
    <t>733223306</t>
  </si>
  <si>
    <t>Potrubí měděné tvrdé spojované lisováním 42x1,5</t>
  </si>
  <si>
    <t>733223307</t>
  </si>
  <si>
    <t>Potrubí měděné tvrdé spojované lisováním 54x2</t>
  </si>
  <si>
    <t>72315036</t>
  </si>
  <si>
    <t xml:space="preserve">Chránička do  potrubí CU 40</t>
  </si>
  <si>
    <t>72222</t>
  </si>
  <si>
    <t>Uložení žebříčku na systém Koňářík (závitová tyč, objímky, spojovací matice, nosník, kombi šroub...)</t>
  </si>
  <si>
    <t>733890803</t>
  </si>
  <si>
    <t>Přemístění potrubí demontovaného vodorovně do 100 m v objektech výšky přes 6 do 24 m</t>
  </si>
  <si>
    <t>735191</t>
  </si>
  <si>
    <t>Napuštění a vypuštění vody topného systému</t>
  </si>
  <si>
    <t>998733202</t>
  </si>
  <si>
    <t>Přesun hmot procentní pro rozvody potrubí v objektech v do 12 m</t>
  </si>
  <si>
    <t>734</t>
  </si>
  <si>
    <t>Ústřední vytápění - armatury</t>
  </si>
  <si>
    <t>722224115</t>
  </si>
  <si>
    <t>Kohout plnicí nebo vypouštěcí G 1/2 PN 10 s jedním závitem</t>
  </si>
  <si>
    <t>734109114</t>
  </si>
  <si>
    <t>Montáž armatury přírubové se dvěma přírubami PN 6 DN 50</t>
  </si>
  <si>
    <t>551280010</t>
  </si>
  <si>
    <t xml:space="preserve">ventil vyvažovací stoupačkový přírubový DN50 s vyp. uzavír. měřením průtoku, 120stC, PN20 těleso ventilu </t>
  </si>
  <si>
    <t>734193116</t>
  </si>
  <si>
    <t>Klapka mezipřírubová uzavírací DN 80 PN 16 do 120°C disk tvárná litina</t>
  </si>
  <si>
    <t>734193117</t>
  </si>
  <si>
    <t>Klapka mezipřírubová uzavírací DN 100 PN 16 do 120°C disk tvárná litina</t>
  </si>
  <si>
    <t>3194650601</t>
  </si>
  <si>
    <t>příruba přivařovací s krkem pro PN 25, DN 40 mm</t>
  </si>
  <si>
    <t>319464090</t>
  </si>
  <si>
    <t>příruba přivařovací s krkem pro PN 16,11 416 DN 80 mm</t>
  </si>
  <si>
    <t>319464100</t>
  </si>
  <si>
    <t>příruba přivařovací s krkem pro PN 16,11 416 DN 100 mm</t>
  </si>
  <si>
    <t>734209113</t>
  </si>
  <si>
    <t>Montáž armatury závitové s dvěma závity G 1/2</t>
  </si>
  <si>
    <t>551141240</t>
  </si>
  <si>
    <t>kohout kulový, PN 42, T 185 C, chromovaný R250D 1/2" červený</t>
  </si>
  <si>
    <t>551142100</t>
  </si>
  <si>
    <t>kohout kulový s vypouštěním PN 42, T 185 C, chromovaný R250DS 1/2"</t>
  </si>
  <si>
    <t>554</t>
  </si>
  <si>
    <t xml:space="preserve">Dvojregulační ventil DN15 přímý </t>
  </si>
  <si>
    <t>5534</t>
  </si>
  <si>
    <t xml:space="preserve">Uzavírací regulační šroubení přímé  DN15 </t>
  </si>
  <si>
    <t>4056501</t>
  </si>
  <si>
    <t xml:space="preserve">regulátor diferenciálního tlaku DN25/32 (5-30kPa)  max prov.tlak 25bar, max dif tlak 16 bar, 150stC, vč. kapilár a seřízení</t>
  </si>
  <si>
    <t>734209114</t>
  </si>
  <si>
    <t>Montáž armatury závitové s dvěma závity G 3/4</t>
  </si>
  <si>
    <t>551141260</t>
  </si>
  <si>
    <t>kulový kohout, PN 42, T 185 C, chromovaný R250D 3/4" červený</t>
  </si>
  <si>
    <t>555</t>
  </si>
  <si>
    <t xml:space="preserve">Dvojregulační ventil DN20 přímý </t>
  </si>
  <si>
    <t>5535</t>
  </si>
  <si>
    <t xml:space="preserve">Uzavírací regulační šroubení přímé  DN20 </t>
  </si>
  <si>
    <t>734209115</t>
  </si>
  <si>
    <t>Montáž armatury závitové s dvěma závity G 1</t>
  </si>
  <si>
    <t>551141280</t>
  </si>
  <si>
    <t>kulový kohout, PN 35, T 185 C, chromovaný R250D 1" červený</t>
  </si>
  <si>
    <t>4056502</t>
  </si>
  <si>
    <t xml:space="preserve">regulátor diferenciálního tlaku DN25/32 (5-30kPa)  max prov.tlak 25bar, max dif tlak 16 bar, 150stC,vč. kapilár a seřízení</t>
  </si>
  <si>
    <t>5512800101</t>
  </si>
  <si>
    <t xml:space="preserve">ventil vyvažovací stoupačkový 1" s vyp. uzavír. měřením průtoku, 120stC, PN20 těleso ventilu </t>
  </si>
  <si>
    <t>734209116</t>
  </si>
  <si>
    <t>Montáž armatury závitové s dvěma závity G 5/4</t>
  </si>
  <si>
    <t>551141300</t>
  </si>
  <si>
    <t>kohout kulový, PN 35, T 185 C, chromovaný R250D 1"1/4 červený</t>
  </si>
  <si>
    <t>5512800102</t>
  </si>
  <si>
    <t>ventil vyvažovací stoupačkový 5/4"s vyp. uzavír. měřením průtoku, 120stC, PN20 těleso ventilu</t>
  </si>
  <si>
    <t>734209117</t>
  </si>
  <si>
    <t>Montáž armatury závitové s dvěma závity G 6/4</t>
  </si>
  <si>
    <t>551141320</t>
  </si>
  <si>
    <t>kohout kulový, PN 35, T 185 C, chromovaný R250D 1"1/2 červený</t>
  </si>
  <si>
    <t>4056503</t>
  </si>
  <si>
    <t xml:space="preserve">regulátor diferenciálního tlaku DN40 (5-30kPa)  max prov.tlak 25bar, max dif tlak 16 bar, 150stC, vč. kapilár a seřízení</t>
  </si>
  <si>
    <t>734209118</t>
  </si>
  <si>
    <t>Montáž armatury závitové s dvěma závity G 2</t>
  </si>
  <si>
    <t>551141340</t>
  </si>
  <si>
    <t>kohout kulový, PN 35, T 185 C, chromovaný R250D 2" červený</t>
  </si>
  <si>
    <t>734209119</t>
  </si>
  <si>
    <t>Montáž armatury závitové s dvěma závity G 2 1/2</t>
  </si>
  <si>
    <t>551141360</t>
  </si>
  <si>
    <t>kohout kulový, PN 28, T 185 C, chromovaný R250D 2"1/2 červený</t>
  </si>
  <si>
    <t>734209123</t>
  </si>
  <si>
    <t>Montáž armatury závitové s třemi závity G 1/2</t>
  </si>
  <si>
    <t>4848803</t>
  </si>
  <si>
    <t>směšovač trojcestný DN 15, PN 16Kvs 2,5, Dp-1,5m - vč. pohonu 230V - 3 bodový</t>
  </si>
  <si>
    <t>734209125</t>
  </si>
  <si>
    <t>Montáž armatury závitové s třemi závity G 1</t>
  </si>
  <si>
    <t>4848804</t>
  </si>
  <si>
    <t>směšovač trojcestný DN 25, PN 16Kvs 6,3, Dp-1,5m - vč. pohonu 230V - 3 bodový</t>
  </si>
  <si>
    <t>48488041</t>
  </si>
  <si>
    <t xml:space="preserve">směšovač trojcestný DN 25, PN 16Kvs 10,0, Dp-1,5m -  vč. pohonu 230V - 3 bodový</t>
  </si>
  <si>
    <t>734209126</t>
  </si>
  <si>
    <t>Montáž armatury závitové s třemi závity G 5/4</t>
  </si>
  <si>
    <t>48488042</t>
  </si>
  <si>
    <t xml:space="preserve">směšovač trojcestný DN 35, PN 16Kvs 16,0, Dp-1,5m -  vč. pohonu 230V - 3 bodový</t>
  </si>
  <si>
    <t>734242412</t>
  </si>
  <si>
    <t>Ventil závitový zpětný přímý G 1/2 PN 16 do 110°C</t>
  </si>
  <si>
    <t>734242414</t>
  </si>
  <si>
    <t>Ventil závitový zpětný přímý G 1 PN 16 do 110°C</t>
  </si>
  <si>
    <t>734242415</t>
  </si>
  <si>
    <t>Ventil závitový zpětný přímý G 5/4 PN 16 do 110°C</t>
  </si>
  <si>
    <t>734242416</t>
  </si>
  <si>
    <t>Ventil závitový zpětný přímý G 6/4 PN 16 do 110°C</t>
  </si>
  <si>
    <t>734242417</t>
  </si>
  <si>
    <t>Ventil závitový zpětný přímý G 2 PN 16 do 110°C</t>
  </si>
  <si>
    <t>734242418</t>
  </si>
  <si>
    <t>Ventil závitový zpětný přímý G 2 1/2 PN 16 do 110°C</t>
  </si>
  <si>
    <t>734291246</t>
  </si>
  <si>
    <t>Filtr závitový přímý G 1 1/2 PN 16 do 130°C s vnitřními závity</t>
  </si>
  <si>
    <t>734291247</t>
  </si>
  <si>
    <t>Filtr závitový přímý G 2 PN 16 do 130°C s vnitřními závity</t>
  </si>
  <si>
    <t>734291248</t>
  </si>
  <si>
    <t>Filtr závitový přímý G 2 1/2 PN 16 do 130°C s vnitřními závity</t>
  </si>
  <si>
    <t>73441113</t>
  </si>
  <si>
    <t>Teploměr 0-100 st.C vvč. návarku a jímky</t>
  </si>
  <si>
    <t>734421102</t>
  </si>
  <si>
    <t xml:space="preserve">Tlakoměr  0-600 kPa - vč. návarku</t>
  </si>
  <si>
    <t>734494213</t>
  </si>
  <si>
    <t>Návarek s trubkovým závitem G 1/2</t>
  </si>
  <si>
    <t>735000911</t>
  </si>
  <si>
    <t>Vyregulování ventilu vyvažovacího</t>
  </si>
  <si>
    <t>734211113</t>
  </si>
  <si>
    <t>Ventil závitový odvzdušňovací G 3/8 PN 10 do 120°C otopných těles</t>
  </si>
  <si>
    <t>734221680</t>
  </si>
  <si>
    <t xml:space="preserve">Termostatická hlavice kapalinová PN 10 do 110°C s odděleným čidlem  dod + mtž</t>
  </si>
  <si>
    <t>734221683</t>
  </si>
  <si>
    <t>Termostatická hlavice kapalinová s vestavěným čidlem -dod+mtž</t>
  </si>
  <si>
    <t>998734202</t>
  </si>
  <si>
    <t>Přesun hmot procentní pro armatury v objektech v do 12 m</t>
  </si>
  <si>
    <t>735</t>
  </si>
  <si>
    <t>Ústřední vytápění - otopná tělesa</t>
  </si>
  <si>
    <t>735000912</t>
  </si>
  <si>
    <t>Vyregulování termost.ventilů a šroubení</t>
  </si>
  <si>
    <t>7351218</t>
  </si>
  <si>
    <t>Demontáž otopného tělesa</t>
  </si>
  <si>
    <t>735151155</t>
  </si>
  <si>
    <t>Otopné těleso panelové jednodeskové bez přídavné přestupní plochy výška/délka 500/800 mm výkon 411 W</t>
  </si>
  <si>
    <t>735151253</t>
  </si>
  <si>
    <t>Otopné těleso panelové jednodeskové 1 přídavná přestupní plocha výška/délka 500/600 mm výkon 515 W</t>
  </si>
  <si>
    <t>246</t>
  </si>
  <si>
    <t>735151258</t>
  </si>
  <si>
    <t>Otopné těleso panelové jednodeskové 1 přídavná přestupní plocha výška/délka 500/1100 mm výkon 944 W</t>
  </si>
  <si>
    <t>735151454</t>
  </si>
  <si>
    <t>Otopné těleso panelové dvoudeskové 1 přídavná přestupní plocha výška/délka 500/700 mm výkon 782 W</t>
  </si>
  <si>
    <t>250</t>
  </si>
  <si>
    <t>735151457</t>
  </si>
  <si>
    <t>Otopné těleso panelové dvoudeskové 1 přídavná přestupní plocha výška/délka 500/1000 mm výkon 1117 W</t>
  </si>
  <si>
    <t>252</t>
  </si>
  <si>
    <t>735151458</t>
  </si>
  <si>
    <t>Otopné těleso panelové dvoudeskové 1 přídavná přestupní plocha výška/délka 500/110 0mm výkon 1229 W</t>
  </si>
  <si>
    <t>254</t>
  </si>
  <si>
    <t>735151537</t>
  </si>
  <si>
    <t>Otopné těleso panelové dvoudeskové 2 přídavné přestupní plochy výška/délka 400/1000 mm výkon 1216 W</t>
  </si>
  <si>
    <t>256</t>
  </si>
  <si>
    <t>735151552</t>
  </si>
  <si>
    <t>Otopné těleso panelové dvoudeskové 2 přídavné přestupní plochy výška/délka 500/500 mm výkon 726 W</t>
  </si>
  <si>
    <t>258</t>
  </si>
  <si>
    <t>735151553</t>
  </si>
  <si>
    <t>Otopné těleso panelové dvoudeskové 2 přídavné přestupní plochy výška/délka 500/600 mm výkon 871 W</t>
  </si>
  <si>
    <t>260</t>
  </si>
  <si>
    <t>735151555</t>
  </si>
  <si>
    <t>Otopné těleso panelové dvoudeskové 2 přídavné přestupní plochy výška/délka 500/800 mm výkon 1162 W</t>
  </si>
  <si>
    <t>262</t>
  </si>
  <si>
    <t>735151556</t>
  </si>
  <si>
    <t>Otopné těleso panelové dvoudeskové 2 přídavné přestupní plochy výška/délka 500/900 mm výkon 1307 W</t>
  </si>
  <si>
    <t>264</t>
  </si>
  <si>
    <t>735151557</t>
  </si>
  <si>
    <t>Otopné těleso panelové dvoudeskové 2 přídavné přestupní plochy výška/délka 500/1000 mm výkon 1452 W</t>
  </si>
  <si>
    <t>266</t>
  </si>
  <si>
    <t>735151558</t>
  </si>
  <si>
    <t>Otopné těleso panelové dvoudeskové 2 přídavné přestupní plochy výška/délka 500/1100 mm výkon 1597 W</t>
  </si>
  <si>
    <t>735151559</t>
  </si>
  <si>
    <t>Otopné těleso panelové dvoudeskové 2 přídavné přestupní plochy výška/délka 500/1200 mm výkon 1742 W</t>
  </si>
  <si>
    <t>735151560</t>
  </si>
  <si>
    <t>Otopné těleso panelové dvoudeskové 2 přídavné přestupní plochy výška/délka 500/1400 mm výkon 2033 W</t>
  </si>
  <si>
    <t>735151562</t>
  </si>
  <si>
    <t>Otopné těleso panelové dvoudeskové 2 přídavné přestupní plochy výška/délka 500/1800 mm výkon 2614 W</t>
  </si>
  <si>
    <t>735151655</t>
  </si>
  <si>
    <t>Otopné těleso panelové třídeskové 3 přídavné přestupní plochy výška/délka 500/800 mm výkon 1663 W</t>
  </si>
  <si>
    <t>735151656</t>
  </si>
  <si>
    <t>Otopné těleso panelové třídeskové 3 přídavné přestupní plochy výška/délka 500/900 mm výkon 1871 W</t>
  </si>
  <si>
    <t>735151657</t>
  </si>
  <si>
    <t>Otopné těleso panelové třídeskové 3 přídavné přestupní plochy výška/délka 500/1000 mm výkon 2079 W</t>
  </si>
  <si>
    <t>280</t>
  </si>
  <si>
    <t>735151658</t>
  </si>
  <si>
    <t>Otopné těleso panelové třídeskové 3 přídavné přestupní plochy výška/délka 500/1100 mm výkon 2287 W</t>
  </si>
  <si>
    <t>282</t>
  </si>
  <si>
    <t>735151659</t>
  </si>
  <si>
    <t>Otopné těleso panelové třídeskové 3 přídavné přestupní plochy výška/délka 500/1200 mm výkon 2495 W</t>
  </si>
  <si>
    <t>735151660</t>
  </si>
  <si>
    <t>Otopné těleso panelové třídeskové 3 přídavné přestupní plochy výška/délka 500/1400 mm výkon 2911 W</t>
  </si>
  <si>
    <t>286</t>
  </si>
  <si>
    <t>735151661</t>
  </si>
  <si>
    <t>Otopné těleso panelové třídeskové 3 přídavné přestupní plochy výška/délka 500/1600 mm výkon 3326 W</t>
  </si>
  <si>
    <t>735151662</t>
  </si>
  <si>
    <t>Otopné těleso panelové třídeskové 3 přídavné přestupní plochy výška/délka 500/1800 mm výkon 3742 W</t>
  </si>
  <si>
    <t>735151677</t>
  </si>
  <si>
    <t>Otopné těleso panelové třídeskové 3 přídavné přestupní plochy výška/délka 600/1000 mm výkon 2406 W</t>
  </si>
  <si>
    <t>735151678</t>
  </si>
  <si>
    <t>Otopné těleso panelové třídeskové 3 přídavné přestupní plochy výška/délka 600/1100 mm výkon 2647 W</t>
  </si>
  <si>
    <t>735151682</t>
  </si>
  <si>
    <t>Otopné těleso panelové třídeskové 3 přídavné přestupní plochy výška/délka 600/1800 mm výkon 4331 W</t>
  </si>
  <si>
    <t>48441467</t>
  </si>
  <si>
    <t>konzola stojánková vnitřní</t>
  </si>
  <si>
    <t>735191905</t>
  </si>
  <si>
    <t>Odvzdušnění otopných těles</t>
  </si>
  <si>
    <t>735890802</t>
  </si>
  <si>
    <t>Přemístění demontovaného otopného tělesa vodorovně 100 m v objektech výšky přes 6 do 12 m</t>
  </si>
  <si>
    <t>998735202</t>
  </si>
  <si>
    <t>Přesun hmot procentní pro otopná tělesa v objektech v do 12 m</t>
  </si>
  <si>
    <t>783425411</t>
  </si>
  <si>
    <t>Nátěry syntetické potrubí do DN 65 barva dražší lesklý povrch 1x antikorozní, 1x základní, 1x email</t>
  </si>
  <si>
    <t>783617613</t>
  </si>
  <si>
    <t>Krycí dvojnásobný syntetický samozákladující nátěr potrubí DN do 50 mm</t>
  </si>
  <si>
    <t>783617633</t>
  </si>
  <si>
    <t>Krycí dvojnásobný syntetický samozákladující nátěr potrubí DN do 100 mm</t>
  </si>
  <si>
    <t>783617643</t>
  </si>
  <si>
    <t>Krycí jednonásobný syntetický samozákladující nátěr potrubí DN do 150 mm</t>
  </si>
  <si>
    <t>VRN</t>
  </si>
  <si>
    <t>Vedlejší rozpočtové náklady</t>
  </si>
  <si>
    <t>Zařízení staveniště</t>
  </si>
  <si>
    <t>1519466507</t>
  </si>
  <si>
    <t>Provozní vlivy</t>
  </si>
  <si>
    <t>1221469133</t>
  </si>
  <si>
    <t>D.1.4.2 -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</si>
  <si>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</si>
  <si>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</si>
  <si>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</si>
  <si>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</si>
  <si>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310235241</t>
  </si>
  <si>
    <t>Zazdívka otvorů pl do 0,0225 m2 ve zdivu nadzákladovém cihlami pálenými tl do 300 mm</t>
  </si>
  <si>
    <t>310235251</t>
  </si>
  <si>
    <t>Zazdívka otvorů pl do 0,0225 m2 ve zdivu nadzákladovém cihlami pálenými tl do 450 mm</t>
  </si>
  <si>
    <t>310235261</t>
  </si>
  <si>
    <t>Zazdívka otvorů pl do 0,0225 m2 ve zdivu nadzákladovém cihlami pálenými tl do 600 mm</t>
  </si>
  <si>
    <t>310237292</t>
  </si>
  <si>
    <t>Zazdívka otvorů pl do 0,25 m2 ve zdivu nadzákladovém cihlami pálenými tl do 1350 mm</t>
  </si>
  <si>
    <t>Protipožární manžeta pro prostup potrubí nad DN 50 vč. minerální vlny</t>
  </si>
  <si>
    <t>Protipožární tmel pro prostup potrubí do DN 50</t>
  </si>
  <si>
    <t>Zabetonování prostupů v instalačních šachtách ze suchých směsí pl do 0,09 m2 ve stropech</t>
  </si>
  <si>
    <t>411386621</t>
  </si>
  <si>
    <t>Zabetonování prostupů v instalačních šachtách ze suchých směsí pl do 0,25 m2 ve stropech</t>
  </si>
  <si>
    <t>451573111</t>
  </si>
  <si>
    <t>Lože pod potrubí otevřený výkop ze štěrkopísku</t>
  </si>
  <si>
    <t>460710076</t>
  </si>
  <si>
    <t>Vyplnění a začištění rýh v betonových podlahách a mazaninách hloubky do 15 cm a šířky do 15 cm</t>
  </si>
  <si>
    <t>612325101</t>
  </si>
  <si>
    <t>Vápenocementová hrubá omítka rýh ve stěnách šířky do 150 mm</t>
  </si>
  <si>
    <t>971035241</t>
  </si>
  <si>
    <t>Vybourání otvorů ve zdivu cihelném pl do 0,0225 m2 na MC tl do 300 mm</t>
  </si>
  <si>
    <t>971035251</t>
  </si>
  <si>
    <t>Vybourání otvorů ve zdivu cihelném pl do 0,0225 m2 na MC tl do 450 mm</t>
  </si>
  <si>
    <t>971035261</t>
  </si>
  <si>
    <t>Vybourání otvorů ve zdivu cihelném pl do 0,0225 m2 na MC tl do 600 mm</t>
  </si>
  <si>
    <t>9710354811</t>
  </si>
  <si>
    <t>Vybourání otvorů ve zdivu cihelném pl do 0,25 m2 na MC tl do 1400 mm</t>
  </si>
  <si>
    <t>972054341</t>
  </si>
  <si>
    <t>Vybourání otvorů v ŽB stropech nebo klenbách pl do 0,25 m2 tl do 150 mm</t>
  </si>
  <si>
    <t>973031325</t>
  </si>
  <si>
    <t>Vysekání kapes ve zdivu cihelném na MV nebo MVC pl do 0,10 m2 hl do 300 mm</t>
  </si>
  <si>
    <t>Odstranění násypů pod podlahy tl do 100 mm pl přes 2 m2</t>
  </si>
  <si>
    <t>974042553</t>
  </si>
  <si>
    <t>Vysekání rýh v dlažbě betonové nebo jiné monolitické hl do 100 mm š do 100 mm</t>
  </si>
  <si>
    <t>713463121</t>
  </si>
  <si>
    <t>Montáž izolace tepelné potrubí potrubními pouzdry bez úpravy uchycenými sponami 1x</t>
  </si>
  <si>
    <t>283771030</t>
  </si>
  <si>
    <t>izolace potrubí 22 x 9 mm</t>
  </si>
  <si>
    <t>283770450</t>
  </si>
  <si>
    <t xml:space="preserve">izolace potrubí  22 x 20 mm</t>
  </si>
  <si>
    <t>283771110</t>
  </si>
  <si>
    <t xml:space="preserve">izolace potrubí  28 x 9 mm</t>
  </si>
  <si>
    <t>283770480</t>
  </si>
  <si>
    <t xml:space="preserve">izolace potrubí  28 x 20 mm</t>
  </si>
  <si>
    <t>283770510</t>
  </si>
  <si>
    <t xml:space="preserve">izolace potrubí  32 x 9 mm</t>
  </si>
  <si>
    <t>283770530</t>
  </si>
  <si>
    <t xml:space="preserve">izolace potrubí  32 x 20 mm</t>
  </si>
  <si>
    <t>283770570</t>
  </si>
  <si>
    <t xml:space="preserve">izolace potrubí  40 x 9 mm</t>
  </si>
  <si>
    <t>283770610</t>
  </si>
  <si>
    <t>izolace potrubí 45 x 9 mm</t>
  </si>
  <si>
    <t>283770630</t>
  </si>
  <si>
    <t>izolace potrubí 45 x 25 mm</t>
  </si>
  <si>
    <t>283771210</t>
  </si>
  <si>
    <t xml:space="preserve">izolace potrubí  54 x 9 mm</t>
  </si>
  <si>
    <t>283770650</t>
  </si>
  <si>
    <t xml:space="preserve">izolace potrubí  54 x 25 mm</t>
  </si>
  <si>
    <t>283771200</t>
  </si>
  <si>
    <t xml:space="preserve">izolace potrubí  63 x 9 mm</t>
  </si>
  <si>
    <t>283770670</t>
  </si>
  <si>
    <t>izolace potrubí 63 x 25 mm</t>
  </si>
  <si>
    <t>283770700</t>
  </si>
  <si>
    <t xml:space="preserve">izolace potrubí  76 x 9 mm</t>
  </si>
  <si>
    <t>283770740</t>
  </si>
  <si>
    <t xml:space="preserve">izolace potrubí  89 x 13 mm</t>
  </si>
  <si>
    <t>631545370</t>
  </si>
  <si>
    <t xml:space="preserve">pouzdro potrubní izolační  76/30 mm</t>
  </si>
  <si>
    <t>721</t>
  </si>
  <si>
    <t>Zdravotechnika - vnitřní kanalizace</t>
  </si>
  <si>
    <t>721140806</t>
  </si>
  <si>
    <t>Demontáž potrubí litinové do DN 200</t>
  </si>
  <si>
    <t>721171917</t>
  </si>
  <si>
    <t>Potrubí z PP propojení potrubí DN 160</t>
  </si>
  <si>
    <t>721173401</t>
  </si>
  <si>
    <t xml:space="preserve">Potrubí kanalizační plastové svodné systém  DN 110</t>
  </si>
  <si>
    <t>721173402</t>
  </si>
  <si>
    <t xml:space="preserve">Potrubí kanalizační plastové svodné systém  DN 125</t>
  </si>
  <si>
    <t>721173404</t>
  </si>
  <si>
    <t xml:space="preserve">Potrubí kanalizační plastové svodné systém  DN 200</t>
  </si>
  <si>
    <t>721174025</t>
  </si>
  <si>
    <t xml:space="preserve">Potrubí kanalizační z PP odpadní systém  DN 100</t>
  </si>
  <si>
    <t>721174026</t>
  </si>
  <si>
    <t xml:space="preserve">Potrubí kanalizační z PP odpadní systém  DN 125</t>
  </si>
  <si>
    <t>721174027</t>
  </si>
  <si>
    <t xml:space="preserve">Potrubí kanalizační z PP odpadní systém  DN 150</t>
  </si>
  <si>
    <t>721174042</t>
  </si>
  <si>
    <t xml:space="preserve">Potrubí kanalizační z PP připojovací systém  DN 40</t>
  </si>
  <si>
    <t>721174043</t>
  </si>
  <si>
    <t xml:space="preserve">Potrubí kanalizační z PP připojovací systém  DN 50</t>
  </si>
  <si>
    <t>721174044</t>
  </si>
  <si>
    <t xml:space="preserve">Potrubí kanalizační z PP připojovací systém  DN 70</t>
  </si>
  <si>
    <t>721194104</t>
  </si>
  <si>
    <t>Vyvedení a upevnění odpadních výpustek do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</si>
  <si>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</si>
  <si>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</si>
  <si>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</si>
  <si>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</si>
  <si>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</si>
  <si>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100</t>
  </si>
  <si>
    <t>721273151</t>
  </si>
  <si>
    <t>Hlavice ventilační polypropylen PP DN 50</t>
  </si>
  <si>
    <t>721273153</t>
  </si>
  <si>
    <t>Hlavice ventilační polypropylen PP DN 110</t>
  </si>
  <si>
    <t>721274121</t>
  </si>
  <si>
    <t>Přivzdušňovací ventil vnitřní odpadních potrubí do DN 50</t>
  </si>
  <si>
    <t>721274123</t>
  </si>
  <si>
    <t>Přivzdušňovací ventil vnitřní odpadních potrubí DN 100</t>
  </si>
  <si>
    <t>725865</t>
  </si>
  <si>
    <t>Zápachová uzávěrka DN 32 pro připojení VZT jednotek</t>
  </si>
  <si>
    <t>7258651</t>
  </si>
  <si>
    <t>Zápachová uzávěrka DN 40 pro připojení VZT jednotek</t>
  </si>
  <si>
    <t>7258652</t>
  </si>
  <si>
    <t>Zápachová uzávěrka DN 50 pro připojení VZT jednotek</t>
  </si>
  <si>
    <t>721290112</t>
  </si>
  <si>
    <t>Zkouška těsnosti potrubí kanalizace vodou do DN 200</t>
  </si>
  <si>
    <t>721290823</t>
  </si>
  <si>
    <t>Přemístění vnitrostaveništní demontovaných hmot vnitřní kanalizace v objektech výšky do 24 m</t>
  </si>
  <si>
    <t>721300922</t>
  </si>
  <si>
    <t>Pročištění svodů ležatých do DN 300</t>
  </si>
  <si>
    <t>7217</t>
  </si>
  <si>
    <t>průraz vč. opravy průrazu střechou po osazení vent. hlavic</t>
  </si>
  <si>
    <t>998721202</t>
  </si>
  <si>
    <t>Přesun hmot procentní pro vnitřní kanalizace v objektech v do 12 m</t>
  </si>
  <si>
    <t>722</t>
  </si>
  <si>
    <t>Zdravotechnika - vnitřní vodovod</t>
  </si>
  <si>
    <t>722130233</t>
  </si>
  <si>
    <t>Potrubí vodovodní ocelové závitové pozinkované svařované běžné DN 25</t>
  </si>
  <si>
    <t>722130234</t>
  </si>
  <si>
    <t>Potrubí vodovodní ocelové závitové pozinkované svařované běžné DN 32</t>
  </si>
  <si>
    <t>722130235</t>
  </si>
  <si>
    <t>Potrubí vodovodní ocelové závitové pozinkované svařované běžné DN 40</t>
  </si>
  <si>
    <t>722130236</t>
  </si>
  <si>
    <t>Potrubí vodovodní ocelové závitové pozinkované svařované běžné DN 50</t>
  </si>
  <si>
    <t>722130805</t>
  </si>
  <si>
    <t>Demontáž potrubí ocelové pozinkované závitové do DN 80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</si>
  <si>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</si>
  <si>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</si>
  <si>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</si>
  <si>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</si>
  <si>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</si>
  <si>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</si>
  <si>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722174025</t>
  </si>
  <si>
    <t>Potrubí vodovodní plastové PPR svar polyfuze PN 20 D 40 x 6,7 mm</t>
  </si>
  <si>
    <t>722174026</t>
  </si>
  <si>
    <t>Potrubí vodovodní plastové PPR svar polyfuze PN 20 D 50 x 8,4 mm</t>
  </si>
  <si>
    <t>722174027</t>
  </si>
  <si>
    <t>Potrubí vodovodní plastové PPR svar polyfuze PN 20 D 63 x 10,5 mm</t>
  </si>
  <si>
    <t>722174028</t>
  </si>
  <si>
    <t>Potrubí vodovodní plastové PPR svar polyfuze PN 20 D 75 x 12,5 mm</t>
  </si>
  <si>
    <t>722174029</t>
  </si>
  <si>
    <t>Potrubí vodovodní plastové PPR svar polyfuze PN 20 D 90 x 15,0 mm</t>
  </si>
  <si>
    <t>722174072</t>
  </si>
  <si>
    <t>Potrubí vodovodní plastové kompenzační smyčka PPR svar polyfuze PN 20 D 20 x 3,4 mm</t>
  </si>
  <si>
    <t>722174073</t>
  </si>
  <si>
    <t>Potrubí vodovodní plastové kompenzační smyčka PPR svar polyfuze PN 20 D 25 x 4,2 mm</t>
  </si>
  <si>
    <t>722174074</t>
  </si>
  <si>
    <t>Potrubí vodovodní plastové kompenzační smyčka PPR svar polyfuze PN 20 D 32 x 5,4 mm</t>
  </si>
  <si>
    <t>722174075</t>
  </si>
  <si>
    <t>Potrubí vodovodní plastové kompenzační smyčka PPR svar polyfuze PN 20 D 40 x 6,7 mm</t>
  </si>
  <si>
    <t>722190901</t>
  </si>
  <si>
    <t>Uzavření nebo otevření vodovodního potrubí při opravách</t>
  </si>
  <si>
    <t>Uložení žebříčku na systém profily (závitová tyč, objímky, spojovací matice, nosník, kombi šroub...)</t>
  </si>
  <si>
    <t>722220864</t>
  </si>
  <si>
    <t>Demontáž armatur závitových se dvěma závity do G 2</t>
  </si>
  <si>
    <t>722221</t>
  </si>
  <si>
    <t xml:space="preserve">Regul.armatura automatická termostatická na cirkulaci -  1/2"</t>
  </si>
  <si>
    <t>722229102</t>
  </si>
  <si>
    <t>Montáž vodovodních armatur s jedním závitem G 3/4 ostatní typ</t>
  </si>
  <si>
    <t>722231072</t>
  </si>
  <si>
    <t>Ventil zpětný G 1/2 PN 10 do 110°C se dvěma závity</t>
  </si>
  <si>
    <t>722231073</t>
  </si>
  <si>
    <t>Ventil zpětný G 3/4 PN 10 do 110°C se dvěma závity</t>
  </si>
  <si>
    <t>722231074</t>
  </si>
  <si>
    <t>Ventil zpětný G 1 PN 10 do 110°C se dvěma závity</t>
  </si>
  <si>
    <t>722231075</t>
  </si>
  <si>
    <t>Ventil zpětný G 5/4 PN 10 do 110°C se dvěma závity</t>
  </si>
  <si>
    <t>722231076</t>
  </si>
  <si>
    <t>Ventil zpětný G 6/4 PN 10 do 110°C se dvěma závity</t>
  </si>
  <si>
    <t>722231077</t>
  </si>
  <si>
    <t>Ventil zpětný G 2 PN 10 do 110°C se dvěma závity</t>
  </si>
  <si>
    <t>722232045</t>
  </si>
  <si>
    <t>Kohout kulový přímý G 1 PN 42 do 185°C vnitřní závit</t>
  </si>
  <si>
    <t>722232047</t>
  </si>
  <si>
    <t>Kohout kulový přímý G 6/4 PN 42 do 185°C vnitřní závit</t>
  </si>
  <si>
    <t>722232048</t>
  </si>
  <si>
    <t>Kohout kulový přímý G 2 PN 42 do 185°C vnitřní závit</t>
  </si>
  <si>
    <t>722240122</t>
  </si>
  <si>
    <t>Kohout kulový plastový PPR DN 20</t>
  </si>
  <si>
    <t>722240123</t>
  </si>
  <si>
    <t>Kohout kulový plastový PPR DN 25</t>
  </si>
  <si>
    <t>722240124</t>
  </si>
  <si>
    <t>Kohout kulový plastový PPR DN 32</t>
  </si>
  <si>
    <t>722240125</t>
  </si>
  <si>
    <t>Kohout kulový plastový PPR DN 40</t>
  </si>
  <si>
    <t>722240126</t>
  </si>
  <si>
    <t>Kohout kulový plastový PPR DN 50</t>
  </si>
  <si>
    <t>722240127</t>
  </si>
  <si>
    <t>Kohout kulový plastový PPR DN 63</t>
  </si>
  <si>
    <t>722250133</t>
  </si>
  <si>
    <t>Hydrantový systém s tvarově stálou hadicí D 25 x 30 m celoplechový</t>
  </si>
  <si>
    <t>722260811</t>
  </si>
  <si>
    <t>Demontáž vodoměrů závitových G 1/2</t>
  </si>
  <si>
    <t>722260812</t>
  </si>
  <si>
    <t>Demontáž vodoměrů závitových G 3/4</t>
  </si>
  <si>
    <t>722260921</t>
  </si>
  <si>
    <t>Zpětná montáž vodoměrů závitových G 1/2</t>
  </si>
  <si>
    <t>388212240</t>
  </si>
  <si>
    <t>vodoměr DN 15, Qn 2,5, Komunikace M-Bus</t>
  </si>
  <si>
    <t>722260922</t>
  </si>
  <si>
    <t>Zpětná montáž vodoměrů závitových G 3/4</t>
  </si>
  <si>
    <t>3882122401</t>
  </si>
  <si>
    <t>vodoměr DN 20, Qn 4,0, Komunikace M-Bus</t>
  </si>
  <si>
    <t>722290229</t>
  </si>
  <si>
    <t>Zkouška těsnosti vodovodního potrubí závitového do DN 100</t>
  </si>
  <si>
    <t>722290234</t>
  </si>
  <si>
    <t>Proplach a dezinfekce vodovodního potrubí do DN 80</t>
  </si>
  <si>
    <t>286542960</t>
  </si>
  <si>
    <t>přechodka s vnějším závitem dGK PPR D 20 x 1/2"</t>
  </si>
  <si>
    <t>286543020</t>
  </si>
  <si>
    <t>přechodka s vnějším závitem dGK PPR D 63 x 2"</t>
  </si>
  <si>
    <t>286543010</t>
  </si>
  <si>
    <t>přechodka s vnějším závitem dGK PPR D 50 x 6/4"</t>
  </si>
  <si>
    <t>286543030</t>
  </si>
  <si>
    <t>přechodka s vnějším závitem dGK PPR D 75 x 2 1/2"</t>
  </si>
  <si>
    <t>286543000</t>
  </si>
  <si>
    <t>přechodka s vnějším závitem dGK PPR D 40 x 5/4"</t>
  </si>
  <si>
    <t>286542990</t>
  </si>
  <si>
    <t>přechodka s vnějším závitem dGK PPR D 32 x 1"</t>
  </si>
  <si>
    <t>286543430</t>
  </si>
  <si>
    <t>přechodka kov s převlečnou maticí 20 x 3/4"</t>
  </si>
  <si>
    <t>286543210</t>
  </si>
  <si>
    <t>koleno nástěnné PPR D 20 x 1/2"</t>
  </si>
  <si>
    <t>7342201011</t>
  </si>
  <si>
    <t>Ventil závitový regulační přímý G 3/4 PN 20 do 100°C vyvažovací - STAD , PN 10 vč. měř. nástavců</t>
  </si>
  <si>
    <t>7342201021</t>
  </si>
  <si>
    <t xml:space="preserve">Ventil závitový regulační přímý G 1 PN 20 do 100°C vyvažovací  STAD , PN 10 vč. měř. nástavců</t>
  </si>
  <si>
    <t>7342201031</t>
  </si>
  <si>
    <t xml:space="preserve">Ventil závitový regulační přímý G 5/4 PN 20 do 100°C vyvažovac  STAD , PN 10 vč. měř. nástavcůí</t>
  </si>
  <si>
    <t>733193922</t>
  </si>
  <si>
    <t>Zaslepení potrubí ocelového hladkého dýnkem D 76</t>
  </si>
  <si>
    <t>722290823</t>
  </si>
  <si>
    <t>Přemístění vnitrostaveništní demontovaných hmot pro vnitřní vodovod v objektech výšky do 24 m</t>
  </si>
  <si>
    <t>767995103</t>
  </si>
  <si>
    <t>Montáž atypických zámečnických konstrukcí hmotnosti do 20 kg</t>
  </si>
  <si>
    <t>132313300</t>
  </si>
  <si>
    <t>tyč ocelová L rovnoramenná, zn.oceli 11375 30x30x4 mm</t>
  </si>
  <si>
    <t>132248000</t>
  </si>
  <si>
    <t>tyč ocelová plochá, zn.oceli S235JR (11 375) 30x5 mm</t>
  </si>
  <si>
    <t>154111650</t>
  </si>
  <si>
    <t>profil ocel L rovnoramenný 11343.0 4901230 35x35x3 mm</t>
  </si>
  <si>
    <t>998722202</t>
  </si>
  <si>
    <t>Přesun hmot procentní pro vnitřní vodovod v objektech v do 12 m</t>
  </si>
  <si>
    <t>725</t>
  </si>
  <si>
    <t>Zdravotechnika - zařizovací předměty</t>
  </si>
  <si>
    <t>722229101</t>
  </si>
  <si>
    <t>Montáž vodovodních armatur s jedním závitem G 1/2 ostatní typ</t>
  </si>
  <si>
    <t>551119960</t>
  </si>
  <si>
    <t>ventil pračkový/myčkový 1/2"</t>
  </si>
  <si>
    <t>551119820</t>
  </si>
  <si>
    <t>ventil pračkový 3/4"</t>
  </si>
  <si>
    <t>725110814</t>
  </si>
  <si>
    <t>Demontáž klozetu</t>
  </si>
  <si>
    <t>725119125</t>
  </si>
  <si>
    <t>Montáž klozetových mís závěsných na nosné stěny vč. sedátka</t>
  </si>
  <si>
    <t>642360110</t>
  </si>
  <si>
    <t>klozet keramický závěsný hluboké splachování bílý</t>
  </si>
  <si>
    <t>725210821</t>
  </si>
  <si>
    <t>Demontáž umyvadel bez výtokových armatur</t>
  </si>
  <si>
    <t>725219102</t>
  </si>
  <si>
    <t>Montáž umyvadla připevněného na šrouby do zdiva</t>
  </si>
  <si>
    <t>318</t>
  </si>
  <si>
    <t>64211006</t>
  </si>
  <si>
    <t>umyvadlo keramické závěsné bílé š. 600 s antibakteriální úpravou vč. polosloupu</t>
  </si>
  <si>
    <t>320</t>
  </si>
  <si>
    <t>642110140</t>
  </si>
  <si>
    <t>umyvadlo keramické závěsné 65 x 49 cm bílé vč. polosloupu</t>
  </si>
  <si>
    <t>322</t>
  </si>
  <si>
    <t>725310821</t>
  </si>
  <si>
    <t>Demontáž dřez jednoduchý na ocelové konzole bez výtokových armatur</t>
  </si>
  <si>
    <t>324</t>
  </si>
  <si>
    <t>72531112</t>
  </si>
  <si>
    <t>Dřez nerezový s odkapávací plochou š.600mm vč. mtž</t>
  </si>
  <si>
    <t>326</t>
  </si>
  <si>
    <t>725311121</t>
  </si>
  <si>
    <t xml:space="preserve">Dřez nerezový s odkapávací plochou š.780mm  vč. mtž</t>
  </si>
  <si>
    <t>328</t>
  </si>
  <si>
    <t>725590812</t>
  </si>
  <si>
    <t>Přemístění vnitrostaveništní demontovaných zařizovacích předmětů v objektech výšky do 12 m</t>
  </si>
  <si>
    <t>330</t>
  </si>
  <si>
    <t>725810811</t>
  </si>
  <si>
    <t>Demontáž ventilů výtokových nástěnných</t>
  </si>
  <si>
    <t>332</t>
  </si>
  <si>
    <t>725819401</t>
  </si>
  <si>
    <t>Montáž ventilů rohových G 1/2 s připojovací trubičkou</t>
  </si>
  <si>
    <t>334</t>
  </si>
  <si>
    <t>551456330</t>
  </si>
  <si>
    <t>ventil rohový mosazný T 66A 1/2"</t>
  </si>
  <si>
    <t>336</t>
  </si>
  <si>
    <t>725820801</t>
  </si>
  <si>
    <t>Demontáž baterie</t>
  </si>
  <si>
    <t>338</t>
  </si>
  <si>
    <t>72582132</t>
  </si>
  <si>
    <t xml:space="preserve">Baterie dřezové stojánkové pákové  bez sprchy chrom vč. mtž</t>
  </si>
  <si>
    <t>7258213</t>
  </si>
  <si>
    <t>Baterie stojánkové pákové, elektronická na sít závislá, optoelektronicky řízená, síťový zdroj s EU zástrčkou 230V vč. mtž</t>
  </si>
  <si>
    <t>725980123</t>
  </si>
  <si>
    <t>Dvířka 30/30</t>
  </si>
  <si>
    <t>998725202</t>
  </si>
  <si>
    <t>Přesun hmot procentní pro zařizovací předměty v objektech v do 12 m</t>
  </si>
  <si>
    <t>726</t>
  </si>
  <si>
    <t>Zdravotechnika - předstěnové instalace</t>
  </si>
  <si>
    <t>726131041</t>
  </si>
  <si>
    <t xml:space="preserve">Instalační předstěna - klozet závěsný v 1120 mm s ovládáním zepředu do lehkých stěn s kovovou kcí </t>
  </si>
  <si>
    <t>923488232</t>
  </si>
  <si>
    <t>-1499616481</t>
  </si>
  <si>
    <t>D.1.4.3 - Silnoproudá elektrotechnika a bleskosvody</t>
  </si>
  <si>
    <t>A - MONTÁŽ ELEKTROINSTALACE</t>
  </si>
  <si>
    <t xml:space="preserve">    B - Ostatní</t>
  </si>
  <si>
    <t>A</t>
  </si>
  <si>
    <t>MONTÁŽ ELEKTROINSTALACE</t>
  </si>
  <si>
    <t>Zásuvka 230V/16A dvojitá s natočením</t>
  </si>
  <si>
    <t>Zásuvka 230V/16A + 3.st.p.o. dvojitá s natočením</t>
  </si>
  <si>
    <t>Zásuvka 230V/16A jednonásobná</t>
  </si>
  <si>
    <t>Vícenásobný rámeček - dvojitý</t>
  </si>
  <si>
    <t>Podlahová krabice ekv.UGD 350-3 9 vč.usazení</t>
  </si>
  <si>
    <t>Zásuvka 230V/16A do podlahové krabice jednonás. šikmá</t>
  </si>
  <si>
    <t>Akustická přepěťová ochrana do podlahové krabice</t>
  </si>
  <si>
    <t>Krabice přístrojová KP trojnásobná do ekv.UGD</t>
  </si>
  <si>
    <t>Přístrojová jednotka ekv.GES9-3B U 7011</t>
  </si>
  <si>
    <t>Jednopólový spínač</t>
  </si>
  <si>
    <t>Ventilátorové relé</t>
  </si>
  <si>
    <t>Žaluziový přepínač</t>
  </si>
  <si>
    <t>Velkoplošné tlačítko</t>
  </si>
  <si>
    <t>Křížový přepínač</t>
  </si>
  <si>
    <t>Sériový přepínač</t>
  </si>
  <si>
    <t>Střídavý přepínač dvojnásobný</t>
  </si>
  <si>
    <t>Střídavý přepínač</t>
  </si>
  <si>
    <t>Ovladač ekv.</t>
  </si>
  <si>
    <t>Poznámka k položce:_x000d_
Ovladač protokolu DALI hranatý pro až 64 předřadníků kompatibilních s DALI, kruhové rozložení tlačítek pro spuštění tří světelných scén. Centrální tlačítko Enter/Leave a dva kolébkové přepínače, které jsou přiřazeny dvěma skupinám svítidel. Obal a knoflíky z plastu se stříbrným efektem saténově matné povrchové úpravy (RAL 9006), 85 mm x 85 mm._x000d_
_x000d_
Řídící jednotka DALI_x000d_
_x000d_
Napájení přes řídicí linku DALI (bez připojení k síti), odběr proudu 6 mA (3 zátěže DALI).</t>
  </si>
  <si>
    <t>Set ekv.</t>
  </si>
  <si>
    <t>Poznámka k položce:_x000d_
Napájení: až pro 24 uživatelů nebo 100 zátěží DALI (max.200 mA)._x000d_
_x000d_
Odolné proti zkratu a vydrží vnější napětí až 230/240V. Vyrobeno z polykarbonátu zpomalujícího hoření, bez halogenů._x000d_
_x000d_
Pro instalaci do kabelových kanálů nebo stropních výklenků; přípustná okolní teplota 0 až 50°C. Krytí IP20, rozměry: 101,5 x 29,5mm.</t>
  </si>
  <si>
    <t>Krabice přístrojová KP</t>
  </si>
  <si>
    <t>Krabice rozvodná KR</t>
  </si>
  <si>
    <t>Kabel CYKY 3Ox1,5</t>
  </si>
  <si>
    <t>Kabel CYKY 3Jx1,5</t>
  </si>
  <si>
    <t>Kabel CYKY 3Jx2,5</t>
  </si>
  <si>
    <t>Ochranná trubka z PE</t>
  </si>
  <si>
    <t>Kabel CXKH-V 3x1,5 B2ca,s1,d0</t>
  </si>
  <si>
    <t>Kabel CXKH-V 3x2,5 B2ca,s1,d0</t>
  </si>
  <si>
    <t>Kabel CYKY 5Jx1,5</t>
  </si>
  <si>
    <t>Kabel CYKY 5Jx2,5</t>
  </si>
  <si>
    <t>Vodič CYA 6 zelenožlutý</t>
  </si>
  <si>
    <t>Zřízení kabelových tras (frézování, sekání, zapravení, hrubý úklid)</t>
  </si>
  <si>
    <t>Sekání kapes a průrazů</t>
  </si>
  <si>
    <t>Svítidlo A vč.zdrojů -dle Knihy svítidel (Svítidla jsou ceněna vč.el.předřadníků,závěsů,zdrojů a popl.za likvidaci zdrojů a svítidel)</t>
  </si>
  <si>
    <t>Svítidlo C vč.zdr-dle Knihy svítidel (Svítidla jsou ceněna vč.el.předřadníků,závěsů,zdrojů a popl.za likvidaci zdrojů a svítidel)</t>
  </si>
  <si>
    <t>Svítidlo D vč.zdr. -dle Knihy svítidel (Svítidla jsou ceněna vč.el.předřadníků,závěsů,zdrojů a popl.za likvidaci zdrojů a svítidel)</t>
  </si>
  <si>
    <t>Svítidlo E vč.zdr. -dle Knihy svítidel (Svítidla jsou ceněna vč.el.předřadníků,závěsů,zdrojů a popl.za likvidaci zdrojů a svítidel)</t>
  </si>
  <si>
    <t>Svítidlo F vč.zdrojů -dle Knihy svítidel (Svítidla jsou ceněna vč.el.předřadníků,závěsů,zdrojů a popl.za likvidaci zdrojů a svítidel)</t>
  </si>
  <si>
    <t>Svítidlo G vč.zdrojů -dle Knihy svítidel (Svítidla jsou ceněna vč.el.předřadníků,závěsů,zdrojů a popl.za likvidaci zdrojů a svítidel)</t>
  </si>
  <si>
    <t>Svítidlo K vč.zdrojů -dle Knihy svítidel (Svítidla jsou ceněna vč.el.předřadníků,závěsů,zdrojů a popl.za likvidaci zdrojů a svítidel)</t>
  </si>
  <si>
    <t>Svítidlo L vč.zdrojů -dle Knihy svítidel (Svítidla jsou ceněna vč.el.předřadníků,závěsů,zdrojů a popl.za likvidaci zdrojů a svítidel)</t>
  </si>
  <si>
    <t>40a</t>
  </si>
  <si>
    <t>Svítidlo M vč.zdrojů -dle Knihy svítidel (Svítidla jsou ceněna vč.el.předřadníků,závěsů,zdrojů a popl.za likvidaci zdrojů a svítidel)</t>
  </si>
  <si>
    <t>-1995481526</t>
  </si>
  <si>
    <t>Svítidlo nouzové N1 -dle Knihy svítidel, s piktogramem (Svítidla jsou ceněna vč.el.předřadníků,závěsů,zdrojů a popl.za likvidaci zdrojů a svítidel)</t>
  </si>
  <si>
    <t>Svítidlo nouzové N3 -dle Knihy svítidel (Svítidla jsou ceněna vč.el.předřadníků,závěsů,zdrojů a popl.za likvidaci zdrojů a svítidel)</t>
  </si>
  <si>
    <t>Svítidlo nouzové N4 -dle Knihy svítidel (Svítidla jsou ceněna vč.el.předřadníků,závěsů,zdrojů a popl.za likvidaci zdrojů a svítidel)</t>
  </si>
  <si>
    <t>Svítidlo nouzové N6 -dle Knihy svítidel, s piktogramem (Svítidla jsou ceněna vč.el.předřadníků,závěsů,zdrojů a popl.za likvidaci zdrojů a svítidel)</t>
  </si>
  <si>
    <t>Demontáž stávající elektroinstalace + 15%</t>
  </si>
  <si>
    <t>kpl.</t>
  </si>
  <si>
    <t>Kabelová spona pro 16 vedení do podhledu</t>
  </si>
  <si>
    <t>Prostorový termostat</t>
  </si>
  <si>
    <t>Kompletační činnost + 4,5%</t>
  </si>
  <si>
    <t>Přesun + 3%</t>
  </si>
  <si>
    <t>Prořez + 2%</t>
  </si>
  <si>
    <t>Podr.materiál + 3%</t>
  </si>
  <si>
    <t>B</t>
  </si>
  <si>
    <t>Ostatní</t>
  </si>
  <si>
    <t>Revize , měření osvětlení + 1%</t>
  </si>
  <si>
    <t>D.1.4.4 - Elekrotechnické komunikace vč.EPS</t>
  </si>
  <si>
    <t>Úroveň 3:</t>
  </si>
  <si>
    <t>D.1.4.4a - Strukturovaná kabeláž</t>
  </si>
  <si>
    <t xml:space="preserve">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 																					 </t>
  </si>
  <si>
    <t>D1 - Strukturovaná kabeláž:</t>
  </si>
  <si>
    <t>D2 - Datový rozváděč:</t>
  </si>
  <si>
    <t>D3 - VRN</t>
  </si>
  <si>
    <t>D1</t>
  </si>
  <si>
    <t>Strukturovaná kabeláž:</t>
  </si>
  <si>
    <t>Instalační kabel Cat.6A STP LSOH 550MHz, Euroclass B2ca-s1,d1,a1</t>
  </si>
  <si>
    <t>UTP cat.6A outdoor</t>
  </si>
  <si>
    <t>Kabel SYKFY 50x2x0,5, včetně položení</t>
  </si>
  <si>
    <t>Kabel TCEKPFLE 25x4x0,8, včetně položení</t>
  </si>
  <si>
    <t>Modulární patch panel _ Giga osazený 24xRJ45 Cat.6A UTP černý 1U</t>
  </si>
  <si>
    <t xml:space="preserve">Keystone modul _ 1xRJ45 Cat.6A UTP beznástrojový </t>
  </si>
  <si>
    <t xml:space="preserve">Patch kabel _ 2xRJ45 Cat.6A UTP LSOH   0,5m</t>
  </si>
  <si>
    <t xml:space="preserve">Patch kabel _ 2xRJ45 Cat.6A UTP LSOH   1m</t>
  </si>
  <si>
    <t xml:space="preserve">Patch kabel _ 2xRJ45 Cat.6A UTP LSOH   1,5m</t>
  </si>
  <si>
    <t xml:space="preserve">Patch kabel _ 2xRJ45 Cat.6A UTP LSOH   2m</t>
  </si>
  <si>
    <t xml:space="preserve">Patch kabel _ 2xRJ45 Cat.6A UTP LSOH   3m</t>
  </si>
  <si>
    <t>Telefonní patch panel _ 50xRJ45 Cat.3 UTP černý 1U</t>
  </si>
  <si>
    <t>Optický kabel _ univerzální 48-vláknový 9/125 OS2 LSOH,</t>
  </si>
  <si>
    <t>Optická vana _ neosazená pro 24 x SC, E2000, LC Duplex adaptér 19“ 1U, černá</t>
  </si>
  <si>
    <t>Optická kazeta _ pro 2 x 8 svarů s víkem a držáky svarů, černá</t>
  </si>
  <si>
    <t>Ochrana svaru 60 mm</t>
  </si>
  <si>
    <t xml:space="preserve">Adaptér </t>
  </si>
  <si>
    <t>Adaptér E2000/APC - E2000/APC Singlemode</t>
  </si>
  <si>
    <t>Pigtail _ E2000/APC 9/125 OS2 2m</t>
  </si>
  <si>
    <t>Patch kabel _ E2000/APC - LC Duplex 09/125 OS1 1m</t>
  </si>
  <si>
    <t>Příplatek za další metr Duplexního kabelu ZIP 9/125 OS1, 2,8 mm</t>
  </si>
  <si>
    <t>Rozvaděč optický, nástěnný, pro 48vl. (340x250x112)</t>
  </si>
  <si>
    <t>Certifikační měření kat. 6 vč. protokolu</t>
  </si>
  <si>
    <t>Měření metalických kabelů vícepárových xp.</t>
  </si>
  <si>
    <t>pár</t>
  </si>
  <si>
    <t>Zapojení vícepárových kabelů nad 25p. (1 pár na 1 konci)</t>
  </si>
  <si>
    <t>Svár optického vlákna, 1ks konektor</t>
  </si>
  <si>
    <t>Měření optického vlákna, oboustranné změření útlumu na vlnových délkách 850 a 1300nm nebo 1310 a 1550nm přímou metodou, zpracování měřícího protokolu</t>
  </si>
  <si>
    <t>vl.</t>
  </si>
  <si>
    <t>Práce na opt. rozváděči (vystrojení)</t>
  </si>
  <si>
    <t>hod.</t>
  </si>
  <si>
    <t>Koordinace a spolupráce s jinými profesemi</t>
  </si>
  <si>
    <t>hod</t>
  </si>
  <si>
    <t>Nosič modulu 45 uzavřený</t>
  </si>
  <si>
    <t>Nosič modulu 2xRJ45 typ C-podl.krabice</t>
  </si>
  <si>
    <t>Datová zásuvka bílá 2xRJ45,komplet-kryt,maska</t>
  </si>
  <si>
    <t>Datová zásuvka bílá 1xRJ45,komplet-kryt,maska</t>
  </si>
  <si>
    <t>Ukončení volného kabelového vývod UTP Cat.6A, včetně ukončení v koncovém zařízení (turniket, vjezdová závora, výtah)</t>
  </si>
  <si>
    <t xml:space="preserve">Ukončení volného kabelového vývod UTP Cat.6A, včetně ukončení zásuvkou 2xRJ45 zabudovanou v  interiérovém vybavení (stoly, atd.)</t>
  </si>
  <si>
    <t>D2</t>
  </si>
  <si>
    <t>Datový rozváděč:</t>
  </si>
  <si>
    <t>Datový rozvaděč, rozebíratelný, 800x1000, 45U, serverový</t>
  </si>
  <si>
    <t>Datový rozvaděč, rozebíratelný, 800x800, 45U</t>
  </si>
  <si>
    <t xml:space="preserve">Vent.j.spodní(horní)220V/90W  6 ventil. ,termostat RAL7035</t>
  </si>
  <si>
    <t>19',8xCZ zásuvka,vypínač,3x1.5mm 2m kabel CZ-DE, RAL9005</t>
  </si>
  <si>
    <t>Sada nožiček pod stojanové rozvaděče</t>
  </si>
  <si>
    <t>Sada na spojení rozvaděčů se standardními předními dveřmi</t>
  </si>
  <si>
    <t>Montážní sada M6 - 20x šroub, podložka a plovoucí matice</t>
  </si>
  <si>
    <t>19' vyvazovací panel 1U ocelová vyvazovací lišta s háčky</t>
  </si>
  <si>
    <t>Polička perforovaná 1U/650mm, max.nosnost 150kg</t>
  </si>
  <si>
    <t>Kartáč pro stojanový rozvaděč,otvor pro kabely 370x90mm</t>
  </si>
  <si>
    <t>Rámeček velký plastový</t>
  </si>
  <si>
    <t>Zemnicí svorka</t>
  </si>
  <si>
    <t>Celkem zkoušky, měření, revize</t>
  </si>
  <si>
    <t>Celkem dokumentace - skutečný stav</t>
  </si>
  <si>
    <t>D3</t>
  </si>
  <si>
    <t>Celkem doprava, přesun hmot - 2% z dodávky materiálu</t>
  </si>
  <si>
    <t>Celkem VRN - zařízení staveniště, odběr energií, WC, ostraha - 2% z dodávky materiálu</t>
  </si>
  <si>
    <t>D.1.4.4b - Kabelové trasy</t>
  </si>
  <si>
    <t>D1 - Kabelové trasy</t>
  </si>
  <si>
    <t>D2 - VRN</t>
  </si>
  <si>
    <t>TR.OHEB.1413/1, pro vnitřní instalace, korugovaná, jednovrstvá</t>
  </si>
  <si>
    <t>TR.OHEB.1416/1,pro vnitřní instalace, korugovaná, jednovrstvá</t>
  </si>
  <si>
    <t>TR.OHEB.1423/1, pro vnitřní instalace, korugovaná, jednovrstvá</t>
  </si>
  <si>
    <t>TR.OHEB.1429/1, pro vnitřní instalace, korugovaná, jednovrstvá</t>
  </si>
  <si>
    <t>TR.OHEB.1436/1pro vnitřní instalace, korugovaná, jednovrstvá</t>
  </si>
  <si>
    <t>TR.OHEB.1440/1pro vnitřní instalace, korugovaná, jednovrstvá</t>
  </si>
  <si>
    <t>TR.40, ohebná dvouplášťová korugovaná chránička</t>
  </si>
  <si>
    <t>Krabice univerzální KU 68/2-1901, se šroubky</t>
  </si>
  <si>
    <t>Krabice odbočná KO 100 s víčkem a šroubky</t>
  </si>
  <si>
    <t>Krabice kruhová odbočná KO125 s víčkem KO125V a svorkovnicí SP-96</t>
  </si>
  <si>
    <t>Skříň rozvodná KT 250 s víkem a šroubky</t>
  </si>
  <si>
    <t>Krabice na DIN lištu</t>
  </si>
  <si>
    <t>Krabice na zeď</t>
  </si>
  <si>
    <t>Žlab dráťěný 300/100 galv.zinek, P30-R</t>
  </si>
  <si>
    <t>Žlab dráťěný 100/100 galv.zinek, P30-R</t>
  </si>
  <si>
    <t>spojky dráť žlabu, P30-R</t>
  </si>
  <si>
    <t>nosník 100, P30-R</t>
  </si>
  <si>
    <t>nosník 300, P30-R</t>
  </si>
  <si>
    <t>Závěs 300, P30-R</t>
  </si>
  <si>
    <t>Plechový kabelový žlab 62/50, P30-R</t>
  </si>
  <si>
    <t>Plechový kabelový žlab 125/50, P30-R</t>
  </si>
  <si>
    <t>Plechový kabelový žlab 250/50, P30-R</t>
  </si>
  <si>
    <t>Plechový kabelový žlab 250/100, P30-R</t>
  </si>
  <si>
    <t>Podpěra 62</t>
  </si>
  <si>
    <t>Podpěra 125</t>
  </si>
  <si>
    <t>Podpěra 250</t>
  </si>
  <si>
    <t>Svazkový držák GripM15</t>
  </si>
  <si>
    <t>Svazkový držák GripM30</t>
  </si>
  <si>
    <t xml:space="preserve">Příchytky s požární odolností  6716E</t>
  </si>
  <si>
    <t>Stoupací vedení - kabelový žebřík š 200</t>
  </si>
  <si>
    <t>Stoupací vedení - kabelový žebřík š 100</t>
  </si>
  <si>
    <t>Ohebná dvouplášťová chránička 40/32</t>
  </si>
  <si>
    <t>Ohebná dvouplášťová chránička 110/94</t>
  </si>
  <si>
    <t>HDPE chránička</t>
  </si>
  <si>
    <t>Výstražná folie</t>
  </si>
  <si>
    <t>Výkop š=500mm, hloubka 1200mm včetně záhozu (odstrannění stávajících svrchních pojízdných vrstev a opětovná finální úprava povrchu je součástí rozpočtu stavební části)</t>
  </si>
  <si>
    <t>Zhotovení vodotěsného prostupu chráničky průměru 40mm do objektu E a D, včetně instalace rámu Rostex RS</t>
  </si>
  <si>
    <t>Zhotovení vodotěsného prostupu chráničky průměru 110mm do objektu E a D, včetně instalace rámu Rostex RS</t>
  </si>
  <si>
    <t>Lišta vkládací 40x40</t>
  </si>
  <si>
    <t>Kryt spoje</t>
  </si>
  <si>
    <t>Koncový díl</t>
  </si>
  <si>
    <t>Vnitřní roh</t>
  </si>
  <si>
    <t>Vnější roh</t>
  </si>
  <si>
    <t>Nosič datové techniky</t>
  </si>
  <si>
    <t xml:space="preserve">Zásuvky do stolu </t>
  </si>
  <si>
    <t>Nosič modulu 2xRJ 45 typ C - podlahová krabice</t>
  </si>
  <si>
    <t>Datová zásuvka bílá 2RJ45, kmplet - kryt, maska,</t>
  </si>
  <si>
    <t>Dvoj rámeček pro datovou zýsuvku</t>
  </si>
  <si>
    <t>Jednorámeček pro datovou zásuvku</t>
  </si>
  <si>
    <t>šroub vratový M8x15+matice 100 ks</t>
  </si>
  <si>
    <t>Příslušentství ke žlabům</t>
  </si>
  <si>
    <t>Hmoždinky 8 mm cihla</t>
  </si>
  <si>
    <t>Vysekání drážek ve zdi, bez Začištění, průrazy v betonu a zdi</t>
  </si>
  <si>
    <t>Značení trasy trubkového vedení</t>
  </si>
  <si>
    <t>Demontáž stávající elektroinstalace</t>
  </si>
  <si>
    <t>Drobný montážní materiál</t>
  </si>
  <si>
    <t>kplt.</t>
  </si>
  <si>
    <t>Požární ucpávky dle PBŘ</t>
  </si>
  <si>
    <t>plošina</t>
  </si>
  <si>
    <t>dny</t>
  </si>
  <si>
    <t>Celkem doprava, přesun hmot 2% z dodávky materiálu</t>
  </si>
  <si>
    <t>D.1.4.4c - Elektrická zabezpečovací signalizace</t>
  </si>
  <si>
    <t xml:space="preserve">D1 -  ELEKTRICKÁ ZABEZPEČOVACÍ SIGNALIZACE</t>
  </si>
  <si>
    <t xml:space="preserve"> ELEKTRICKÁ ZABEZPEČOVACÍ SIGNALIZACE</t>
  </si>
  <si>
    <t>Ústředna EZS, 1258 podsystémů, 2176 vstupů, 256 bezdrátových zón, integrovaný zdroj, včetně krytu</t>
  </si>
  <si>
    <t>paměť 512kB</t>
  </si>
  <si>
    <t>uživatelský sw</t>
  </si>
  <si>
    <t>rozhraní TCP/IP, RS 232</t>
  </si>
  <si>
    <t>AKU 18-12 - akumulátor 12V/18 Ah</t>
  </si>
  <si>
    <t>GSM, bezp.systém a komunikátor pro objekty</t>
  </si>
  <si>
    <t>Koncentrátor se zdrojem, včetně krytu</t>
  </si>
  <si>
    <t>koncentrátor, včetně krytu</t>
  </si>
  <si>
    <t>klávesnice LCD</t>
  </si>
  <si>
    <t>Duální detektor s dosahem 15m</t>
  </si>
  <si>
    <t>Siréna venkovní</t>
  </si>
  <si>
    <t>Kabel pro sběrnici</t>
  </si>
  <si>
    <t>Sdělovací vodič nf a vf - stíněný</t>
  </si>
  <si>
    <t>Drobný instalační materiál</t>
  </si>
  <si>
    <t>D.1.4.4d - Elektrická kontrola vstupu</t>
  </si>
  <si>
    <t>D1 - Řídící jednotka:</t>
  </si>
  <si>
    <t>D2 - Přístupové body ACS:</t>
  </si>
  <si>
    <t>D3 - Elektrický zámk ( otvírač):</t>
  </si>
  <si>
    <t>D4 - Kabeláž a inst. materiál:</t>
  </si>
  <si>
    <t>D5 - VRN:</t>
  </si>
  <si>
    <t>Řídící jednotka:</t>
  </si>
  <si>
    <t>Řídící jednotka IDOOR</t>
  </si>
  <si>
    <t>Centrální rozvaděč pro ACS terminál (600x600x250)</t>
  </si>
  <si>
    <t>Napáječ 230/12Vss 9A - zálohovaný pulsní zdroj 17Ah Zámky</t>
  </si>
  <si>
    <t>Napáječ 230/12Vss 9A - zálohovaný pulsní zdroj 17Ah ACS</t>
  </si>
  <si>
    <t>Interní reppeater RS485/RS485</t>
  </si>
  <si>
    <t>Přístupové body ACS:</t>
  </si>
  <si>
    <t>914MAX Rf miniterminál bez krytí a antény</t>
  </si>
  <si>
    <t>Rozvodná skříň pro el 914CzRf vč. Svorkovnice</t>
  </si>
  <si>
    <t>Čtečka karet 0,5m kablík (pro karty FL20)</t>
  </si>
  <si>
    <t>Připojovací kabel UR</t>
  </si>
  <si>
    <t>Montážní rámeček</t>
  </si>
  <si>
    <t>Elektrický zámk ( otvírač):</t>
  </si>
  <si>
    <t>El. zámek 12=211211,signalizace</t>
  </si>
  <si>
    <t>Kování</t>
  </si>
  <si>
    <t>D4</t>
  </si>
  <si>
    <t>Kabeláž a inst. materiál:</t>
  </si>
  <si>
    <t>Integrovaný kabel LAM FLEXO TWIN 2x1+2x(2x2x0,22)</t>
  </si>
  <si>
    <t>Kabel CYSY 2x2,5</t>
  </si>
  <si>
    <t xml:space="preserve">rozvodná skříňka v každém patře </t>
  </si>
  <si>
    <t>rozvodnice s víčkem P68/2</t>
  </si>
  <si>
    <t>drobný instalační materiál</t>
  </si>
  <si>
    <t>Základní oživení elektroniky</t>
  </si>
  <si>
    <t>D5</t>
  </si>
  <si>
    <t>VRN:</t>
  </si>
  <si>
    <t>Celkem doprava, čas na cestě</t>
  </si>
  <si>
    <t>D.1.4.4e - Evakuační rozhlas</t>
  </si>
  <si>
    <t>D1 - EVAKUAČNÍ ROZHLAS</t>
  </si>
  <si>
    <t>D2 - VRN:</t>
  </si>
  <si>
    <t>EVAKUAČNÍ ROZHLAS</t>
  </si>
  <si>
    <t>řídicí jednotka + mikrofon, 6 zón, 16MB flash paměti, 1x240W, 230V vč. skříně rozvaděče</t>
  </si>
  <si>
    <t>Poznámka k položce:_x000d_
Nutno zachovat přesné typy z důvodu napojení na stávající systém OU (IVAR)</t>
  </si>
  <si>
    <t>směřovač</t>
  </si>
  <si>
    <t>stanice hlasatele vč.klávesnice</t>
  </si>
  <si>
    <t>deska dohledu (6ks)</t>
  </si>
  <si>
    <t>booster zesilovač, 240W, EN 54-16</t>
  </si>
  <si>
    <t>Skříňkový repro 9/6W - kovová bílá skříňka</t>
  </si>
  <si>
    <t>nabíječ baterií 24V</t>
  </si>
  <si>
    <t xml:space="preserve">gelový akumulátor,  12V / 65Ah</t>
  </si>
  <si>
    <t>ventilátor s termostatem, 30W, 2 ventilátory, vrchní/spodní</t>
  </si>
  <si>
    <t>slepý panel, 1HE</t>
  </si>
  <si>
    <t>slepý panel, 2HE</t>
  </si>
  <si>
    <t>sada 20 šroubů pro 19" stojany</t>
  </si>
  <si>
    <t>Rozvodný panel, max. 6A, 5x220V, ochrana III. stupně</t>
  </si>
  <si>
    <t>Rozbočovací krabice pro repro</t>
  </si>
  <si>
    <t>Sdělovací kabel F 1x2x0,8 PH120-R, včetně zasekání</t>
  </si>
  <si>
    <t>Sdělovací kabel F 4x2x0,8 PH120-R, včetně zasekání</t>
  </si>
  <si>
    <t>Podružný instalační materiál</t>
  </si>
  <si>
    <t>D.1.4.4f - Dohledový systém</t>
  </si>
  <si>
    <t>A - Server a dohledové pracoviště:</t>
  </si>
  <si>
    <t>C - VRN:</t>
  </si>
  <si>
    <t>Server a dohledové pracoviště:</t>
  </si>
  <si>
    <t>bullet kamera - POUZE MONTÁŽ BEZ MATERIÁLU</t>
  </si>
  <si>
    <t>Drobný instalační materiál - POUZE MONTÁŽ BEZ MATERIÁLU</t>
  </si>
  <si>
    <t>C</t>
  </si>
  <si>
    <t xml:space="preserve">Celkem doprava, přesun hmot  2%</t>
  </si>
  <si>
    <t>KPL</t>
  </si>
  <si>
    <t>Celkem VRN - zařízení staveniště, odběr energií, WC, ostraha 2%</t>
  </si>
  <si>
    <t>D.1.4.4g - Domácí telefony</t>
  </si>
  <si>
    <t>A - Domácí telefony:</t>
  </si>
  <si>
    <t>B - Elektromechanické zámky:INSTALACI PROVEDE STAVBA</t>
  </si>
  <si>
    <t>C - Venkovní závora</t>
  </si>
  <si>
    <t>D - Bezpečnostní rámy pro badatelnu (protikrádežový systém)</t>
  </si>
  <si>
    <t>E - VRN:</t>
  </si>
  <si>
    <t>Domácí telefony:</t>
  </si>
  <si>
    <t>Základní modul, 3x1 tlačítko, analogový</t>
  </si>
  <si>
    <t>Flush box for 1 module, Zápustná krabice pro 1 modul</t>
  </si>
  <si>
    <t>Roof and Flush box for 1 module, Stříška a záp. krab pro 1 modul</t>
  </si>
  <si>
    <t>Napájecí zdroj 12V/2A-video</t>
  </si>
  <si>
    <t>CYSY 2x1,5</t>
  </si>
  <si>
    <t>Elektromechanické zámky:INSTALACI PROVEDE STAVBA</t>
  </si>
  <si>
    <t>Elektrický otvírač</t>
  </si>
  <si>
    <t>kabel s konektorem 6m</t>
  </si>
  <si>
    <t>Protiplech univerzál</t>
  </si>
  <si>
    <t>Dělený čt.9mm TS.61-80mm</t>
  </si>
  <si>
    <t>pancéřová průchodka</t>
  </si>
  <si>
    <t>bezpečtnostní kování, nerez-mat</t>
  </si>
  <si>
    <t>Venkovní závora</t>
  </si>
  <si>
    <t>Automatická závora - délka ramene 3m, kotevní sada, detektor přítomnosti vozidel, indukční smyčka ve vozovce</t>
  </si>
  <si>
    <t>Přijímač dálkového ovládání</t>
  </si>
  <si>
    <t>Anténa</t>
  </si>
  <si>
    <t>Dálkový ovladač dvoukanálový</t>
  </si>
  <si>
    <t>Univerzální sloupek pro čtečku a hlásku</t>
  </si>
  <si>
    <t>Ovládací dvoutlačítko (umístěno na recepci mč. D103)</t>
  </si>
  <si>
    <t>Bezpečnostní rámy pro badatelnu (protikrádežový systém)</t>
  </si>
  <si>
    <t>Trojanténní systém RF 8,2MHz - design MPP400, výkonnější elektronická deska, papírové etikety 4x4 cm s potiskem čár. kódu 8,2MHz - 1000ks</t>
  </si>
  <si>
    <t>Dvojanténní systém RF 8,2MHz - design MPP400, výkonnější elektronická deska, papírové etikety 4x4 cm s potiskem čár. kódu 8,2MHz - 1000ks</t>
  </si>
  <si>
    <t>E</t>
  </si>
  <si>
    <t>Celkem doprava, přesun hmot</t>
  </si>
  <si>
    <t>Celkem VRN - zařízení staveniště, odběr energií, WC, ostraha, …</t>
  </si>
  <si>
    <t>D.1.4.4h - Aktivní prvky</t>
  </si>
  <si>
    <t>E - Aktivní prvky</t>
  </si>
  <si>
    <t>Montáž AP</t>
  </si>
  <si>
    <t>-1201940881</t>
  </si>
  <si>
    <t>Demontáž AP</t>
  </si>
  <si>
    <t>1216815840</t>
  </si>
  <si>
    <t>D.1.4.6 - Vzduchotechnika</t>
  </si>
  <si>
    <t xml:space="preserve">D2 - Zařízení č. 13 chlazení -Zasedací místnost </t>
  </si>
  <si>
    <t>D3 - Zařízení č. 14, 15, (16-neobsazeno), 17,– Chlazení serveroven</t>
  </si>
  <si>
    <t>D4 - Zařízení č. 18 – větrání serveroven</t>
  </si>
  <si>
    <t xml:space="preserve">D5 - Zařízení č. 18-  Skupinová cena potrubí sk. I - pozink. Plech, tř. těsnosti B:, index 5</t>
  </si>
  <si>
    <t>D6 - Zařízení č. 20 Chlazení kanceláří - Tepelné čerpadlo pro vnitřní instalace - sestava S1</t>
  </si>
  <si>
    <t>D7 - Zařízení č. 21 Chlazení kanceláří Tepelné čerpadlo pro vnitřní instalace - sestava S2</t>
  </si>
  <si>
    <t xml:space="preserve">D8 - Zařízení č. 22 Chlazení kanceláří  - Tepelné čerpadlo pro vnitřní instalace - sestava S3</t>
  </si>
  <si>
    <t>D9 - Zařízení č. 23 Chlazení kanceláří - Tepelné čerpadlo pro vnitřní instalace - sestava S4</t>
  </si>
  <si>
    <t>D10 - Zařízení č. 20-23, VRV- konfigurace-zprovoznění</t>
  </si>
  <si>
    <t>D11 - Centrální řízení - Centrální ovladač s dotykovým displejem</t>
  </si>
  <si>
    <t>D12 - Skupinová cena potrubí sk. I - pozink. Plech, tř. těsnosti B, INDEX 5</t>
  </si>
  <si>
    <t>D13 - Demontáže</t>
  </si>
  <si>
    <t>D14 - Montážní materiál společný pro všechna VZT zařízení:</t>
  </si>
  <si>
    <t xml:space="preserve">D15 - HZS  </t>
  </si>
  <si>
    <t xml:space="preserve">Zařízení č. 13 chlazení -Zasedací místnost </t>
  </si>
  <si>
    <t>Kondenzační venk. jedn. 400V</t>
  </si>
  <si>
    <t>Roznášecí konstr. z ocel. Profilů žárově zinkovaných (pár konzol)</t>
  </si>
  <si>
    <t>Vnitřní jedn. podstropní Qch=5kW</t>
  </si>
  <si>
    <t>Kabelový ovladač Premium s češtinou</t>
  </si>
  <si>
    <t>Rozbočovač</t>
  </si>
  <si>
    <t>Cu Potrubí včetně montáže, izolace a montážn. Materiálu-délka trasy</t>
  </si>
  <si>
    <t>včetně propojovací kabeláže</t>
  </si>
  <si>
    <t>Zalištování viditelných rozvodů</t>
  </si>
  <si>
    <t>Zkouška těsnosti, evidenční kniha</t>
  </si>
  <si>
    <t>Zaškolení obsluhy</t>
  </si>
  <si>
    <t>Montáž kompletu +dopravné</t>
  </si>
  <si>
    <t>Zařízení č. 14, 15, (16-neobsazeno), 17,– Chlazení serveroven</t>
  </si>
  <si>
    <t>14.1-17.1_13</t>
  </si>
  <si>
    <t>Venkovní jednotka, zimní provoz, automatický restart</t>
  </si>
  <si>
    <t>14.2-17.2_15</t>
  </si>
  <si>
    <t>Vnitřní jednotka nástěnná , Qch-5kW, infra ovládač v ceně</t>
  </si>
  <si>
    <t>M_19</t>
  </si>
  <si>
    <t>Zařízení č. 18 – větrání serveroven</t>
  </si>
  <si>
    <t>18.1_20</t>
  </si>
  <si>
    <t>Ventilátor axiální tichý, přetlaková klapka, kuličková ložiska, 150m3/h, pext 40Pa, 29W/230V</t>
  </si>
  <si>
    <t>M_21</t>
  </si>
  <si>
    <t>Montáž</t>
  </si>
  <si>
    <t>18.2_22</t>
  </si>
  <si>
    <t>Protidešťová žaluzie průměr napojení 160mm</t>
  </si>
  <si>
    <t>M_23</t>
  </si>
  <si>
    <t>18.3_24</t>
  </si>
  <si>
    <t>Protidešťová žaluzie průměr napojení 315mm</t>
  </si>
  <si>
    <t>M_25</t>
  </si>
  <si>
    <t>18,4_26</t>
  </si>
  <si>
    <t>Zpětná klaka průměr 315</t>
  </si>
  <si>
    <t>M_27</t>
  </si>
  <si>
    <t>18.5_28</t>
  </si>
  <si>
    <t>Filtrační kazeta (vč filtru G4) průměr 315</t>
  </si>
  <si>
    <t>M_29</t>
  </si>
  <si>
    <t>18.6_30</t>
  </si>
  <si>
    <t>Tlumič hluku 315/900</t>
  </si>
  <si>
    <t>M_31</t>
  </si>
  <si>
    <t>18.7_32</t>
  </si>
  <si>
    <t>Diagonální potrubní ventilátor průměr 315, 1150m3/h, 250Pa, 255W/230V, (vč 1ks manžeta)</t>
  </si>
  <si>
    <t>M_33</t>
  </si>
  <si>
    <t>18.8_34</t>
  </si>
  <si>
    <t>Mřížka krycí průměr 315 PP</t>
  </si>
  <si>
    <t>M_35</t>
  </si>
  <si>
    <t>18.9_36</t>
  </si>
  <si>
    <t xml:space="preserve">Výfukový kus šikmý  průměr 315mm</t>
  </si>
  <si>
    <t xml:space="preserve">Zařízení č. 18-  Skupinová cena potrubí sk. I - pozink. Plech, tř. těsnosti B:, index 5</t>
  </si>
  <si>
    <t>P_37</t>
  </si>
  <si>
    <t>Kruhové potrubí Do průměru 200/tvarovek (%):</t>
  </si>
  <si>
    <t>M_38</t>
  </si>
  <si>
    <t>Montáž potrubí a dopravné</t>
  </si>
  <si>
    <t>P_39</t>
  </si>
  <si>
    <t>Kruhové potrubí Do průměru 400/tvarovek (%):</t>
  </si>
  <si>
    <t>M_40</t>
  </si>
  <si>
    <t>IZ_41</t>
  </si>
  <si>
    <t xml:space="preserve">Tepelná  izolace  - na bázi kaučuku tl.9mm s Al polepem</t>
  </si>
  <si>
    <t>IZ_42</t>
  </si>
  <si>
    <t xml:space="preserve">Tepelná  izolace  - minerální vata tl.40mm s oplechováním ušlechtilým plechem 0,6mm</t>
  </si>
  <si>
    <t>D6</t>
  </si>
  <si>
    <t>Zařízení č. 20 Chlazení kanceláří - Tepelné čerpadlo pro vnitřní instalace - sestava S1</t>
  </si>
  <si>
    <t>20.1_43</t>
  </si>
  <si>
    <t>Kompresorová jednotka pro instalaci vevnitř</t>
  </si>
  <si>
    <t>20.2_44</t>
  </si>
  <si>
    <t>Jednotka výměníku tepla pro instalaci vevnitř</t>
  </si>
  <si>
    <t>20.3_45</t>
  </si>
  <si>
    <t>vnitřní jednotka nástěnná VRV, Qch=2kW</t>
  </si>
  <si>
    <t>20.4_46</t>
  </si>
  <si>
    <t>vnitřní jednotka nástěnná VRV, Qch=2,5kW</t>
  </si>
  <si>
    <t>20.5_47</t>
  </si>
  <si>
    <t>vnitřní jednotka nástěnná VRV, Qch=3,2kW</t>
  </si>
  <si>
    <t xml:space="preserve">rozbočovače-  refnety</t>
  </si>
  <si>
    <t>kabelový ovladač Premium s češtinou</t>
  </si>
  <si>
    <t>M_54</t>
  </si>
  <si>
    <t>D7</t>
  </si>
  <si>
    <t>Zařízení č. 21 Chlazení kanceláří Tepelné čerpadlo pro vnitřní instalace - sestava S2</t>
  </si>
  <si>
    <t>21.1_55</t>
  </si>
  <si>
    <t>Kompresorová jednotka pro instalaci uvnitř</t>
  </si>
  <si>
    <t>21.2_56</t>
  </si>
  <si>
    <t>Jednotka výměníku tepla pro instalaci uvnitř</t>
  </si>
  <si>
    <t>21.3_57</t>
  </si>
  <si>
    <t>21.4_58</t>
  </si>
  <si>
    <t>M_65</t>
  </si>
  <si>
    <t>D8</t>
  </si>
  <si>
    <t xml:space="preserve">Zařízení č. 22 Chlazení kanceláří  - Tepelné čerpadlo pro vnitřní instalace - sestava S3</t>
  </si>
  <si>
    <t>22.1_66</t>
  </si>
  <si>
    <t>22.2_67</t>
  </si>
  <si>
    <t>Jednotka výměníku tepla pro instalai uvnitř</t>
  </si>
  <si>
    <t>22.3_68</t>
  </si>
  <si>
    <t>22.4_69</t>
  </si>
  <si>
    <t>M_76</t>
  </si>
  <si>
    <t>D9</t>
  </si>
  <si>
    <t>Zařízení č. 23 Chlazení kanceláří - Tepelné čerpadlo pro vnitřní instalace - sestava S4</t>
  </si>
  <si>
    <t>23.1_77</t>
  </si>
  <si>
    <t>Kompresorová jednotka pro instalai uvnitř</t>
  </si>
  <si>
    <t>23.2_78</t>
  </si>
  <si>
    <t>23.3_79</t>
  </si>
  <si>
    <t>23.4_80</t>
  </si>
  <si>
    <t>M_87</t>
  </si>
  <si>
    <t>D10</t>
  </si>
  <si>
    <t>Zařízení č. 20-23, VRV- konfigurace-zprovoznění</t>
  </si>
  <si>
    <t xml:space="preserve">VRV-i konfigurace-zprovoznění </t>
  </si>
  <si>
    <t>Poznámka k položce:_x000d_
Technické parametry- viz tab. Zařízení a výkresová dokumentace</t>
  </si>
  <si>
    <t>Doplnění chladiva R410a</t>
  </si>
  <si>
    <t>Roznášecí konstr. z ocel. Profilů žárově zinkovaných</t>
  </si>
  <si>
    <t>Montážní materiál,</t>
  </si>
  <si>
    <t>Závěsový materiál</t>
  </si>
  <si>
    <t>Napojení přívodů elektro</t>
  </si>
  <si>
    <t>Napojení odvodů kodenzátu</t>
  </si>
  <si>
    <t>Poznámka k položce:_x000d_
Odvod kondenzátu od vnitřních jednotek- viz ZTI (sifon a potrubní připojení na kanalizaci)_x000d_
Technické parametry- viz tab. Zařízení a výkresová dokumentace</t>
  </si>
  <si>
    <t>Vnitrostaveništní doprava do výšky až 25 m</t>
  </si>
  <si>
    <t>tun</t>
  </si>
  <si>
    <t>D11</t>
  </si>
  <si>
    <t>Centrální řízení - Centrální ovladač s dotykovým displejem</t>
  </si>
  <si>
    <t>Centrální ovladač s dotykovým dislejem</t>
  </si>
  <si>
    <t>Komunikační kabeláž</t>
  </si>
  <si>
    <t>Naadresování vnitřních jednotek</t>
  </si>
  <si>
    <t>Montáž, uvedení do provozu</t>
  </si>
  <si>
    <t>Naprogramování</t>
  </si>
  <si>
    <t xml:space="preserve">Šéfmontáž + doprava </t>
  </si>
  <si>
    <t>23.5_103</t>
  </si>
  <si>
    <t>Protidešťová žaluzie 700x1500 vč. Síta , osadit do potrubí, Ral dle investora</t>
  </si>
  <si>
    <t>23.6_104</t>
  </si>
  <si>
    <t xml:space="preserve">Protidešťová žaluzie 1500x800  vč. Síta , osadit do potrubí, Ral dle investora</t>
  </si>
  <si>
    <t>23.7_105</t>
  </si>
  <si>
    <t xml:space="preserve">Tlumič  hluku buňkový 1500x500 délka1m,  buňky 250/1000-6ks, potrubní obal v ceně potrubí</t>
  </si>
  <si>
    <t>23.8_106</t>
  </si>
  <si>
    <t xml:space="preserve">Tlumič  hluku buňkový 1500x800 délka1m,  buňky 200/1000-12ks, potrubní obal v ceně potrubí</t>
  </si>
  <si>
    <t>M_107</t>
  </si>
  <si>
    <t>D12</t>
  </si>
  <si>
    <t>Skupinová cena potrubí sk. I - pozink. Plech, tř. těsnosti B, INDEX 5</t>
  </si>
  <si>
    <t>P_108</t>
  </si>
  <si>
    <t>Potrubí Do obvodu 3500/tvarovek (%): 40</t>
  </si>
  <si>
    <t>M_109</t>
  </si>
  <si>
    <t>P_110</t>
  </si>
  <si>
    <t xml:space="preserve">Potrubí Do obvodu 4000/tvarovek (%):  40</t>
  </si>
  <si>
    <t>M_111</t>
  </si>
  <si>
    <t>P_112</t>
  </si>
  <si>
    <t>Potrubí Do obvodu 4460/tvarovek (%): 50</t>
  </si>
  <si>
    <t>M_113</t>
  </si>
  <si>
    <t>P_114</t>
  </si>
  <si>
    <t>Potrubí Do obvodu 5600/tvarovek (%): 10</t>
  </si>
  <si>
    <t>M_115</t>
  </si>
  <si>
    <t>Montáž potrubí</t>
  </si>
  <si>
    <t>IZ_116</t>
  </si>
  <si>
    <t>D13</t>
  </si>
  <si>
    <t>Demontáže</t>
  </si>
  <si>
    <t xml:space="preserve">Malé ventilátorky včetně potrubních  rozvodů z pozink. Plechu ve stávajících hyg. Zařízeních včetně likvidace odpadu</t>
  </si>
  <si>
    <t>D14</t>
  </si>
  <si>
    <t>Montážní materiál společný pro všechna VZT zařízení:</t>
  </si>
  <si>
    <t>- spojovací</t>
  </si>
  <si>
    <t>- gumové těsnění</t>
  </si>
  <si>
    <t>- materiál na závěsy, uložení potrubí a jednotek</t>
  </si>
  <si>
    <t>- montáž závěsu uložení potrubí a jednotek</t>
  </si>
  <si>
    <t>Přesun hmot potrubí</t>
  </si>
  <si>
    <t>Přesun hmot ostatní</t>
  </si>
  <si>
    <t>Autojeřáb - vertikální umístění jednotek na fasádu</t>
  </si>
  <si>
    <t>D15</t>
  </si>
  <si>
    <t xml:space="preserve">HZS  </t>
  </si>
  <si>
    <t xml:space="preserve">HZS - zprovoznění, zaregulování a zaučení  obsluhy. Práce lze fakturovat dle skutečně odpracovaných hodin potvrzených v montážním deníku,</t>
  </si>
  <si>
    <t>02 - Neuznatelné náklady</t>
  </si>
  <si>
    <t xml:space="preserve">    772 - Podlahy z kamene</t>
  </si>
  <si>
    <t xml:space="preserve">    777 - Podlahy lité</t>
  </si>
  <si>
    <t>M - Práce a dodávky M</t>
  </si>
  <si>
    <t>HZS - Hodinové zúčtovací sazby</t>
  </si>
  <si>
    <t>N00 - Nepojmenované, ostatní práce a dodávky</t>
  </si>
  <si>
    <t>Ostatní - Ostatní</t>
  </si>
  <si>
    <t xml:space="preserve">    OST1 - Ostatní práce a konstrukce</t>
  </si>
  <si>
    <t xml:space="preserve">      33-M - Montáže dopr.zaříz.,sklad. zař. a váh</t>
  </si>
  <si>
    <t>213311141</t>
  </si>
  <si>
    <t>Polštáře zhutněné pod základy ze štěrkopísku tříděného</t>
  </si>
  <si>
    <t>"skladby podlah_NS (D+DM)_NP1" (165,0+286,5)*0,45</t>
  </si>
  <si>
    <t>273322511</t>
  </si>
  <si>
    <t>Základové desky ze ŽB se zvýšenými nároky na prostředí tř. C 25/30</t>
  </si>
  <si>
    <t>"skladby podlah_NS (D+DM)_NP1" (165,0+286,5)*0,15</t>
  </si>
  <si>
    <t>273362021</t>
  </si>
  <si>
    <t>Výztuž základových desek svařovanými sítěmi Kari</t>
  </si>
  <si>
    <t>"skladby podlah_NS (D+DM)_NP1" (165,0+286,5)*10/1000</t>
  </si>
  <si>
    <t>314291135</t>
  </si>
  <si>
    <t>Zdivo komínů a ventilací z cihel šamotových C30 na SMS 5 MPa</t>
  </si>
  <si>
    <t>"doplnění zdiva komínů" (2,21*0,9*2)+(4,3*0,7*2)+(0,74*0,62*2)</t>
  </si>
  <si>
    <t>316381116</t>
  </si>
  <si>
    <t>Komínové krycí desky tl do 100 mm z betonu tř. C 12/15 až C 16/20 s přesahy do 70 mm</t>
  </si>
  <si>
    <t>"doplnění konstrukce komínových těles"</t>
  </si>
  <si>
    <t>(2,31*1,1)+(4,4*0,8)+(0,84*0,72)</t>
  </si>
  <si>
    <t>0,078*1,15</t>
  </si>
  <si>
    <t>"související drobné prvky" 0,15*0,078</t>
  </si>
  <si>
    <t>"přisekání ostění" 1521,05*0,45</t>
  </si>
  <si>
    <t>"viz stávající svislé konstrukce (otlučení omítek stěn)" 4713,50</t>
  </si>
  <si>
    <t>"přisekání ostění" 1521,05*0,45*0,5</t>
  </si>
  <si>
    <t>"viz stávající svislé konstrukce (otlučení omítek stěn)" 4713,50*0,5</t>
  </si>
  <si>
    <t>342272215</t>
  </si>
  <si>
    <t>Příčky a obezdívky z pórobetonových hladkých tvárnic na tenkovrstvou maltu tl 75 mm</t>
  </si>
  <si>
    <t>"viz požadavky PO_1.PP" (0,45*4)*16,0</t>
  </si>
  <si>
    <t>(0,03*4240)+(0,07*1383)+(0,1*(1246+741))+(0,2*983)+(0,15*599)+(0,3*325)</t>
  </si>
  <si>
    <t>411121232</t>
  </si>
  <si>
    <t>Montáž prefabrikovaných ŽB stropů ze stropních desek</t>
  </si>
  <si>
    <t>"skladby podlah_NS (D+DM)_NP28" 25,0</t>
  </si>
  <si>
    <t>"skladby podlah_NS (D+DM)_NP34" 32,0</t>
  </si>
  <si>
    <t>59341220</t>
  </si>
  <si>
    <t>deska stropní plná PZD</t>
  </si>
  <si>
    <t>57*1,1 "Přepočtené koeficientem množství</t>
  </si>
  <si>
    <t>"skladby podlah_NS (D+DM)_NP32" 18,9*0,15</t>
  </si>
  <si>
    <t>"skladby podlah_NS (D+DM)_NP31" 26,70*10/1000</t>
  </si>
  <si>
    <t>611131101</t>
  </si>
  <si>
    <t>Cementový postřik vnitřních stropů nanášený celoplošně ručně</t>
  </si>
  <si>
    <t>611131121</t>
  </si>
  <si>
    <t>Penetrační disperzní nátěr vnitřních stropů nanášený ručně</t>
  </si>
  <si>
    <t>611135101</t>
  </si>
  <si>
    <t>Hrubá výplň rýh ve stropech maltou jakékoli šířky rýhy</t>
  </si>
  <si>
    <t>611142001</t>
  </si>
  <si>
    <t>Potažení vnitřních stropů sklovláknitým pletivem vtlačeným do tenkovrstvé hmoty</t>
  </si>
  <si>
    <t>611311131</t>
  </si>
  <si>
    <t>Potažení vnitřních rovných stropů vápenným štukem tloušťky do 3 mm</t>
  </si>
  <si>
    <t>611321111</t>
  </si>
  <si>
    <t>Vápenocementová omítka hrubá jednovrstvá zatřená vnitřních stropů rovných nanášená ručně</t>
  </si>
  <si>
    <t>611321191</t>
  </si>
  <si>
    <t>Příplatek k vápenocementové omítce vnitřních stropů za každých dalších 5 mm tloušťky ručně</t>
  </si>
  <si>
    <t>803*8 "Přepočtené koeficientem množství</t>
  </si>
  <si>
    <t>"viz otlučení omítek stěn" 4713,50</t>
  </si>
  <si>
    <t>"viz zdivo a zazdívky" 2*(414+177,60+73,80+96,10)</t>
  </si>
  <si>
    <t>"MVC-keramické obklady stěn" 6236,50-1024,741</t>
  </si>
  <si>
    <t>"množství/rozsah vztažen na celkové štukové plochy"6236,50+803</t>
  </si>
  <si>
    <t>6236,50</t>
  </si>
  <si>
    <t>1074,21</t>
  </si>
  <si>
    <t>7310,71*8 'Přepočtené koeficientem množství</t>
  </si>
  <si>
    <t>612325302</t>
  </si>
  <si>
    <t>Vápenocementová štuková omítka ostění nebo nadpraží</t>
  </si>
  <si>
    <t>"výměna výplní otvorů" 1521,05*0,45</t>
  </si>
  <si>
    <t>612821012</t>
  </si>
  <si>
    <t>Vnitřní sanační štuková omítka pro vlhké a zasolené zdivo prováděná ručně</t>
  </si>
  <si>
    <t>612821031</t>
  </si>
  <si>
    <t>Vnitřní vyrovnávací sanační omítka prováděná ručně</t>
  </si>
  <si>
    <t>815,5*2 "Přepočtené koeficientem množství</t>
  </si>
  <si>
    <t>612821061</t>
  </si>
  <si>
    <t>Příplatek k sanační omítce pro vlhké zasolené zdivo ZKD 10 mm prováděné ručně ve více vrstvách</t>
  </si>
  <si>
    <t>1631*3 "Přepočtené koeficientem množství</t>
  </si>
  <si>
    <t>622131121</t>
  </si>
  <si>
    <t>Penetrační nátěr vnějších stěn nanášený ručně</t>
  </si>
  <si>
    <t>"elektrorozvodna_související úprava a práce" (4,5+0,5+0,5)*(3,5+0,5)</t>
  </si>
  <si>
    <t>"oprava a rekonstrukce fasády" 1607,94+41,82+(854,748+1025,115)-1269,365</t>
  </si>
  <si>
    <t>622143003</t>
  </si>
  <si>
    <t>Montáž omítkových plastových nebo pozinkovaných rohových profilů</t>
  </si>
  <si>
    <t>"výměna obvodových výplní_interiér" 1185,2</t>
  </si>
  <si>
    <t>59051470</t>
  </si>
  <si>
    <t>lišta rohová Al</t>
  </si>
  <si>
    <t>1185,2*1,1 "Přepočtené koeficientem množství</t>
  </si>
  <si>
    <t>622143004</t>
  </si>
  <si>
    <t>Montáž omítkových samolepících začišťovacích profilů pro spojení s okenním rámem</t>
  </si>
  <si>
    <t>"výměna obvodových výplní_interiér+exteriér" 1185,2</t>
  </si>
  <si>
    <t>59051476</t>
  </si>
  <si>
    <t>profil okenní začišťovací 2,4 m_APU</t>
  </si>
  <si>
    <t>1185,20*1,1 "Přepočtené koeficientem množství</t>
  </si>
  <si>
    <t>622221031</t>
  </si>
  <si>
    <t>Montáž kontaktního zateplení vnějších stěn z minerální vlny s podélnou orientací vláken tl do 160 mm</t>
  </si>
  <si>
    <t>63151531</t>
  </si>
  <si>
    <t>deska izolační minerální kontaktních fasád podélné vlákno λ=0,036 tl 140mm</t>
  </si>
  <si>
    <t>22*1,1 "Přepočtené koeficientem množství</t>
  </si>
  <si>
    <t>622222051</t>
  </si>
  <si>
    <t>Montáž kontaktního zateplení vnějšího ostění hl. špalety do 400 mm z minerální vlny tl do 40 mm</t>
  </si>
  <si>
    <t>"oprava a rekonstrukce fasády" 684,0-250,505</t>
  </si>
  <si>
    <t>63151518</t>
  </si>
  <si>
    <t>deska izolační minerální kontaktních fasád podélné vlákno λ=0,036 tl 30-40mm</t>
  </si>
  <si>
    <t>433,495*0,495 "Přepočtené koeficientem množství</t>
  </si>
  <si>
    <t>"oprava a rekonstrukce fasády-zateplení parapetu" 150,75-63,87</t>
  </si>
  <si>
    <t>86,88*0,495 "Přepočtené koeficientem množství</t>
  </si>
  <si>
    <t>622251105</t>
  </si>
  <si>
    <t>Příplatek k cenám kontaktního zateplení stěn za použití tepelněizolačních zátek z minerální vlny</t>
  </si>
  <si>
    <t>622325212</t>
  </si>
  <si>
    <t>Oprava vnější vápenné štukové omítky členitosti 1 stěn v rozsahu do 30%</t>
  </si>
  <si>
    <t>622325502</t>
  </si>
  <si>
    <t>Oprava vnější vápenné štukové omítky členitosti 4 v rozsahu do 20%</t>
  </si>
  <si>
    <t>622335102</t>
  </si>
  <si>
    <t>Oprava cementové hladké omítky vnějších stěn v rozsahu do 30%</t>
  </si>
  <si>
    <t>1712,76-1310,365</t>
  </si>
  <si>
    <t>622454R04</t>
  </si>
  <si>
    <t>Příplatek ke KZS za systémové doplňky a příslušenství</t>
  </si>
  <si>
    <t xml:space="preserve">"dle TP konkrétního výrobce KZS + požadavky PD a TZ" </t>
  </si>
  <si>
    <t>-veškeré systémové lišty, rohovníky, profily</t>
  </si>
  <si>
    <t>Množství vztaženo na plochu KZS.</t>
  </si>
  <si>
    <t>"elektrorozvodna" 22,00</t>
  </si>
  <si>
    <t>"oprava a rekonstrukce fasády" 338,58</t>
  </si>
  <si>
    <t>622532021</t>
  </si>
  <si>
    <t>Tenkovrstvá silikonová hydrofilní zrnitá omítka tl. 2,0 mm včetně penetrace vnějších stěn</t>
  </si>
  <si>
    <t>"elekrorozvodna" 22,0</t>
  </si>
  <si>
    <t>629991011</t>
  </si>
  <si>
    <t>Zakrytí výplní otvorů a svislých ploch fólií přilepenou lepící páskou</t>
  </si>
  <si>
    <t>"interiér+exteriér" 656,42*2-115,651</t>
  </si>
  <si>
    <t>629995101</t>
  </si>
  <si>
    <t>Očištění vnějších ploch tlakovou vodou</t>
  </si>
  <si>
    <t>"po provedení demolice"22</t>
  </si>
  <si>
    <t>"oprava a rekonstrukce fasády" 3776,087-1385,016</t>
  </si>
  <si>
    <t>"skladby podlah_NS (D+DM)_NP7" 11,90*0,05</t>
  </si>
  <si>
    <t>"skladby podlah_NS (D+DM)_NP10" (147,70)*0,085</t>
  </si>
  <si>
    <t>"skladby podlah_NS (D+DM)_NP15" (88,1+55,3)*0,05</t>
  </si>
  <si>
    <t>"skladby podlah_NS (D+DM)_NP18" (344,1+112,9)*0,05</t>
  </si>
  <si>
    <t>"skladby podlah_NS (D+DM)_NP24" 68,6*0,05</t>
  </si>
  <si>
    <t>"skladby podlah_NS (D+DM)_NP27" 151,60*0,05</t>
  </si>
  <si>
    <t>"skladby podlah_NS (D+DM)_NP29" 113,3*0,05</t>
  </si>
  <si>
    <t>"skladby podlah_NS (D+DM)_NP30" 34,9*0,05</t>
  </si>
  <si>
    <t>"skladby podlah_NS (D+DM)_NP31" 26,70*0,05</t>
  </si>
  <si>
    <t>"skladby podlah_NS (D+DM)_NP33" 12,2*0,05</t>
  </si>
  <si>
    <t>631311126</t>
  </si>
  <si>
    <t>Mazanina tl do 120 mm z betonu prostého bez zvýšených nároků na prostředí tř. C 25/30</t>
  </si>
  <si>
    <t>"skladby podlah_NS (D+DM)_NP1" (165,0+286,5)*0,12</t>
  </si>
  <si>
    <t>631311135</t>
  </si>
  <si>
    <t>Mazanina tl do 240 mm z betonu prostého bez zvýšených nároků na prostředí tř. C 20/25</t>
  </si>
  <si>
    <t>1836707536</t>
  </si>
  <si>
    <t>"objekt D+DM" ((148,5)+(391,0))*0,15</t>
  </si>
  <si>
    <t>631319021</t>
  </si>
  <si>
    <t>Příplatek k mazanině tl do 80 mm za přehlazení s cementovým zátěrem</t>
  </si>
  <si>
    <t>631319023</t>
  </si>
  <si>
    <t>Příplatek k mazanině tl do 240 mm za přehlazení s cementovým zátěrem</t>
  </si>
  <si>
    <t>631319173</t>
  </si>
  <si>
    <t>Příplatek k mazanině tl do 120 mm za stržení povrchu spodní vrstvy před vložením výztuže</t>
  </si>
  <si>
    <t>631319175</t>
  </si>
  <si>
    <t>Příplatek k mazanině tl do 240 mm za stržení povrchu spodní vrstvy před vložením výztuže</t>
  </si>
  <si>
    <t>1908317018</t>
  </si>
  <si>
    <t>"skladby podlah_NS (D+DM)_NP4" 29,60*0,06</t>
  </si>
  <si>
    <t>"skladby podlah_NS (D+DM)_NP7" 11,90*0,085</t>
  </si>
  <si>
    <t>"skladby podlah_NS (D+DM)_NP11" (36,60)*0,08</t>
  </si>
  <si>
    <t>"skladby podlah_NS (D+DM)_NP14" 26,3*0,05</t>
  </si>
  <si>
    <t>"skladby podlah_NS (D+DM)_NP17" 36,90*0,05</t>
  </si>
  <si>
    <t>"skladby podlah_NS (D+DM)_NP30" 34,9*0,08</t>
  </si>
  <si>
    <t>"skladby podlah_NS (D+DM)_NP31" 26,70*0,06</t>
  </si>
  <si>
    <t>631341125</t>
  </si>
  <si>
    <t>Mazanina tl do 120 mm z betonu lehkého keramického (600 kg/m3)</t>
  </si>
  <si>
    <t>"skladby podlah_NS (D+DM)_NP25" 24,8*0,11</t>
  </si>
  <si>
    <t>"skladby podlah_NS (D+DM)_NP24" 68,6*0,23</t>
  </si>
  <si>
    <t>"skladby podlah_NS (D+DM)_NP27" 151,60*0,4</t>
  </si>
  <si>
    <t>"objekt D+DM_předpoklad" ((148,5)+(391,0))*10/1000</t>
  </si>
  <si>
    <t>"vyrovnání stávajících konstrukcí po provedení BP_viz NPx_objekt D+DM" (1821,10)*0,75</t>
  </si>
  <si>
    <t>"skladby podlah_NS (D+DM)_NP4" 29,60</t>
  </si>
  <si>
    <t>"skladby podlah_NS (D+DM)_NP7" 11,90</t>
  </si>
  <si>
    <t>"skladby podlah_NS (D+DM)_NP11" 36,60</t>
  </si>
  <si>
    <t>"skladby podlah_NS (D+DM)_NP12" 30,50</t>
  </si>
  <si>
    <t>"skladby podlah_NS (D+DM)_NP15" (88,1+55,3)</t>
  </si>
  <si>
    <t>"skladby podlah_NS (D+DM)_NP17" 36,90</t>
  </si>
  <si>
    <t>"skladby podlah_NS (D+DM)_NP24" 68,6</t>
  </si>
  <si>
    <t>"skladby podlah_NS (D+DM)_NP25" 24,8</t>
  </si>
  <si>
    <t>"skladby podlah_NS (D+DM)_NP27" 151,60</t>
  </si>
  <si>
    <t>"skladby podlah_NS (D+DM)_NP28" 20,00</t>
  </si>
  <si>
    <t>"skladby podlah_NS (D+DM)_NP30" 34,9</t>
  </si>
  <si>
    <t>"skladby podlah_NS (D+DM)_NP32" 18,9</t>
  </si>
  <si>
    <t>"skladby podlah_NS (D+DM)_NP33" 12,20</t>
  </si>
  <si>
    <t>"skladby podlah_NS (D+DM)_NP14" 26,3</t>
  </si>
  <si>
    <t>"skladby podlah_NS (D+DM)_NP16" 14,20</t>
  </si>
  <si>
    <t>"skladby podlah_NS (D+DM)_NP35" 40,2</t>
  </si>
  <si>
    <t>"skladby podlah_NS (D+DM)_NP1" (165,0+286,5)</t>
  </si>
  <si>
    <t>632451111.1</t>
  </si>
  <si>
    <t>Cementový samonivelační potěr ze suchých směsí tloušťky do 50 mm</t>
  </si>
  <si>
    <t>"viz samonivelační potěry" 619,90+149,30+451,50+18,90</t>
  </si>
  <si>
    <t>113156201</t>
  </si>
  <si>
    <t>Bezprašné tryskání ocelovými broky vodorovných ploch</t>
  </si>
  <si>
    <t>113156291</t>
  </si>
  <si>
    <t>Příplatek k tryskání ocelovými broky za plochu do 10 m2 jednotlivě</t>
  </si>
  <si>
    <t>113156292</t>
  </si>
  <si>
    <t xml:space="preserve">Příplatek k tryskání ocelovými broky  za práci ve stísněných prostorech</t>
  </si>
  <si>
    <t>941211112</t>
  </si>
  <si>
    <t>Montáž lešení řadového rámového lehkého zatížení do 200 kg/m2 š do 0,9 m v do 25 m</t>
  </si>
  <si>
    <t>Pohledové plochy:</t>
  </si>
  <si>
    <t>(20,0*(26,65+(0,6*4)))</t>
  </si>
  <si>
    <t>(20,0*(15,41))</t>
  </si>
  <si>
    <t>(22,45*(69,7+11,85))</t>
  </si>
  <si>
    <t>"přesahy, výklenky a ostatní" 0,2*2719,998</t>
  </si>
  <si>
    <t>941211211</t>
  </si>
  <si>
    <t>Příplatek k lešení řadovému rámovému lehkému š 0,9 m v do 25 m za první a ZKD den použití</t>
  </si>
  <si>
    <t>3263,998*150 "Přepočtené koeficientem množství</t>
  </si>
  <si>
    <t>941211812</t>
  </si>
  <si>
    <t>Demontáž lešení řadového rámového lehkého zatížení do 200 kg/m2 š do 0,9 m v do 25 m</t>
  </si>
  <si>
    <t>944121122</t>
  </si>
  <si>
    <t>Montáž ochranného zábradlí dílcového vnitřního na lešeňových konstrukcích dvoutyčového</t>
  </si>
  <si>
    <t>"předpoklad_bude upřesněno při realizaci lešení" 120*10</t>
  </si>
  <si>
    <t>944121222</t>
  </si>
  <si>
    <t>Příplatek k ochrannému zábradlí dílcovému vnitřnímu dvoutyčovému za první a ZKD den použití</t>
  </si>
  <si>
    <t>1200*150 "Přepočtené koeficientem množství</t>
  </si>
  <si>
    <t>944121822</t>
  </si>
  <si>
    <t>Demontáž ochranného zábradlí dílcového vnitřního na lešeňových konstrukcích dvoutyčového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</si>
  <si>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</si>
  <si>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</si>
  <si>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</si>
  <si>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</si>
  <si>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</si>
  <si>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</si>
  <si>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"objekty D+DM" (2646,80)*1,25</t>
  </si>
  <si>
    <t>"střešní konstrukce a skladby_BP" (0,6*0,75*72,0)</t>
  </si>
  <si>
    <t>"viz v.č._BP_1.PP-7.NP"131,50</t>
  </si>
  <si>
    <t>962032641</t>
  </si>
  <si>
    <t>Bourání zdiva komínového z cihel na MC</t>
  </si>
  <si>
    <t>(2,21*0,9*2,5)+(0,8*0,45*2,5)+(4,3*0,75*3,5)</t>
  </si>
  <si>
    <t>3,0*((0,45*0,45)+(0,75*0,45)+(0,8*0,45))</t>
  </si>
  <si>
    <t>964061341</t>
  </si>
  <si>
    <t>Uvolnění zhlaví trámů ze zdiva cihelného</t>
  </si>
  <si>
    <t>"střešní konstrukce a skladby_BP" 131,0</t>
  </si>
  <si>
    <t>965041441</t>
  </si>
  <si>
    <t>Bourání podkladů nebo mazanin škvárobetonových tl přes 100 mm pl přes 4 m2</t>
  </si>
  <si>
    <t>"střešní skladby_SB8" 50,5*((0,61+0,25)*2)</t>
  </si>
  <si>
    <t>32,10+16,91</t>
  </si>
  <si>
    <t>0,15*(47,20+167,80+39,20+39,50+57,20+92,70+254)</t>
  </si>
  <si>
    <t>13,20*0,45</t>
  </si>
  <si>
    <t>965043341</t>
  </si>
  <si>
    <t>Bourání podkladů pod dlažby betonových s potěrem nebo teracem tl do 100 mm pl přes 4 m2</t>
  </si>
  <si>
    <t>"D" 0,05*(145,2+114,1)</t>
  </si>
  <si>
    <t>"DM" 0,05*(263,4+25,4+278,0)</t>
  </si>
  <si>
    <t>"D" 0,03*(25,7+180,6+216,9)</t>
  </si>
  <si>
    <t>"DM" 0,03*(107,8+190,1)</t>
  </si>
  <si>
    <t>965046111</t>
  </si>
  <si>
    <t>Broušení stávajících betonových podlah úběr do 3 mm</t>
  </si>
  <si>
    <t>965046119</t>
  </si>
  <si>
    <t>Příplatek k broušení stávajících betonových podlah za každý další 1 mm úběru</t>
  </si>
  <si>
    <t>40,2*2 "Přepočtené koeficientem množství</t>
  </si>
  <si>
    <t>320,0-246,90</t>
  </si>
  <si>
    <t>560,70-153</t>
  </si>
  <si>
    <t>0,05*(25+18,6+128+57,2+13,2-18,60-50)</t>
  </si>
  <si>
    <t>0,1*(428,3+67,3+50,0-18-154,40)</t>
  </si>
  <si>
    <t>1937698407</t>
  </si>
  <si>
    <t>(92,7*0,4)+(237,70*0,35)</t>
  </si>
  <si>
    <t>966031314</t>
  </si>
  <si>
    <t>Vybourání částí říms z cihel vyložených do 250 mm tl přes 300 mm</t>
  </si>
  <si>
    <t>"střešní konstrukce a skladby_BP" 27,2</t>
  </si>
  <si>
    <t>967031132</t>
  </si>
  <si>
    <t>Přisekání rovných ostění v cihelném zdivu na MV nebo MVC</t>
  </si>
  <si>
    <t>"stavební přípravenost pro rozvody_bez rozlišení" 4246</t>
  </si>
  <si>
    <t>"stavební přípravenost pro rozvody_bez rozlišení" 1383</t>
  </si>
  <si>
    <t>"stavební přípravenost pro rozvody_bez rozlišení" 1246</t>
  </si>
  <si>
    <t>"stavební přípravenost pro rozvody_bez rozlišení" 741</t>
  </si>
  <si>
    <t>"stavební přípravenost pro rozvody_bez rozlišení" 983</t>
  </si>
  <si>
    <t>"stavební přípravenost pro rozvody_bez rozlišení" 599</t>
  </si>
  <si>
    <t>"stavební přípravenost pro rozvody_bez rozlišení" 325</t>
  </si>
  <si>
    <t>"stavební přípravenost pro rozvody_bez rozlišení" 13,50</t>
  </si>
  <si>
    <t>"stavební přípravenost pro rozvody_bez rozlišení" 11,50</t>
  </si>
  <si>
    <t>"stavební přípravenost pro rozvody_bez rozlišení" 9</t>
  </si>
  <si>
    <t>"stavební přípravenost pro rozvody_bez rozlišení" 8</t>
  </si>
  <si>
    <t>"viz BP_podhledové konstrukce" 2646,80</t>
  </si>
  <si>
    <t>"výměna obvodových výplní" 1521,05*0,45</t>
  </si>
  <si>
    <t>978015331</t>
  </si>
  <si>
    <t>Otlučení (osekání) vnější vápenné nebo vápenocementové omítky stupně členitosti 1 a 2 rozsahu do 20%</t>
  </si>
  <si>
    <t>"oprava a rekonstrukce fasády" (581,0+266,033)-180,52+(418,3*0,45)</t>
  </si>
  <si>
    <t>978015341</t>
  </si>
  <si>
    <t>Otlučení (osekání) vnější vápenné nebo vápenocementové omítky stupně členitosti 1 a 2 rozsahu do 30%</t>
  </si>
  <si>
    <t>"po provedení demolice" 22,0</t>
  </si>
  <si>
    <t>"oprava a rekonstrukce fasády" 1607,94+41,82-1269,365</t>
  </si>
  <si>
    <t>978019331</t>
  </si>
  <si>
    <t xml:space="preserve">Otlučení (osekání) vnější vápenné nebo vápenocementové omítky stupně členitosti 3 až 5  do 20%</t>
  </si>
  <si>
    <t>981011414</t>
  </si>
  <si>
    <t>Demolice budov zděných na MC nebo z betonu podíl konstrukcí do 25 % postupným rozebíráním</t>
  </si>
  <si>
    <t>"elektrorozvodna" 4,5*3,2*(3,5*0,5)</t>
  </si>
  <si>
    <t>985131311</t>
  </si>
  <si>
    <t>Ruční dočištění ploch stěn, rubu kleneb a podlah ocelových kartáči</t>
  </si>
  <si>
    <t>"očištění komínového zdiva_příprava pro opravy spárování"</t>
  </si>
  <si>
    <t>(6,22*2)+(2,72*2)+(10*2)</t>
  </si>
  <si>
    <t>985231112</t>
  </si>
  <si>
    <t>Spárování zdiva aktivovanou maltou spára hl do 40 mm</t>
  </si>
  <si>
    <t>"komínové zdivo"</t>
  </si>
  <si>
    <t>985231192</t>
  </si>
  <si>
    <t>Příplatek ke spárování hl do 40 mm za plochu do 10 m2 jednotlivě</t>
  </si>
  <si>
    <t>985233121</t>
  </si>
  <si>
    <t>Úprava spár po spárování zdiva uhlazením</t>
  </si>
  <si>
    <t>985233912</t>
  </si>
  <si>
    <t>Příplatek k úpravě spár za plochu do 10 m2 jednotlivě</t>
  </si>
  <si>
    <t>-1281710245</t>
  </si>
  <si>
    <t>939019760</t>
  </si>
  <si>
    <t>2074237368</t>
  </si>
  <si>
    <t>883981892</t>
  </si>
  <si>
    <t>3241,152*20 'Přepočtené koeficientem množství</t>
  </si>
  <si>
    <t>399652387</t>
  </si>
  <si>
    <t>1236790871</t>
  </si>
  <si>
    <t>711111001</t>
  </si>
  <si>
    <t>Provedení izolace proti zemní vlhkosti vodorovné za studena nátěrem penetračním</t>
  </si>
  <si>
    <t>350</t>
  </si>
  <si>
    <t>11163150</t>
  </si>
  <si>
    <t>lak asfaltový penetrační</t>
  </si>
  <si>
    <t>352</t>
  </si>
  <si>
    <t>451,5*0,0003 "Přepočtené koeficientem množství</t>
  </si>
  <si>
    <t>126,7+47,2+39,5</t>
  </si>
  <si>
    <t>711141559</t>
  </si>
  <si>
    <t>Provedení izolace proti zemní vlhkosti pásy přitavením vodorovné NAIP</t>
  </si>
  <si>
    <t>356</t>
  </si>
  <si>
    <t>"skladby podlah_NS (D+DM)_NP1" (165,0+286,5)*2</t>
  </si>
  <si>
    <t>62852254</t>
  </si>
  <si>
    <t>pásy s modifikovaným asfaltem tl. 4,0 mm s nosnou vložkou</t>
  </si>
  <si>
    <t>358</t>
  </si>
  <si>
    <t>Poznámka k položce:_x000d_
Poznámka k položce: Specifikace dle PD a TZ</t>
  </si>
  <si>
    <t>903*1,15 "Přepočtené koeficientem množství</t>
  </si>
  <si>
    <t>"viz keramické dlažby" 270,412</t>
  </si>
  <si>
    <t>1024,71</t>
  </si>
  <si>
    <t>713111121</t>
  </si>
  <si>
    <t>Montáž izolace tepelné podhledů s uchycením drátem rohoží, pásů, dílců, desek</t>
  </si>
  <si>
    <t>382</t>
  </si>
  <si>
    <t>"střešní skladba_S1+S2+S3" 33,2+412,0+431,7+229,3</t>
  </si>
  <si>
    <t>63148153</t>
  </si>
  <si>
    <t>deska izolační minerální tl 80mm _ specifikace dle PD a TZ</t>
  </si>
  <si>
    <t>384</t>
  </si>
  <si>
    <t>1106,2*1,1 "Přepočtené koeficientem množství</t>
  </si>
  <si>
    <t>320,0+1109,8+67,3+358,8+13,9+41,4+164,9</t>
  </si>
  <si>
    <t>-1849,90</t>
  </si>
  <si>
    <t>"skladby podlah_NS (D+DM)_NP10" 147,70</t>
  </si>
  <si>
    <t>"skladby podlah_NS (D+DM)_NP19" (64,0)</t>
  </si>
  <si>
    <t>"skladby podlah_NS (D+DM)_NP27" 273,3</t>
  </si>
  <si>
    <t>"skladby podlah_NS (D+DM)_NP28" 23,3</t>
  </si>
  <si>
    <t>"skladby podlah_NS (D+DM)_NP29" 113,3</t>
  </si>
  <si>
    <t>"skladby podlah_NS (D+DM)_NP31" 26,70</t>
  </si>
  <si>
    <t>921,30*1,1 "Přepočtené koeficientem množství</t>
  </si>
  <si>
    <t>1,15*(1106,20+921,30)</t>
  </si>
  <si>
    <t>762430812</t>
  </si>
  <si>
    <t>Demontáž zabednění výplní a otvorů z desek tl do 16 mm včetně nosného rámu</t>
  </si>
  <si>
    <t>448</t>
  </si>
  <si>
    <t>762431013</t>
  </si>
  <si>
    <t>Zabednění okenních otvorů z desek polykarbonátu/OSB tl 15 mm na sraz přibíjených na dřevěný rám</t>
  </si>
  <si>
    <t>450</t>
  </si>
  <si>
    <t>"zabezpečení výplní a otvorů při rekonstrukci objektu" 656,42-115,651</t>
  </si>
  <si>
    <t>"skladby podlah_NS (D+DM)_NP21"(50,90+7,10)*2</t>
  </si>
  <si>
    <t>762512235</t>
  </si>
  <si>
    <t>Montáž podlahové kce podkladové z prken přibíjených na podkladní rošt</t>
  </si>
  <si>
    <t>454</t>
  </si>
  <si>
    <t xml:space="preserve">"střešní konstrukce a skladby_NS" </t>
  </si>
  <si>
    <t>"pochůzí lávka" (4*21)+(3*6)+(2,5*8)+(2,5*1,6)</t>
  </si>
  <si>
    <t>60511145</t>
  </si>
  <si>
    <t>řezivo stavební podkladní hranoly a prkna tříděná tl 25 mm dl 3 a 5 m</t>
  </si>
  <si>
    <t>456</t>
  </si>
  <si>
    <t>126*0,11 "Přepočtené koeficientem množství</t>
  </si>
  <si>
    <t>"pochůzí půdní lávky" 66,68</t>
  </si>
  <si>
    <t>"BP_skladba konstrukce podlah BP1-BP34" 26</t>
  </si>
  <si>
    <t>"BP_skladba konstrukce podlah BP1-BP34"27,10</t>
  </si>
  <si>
    <t>"viz BP_podhledové konstrukce " (2646,80)</t>
  </si>
  <si>
    <t>762841812</t>
  </si>
  <si>
    <t>Demontáž podbíjení obkladů stropů a střech sklonu do 60° z hrubých prken s omítkou</t>
  </si>
  <si>
    <t>464</t>
  </si>
  <si>
    <t>"SB5_6.NP DM" (10,5*1,2)+(3,5*6,65)</t>
  </si>
  <si>
    <t>763111445</t>
  </si>
  <si>
    <t>SDK příčka a předstěna tl do 200 mm profil CW+UW desky A/H2/DF 12,5 TI 100 kg/m3 EI 90 Rw 53 dB</t>
  </si>
  <si>
    <t>468</t>
  </si>
  <si>
    <t>125,592*2 'Přepočtené koeficientem množství</t>
  </si>
  <si>
    <t>251,184*1,1 'Přepočtené koeficientem množství</t>
  </si>
  <si>
    <t>763131571</t>
  </si>
  <si>
    <t>SDK podhled deska 1xAKU/H2DF 12,5 bez TI jednovrstvá spodní kce profil CD+UD</t>
  </si>
  <si>
    <t>484</t>
  </si>
  <si>
    <t>6,20+125+10,10+15,80+69</t>
  </si>
  <si>
    <t>763131751</t>
  </si>
  <si>
    <t>Montáž parotěsné zábrany do SDK podhledu</t>
  </si>
  <si>
    <t>490</t>
  </si>
  <si>
    <t>492</t>
  </si>
  <si>
    <t>423,5*1,1 'Přepočtené koeficientem množství</t>
  </si>
  <si>
    <t>763161711</t>
  </si>
  <si>
    <t>SDK podhled deska 1xA 12,5 TI 200 mm dvouvrstvá spodní kce profil CD+UD REI 15</t>
  </si>
  <si>
    <t>502</t>
  </si>
  <si>
    <t>763161720</t>
  </si>
  <si>
    <t>SDK podhled deska 1xDF 12,5 TI 200 mm dvouvrstvá spodní kce profil CD+UD</t>
  </si>
  <si>
    <t>504</t>
  </si>
  <si>
    <t>763161731</t>
  </si>
  <si>
    <t>SDK podkroví deska 1xH2 12,5 TI 200 mm dvouvrstvá spodní kce profil CD+UD REI 15</t>
  </si>
  <si>
    <t>506</t>
  </si>
  <si>
    <t>763161742</t>
  </si>
  <si>
    <t>SDK podhled deska 1xH2DF 12,5 TI 200 mm dvouvrstvá spodní kce profil CD+UD</t>
  </si>
  <si>
    <t>508</t>
  </si>
  <si>
    <t>763161762</t>
  </si>
  <si>
    <t>SDK podhled desky 2xDF 15 TI 200 mm dvouvrstvá spodní kce profil CD+UD REI 60</t>
  </si>
  <si>
    <t>512</t>
  </si>
  <si>
    <t>"skladby podlah_NS (D+DM)_NP11"36,60</t>
  </si>
  <si>
    <t>"skladby podlah_NS (D+DM)_NP20" 17,70</t>
  </si>
  <si>
    <t>"rozsah a množství vztaženo na celkovou plochu SDK konstrukcí" 251,184+226,10+423,50</t>
  </si>
  <si>
    <t>"rozsah a množství vztaženo na celkovou plochu SDK konstrukcí" 256,40+51,80+125+15,80+69</t>
  </si>
  <si>
    <t>766525N57</t>
  </si>
  <si>
    <t>T-4 - D+M Kabinová zástěna - 1370x2000mm, 1x dveře 700x1900mm, HPL deska tl. 12mm, do vlhkých prostorů</t>
  </si>
  <si>
    <t>940</t>
  </si>
  <si>
    <t>766525N60</t>
  </si>
  <si>
    <t>T-5 - D+M Kabinová zástěna - 1680x2000mm, 1x dveře 700x1900mm, HPL deska tl. 12mm, do vlhkých prostorů</t>
  </si>
  <si>
    <t>946</t>
  </si>
  <si>
    <t>766525N61</t>
  </si>
  <si>
    <t>T-6 - D+M Kabinová zástěna - 1600x2000mm, 1x dveře 700x1900mm, HPL deska tl. 12mm, do vlhkých prostorů</t>
  </si>
  <si>
    <t>948</t>
  </si>
  <si>
    <t>766525N62</t>
  </si>
  <si>
    <t>T-7 - D+M Kabinová zástěna - (2000+2x1300)x2000mm, 2x dveře 700x1900mm, HPL deska tl. 12mm, do vlhkých prostorů</t>
  </si>
  <si>
    <t>950</t>
  </si>
  <si>
    <t>766525N63</t>
  </si>
  <si>
    <t>T-8 - D+M Kabinová zástěna - (2650+1360+1420)x2000mm, 3x dveře 700x1900mm, HPL deska tl. 12mm, do vlhkých prostorů</t>
  </si>
  <si>
    <t>952</t>
  </si>
  <si>
    <t>766525N64</t>
  </si>
  <si>
    <t>T-9 - D+M Kabinová zástěna - (1500+1580)x2000mm, 1x dveře 700x1900mm, HPL deska tl. 12mm, do vlhkých prostorů</t>
  </si>
  <si>
    <t>954</t>
  </si>
  <si>
    <t>766525N65</t>
  </si>
  <si>
    <t>T-10 - D+M Kabinová zástěna - (2360+1610)x2000mm, 2x dveře 700x1900mm, HPL deska tl. 12mm, do vlhkých prostorů</t>
  </si>
  <si>
    <t>956</t>
  </si>
  <si>
    <t>766525N66</t>
  </si>
  <si>
    <t>T-11 - D+M Kabinová zástěna - (2010+1610)x2000mm, 2x dveře 700x1900mm, HPL deska tl. 12mm, do vlhkých prostorů</t>
  </si>
  <si>
    <t>958</t>
  </si>
  <si>
    <t>766525N67</t>
  </si>
  <si>
    <t>T-12 - D+M Kabinová zástěna - 1150x2000mm, 1x dveře 700x1900mm, HPL deska tl. 12mm, do vlhkých prostorů</t>
  </si>
  <si>
    <t>960</t>
  </si>
  <si>
    <t>766525N68</t>
  </si>
  <si>
    <t>T-13 - D+M Kabinová zástěna - (1100+1580)x2000mm, 1x dveře 700x1900mm, HPL deska tl. 12mm, do vlhkých prostorů</t>
  </si>
  <si>
    <t>962</t>
  </si>
  <si>
    <t>766525N69</t>
  </si>
  <si>
    <t>T-14 - D+M Kabinová zástěna - (1250+2010+1580+1770)x2000mm, 3x dveře 700x1900mm, HPL deska tl. 12mm, do vlhkých prostorů</t>
  </si>
  <si>
    <t>964</t>
  </si>
  <si>
    <t>766525N70</t>
  </si>
  <si>
    <t>T-15 - D+M Kabinová zástěna - (1290+1030+2005)x2000mm, 2x dveře 700x1900mm, HPL deska tl. 12mm, do vlhkých prostorů</t>
  </si>
  <si>
    <t>966</t>
  </si>
  <si>
    <t>766525N71</t>
  </si>
  <si>
    <t>T-16 - D+M Kabinová zástěna - (1645+1240)x2000mm, 1x dveře 700x1900mm, HPL deska tl. 12mm, do vlhkých prostorů</t>
  </si>
  <si>
    <t>968</t>
  </si>
  <si>
    <t>766525N72</t>
  </si>
  <si>
    <t>T-17 - D+M Zástěna pisoáru - 500x2000mm, HPL deska tl. 12mm, do vlhkých prostorů, celkem 3ks</t>
  </si>
  <si>
    <t>970</t>
  </si>
  <si>
    <t>766525N73</t>
  </si>
  <si>
    <t>T-18 - D+M Zástěna výlevky - (630+600)x2640mm, shrnovací dveře 600x2000mm 1ks, HPL deska tl. 12mm, do vlhkých prostorů</t>
  </si>
  <si>
    <t>972</t>
  </si>
  <si>
    <t>766525N74</t>
  </si>
  <si>
    <t>T-19 - D+M Zástěna výlevky - 1455x2500mm, shrnovací dveře 750x2000mm 1ks, HPL deska tl. 12mm, do vlhkých prostorů</t>
  </si>
  <si>
    <t>974</t>
  </si>
  <si>
    <t>766525N75</t>
  </si>
  <si>
    <t>T-20 - D+M Zástěna výlevky - 1485x2500mm, shrnovací dveře 750x2000mm 1ks, HPL deska tl. 12mm, do vlhkých prostorů</t>
  </si>
  <si>
    <t>976</t>
  </si>
  <si>
    <t>766525N76</t>
  </si>
  <si>
    <t>T-21 - D+M Zástěna výlevky - 1710x2550mm, shrnovací dveře 750x2000mm 1ks, HPL deska tl. 12mm, do vlhkých prostorů</t>
  </si>
  <si>
    <t>978</t>
  </si>
  <si>
    <t>766525N77</t>
  </si>
  <si>
    <t>T-22 - D+M Zástěna výlevky - 1000x2750mm, shrnovací dveře 750x2000mm 1ks, HPL deska tl. 12mm, do vlhkých prostorů</t>
  </si>
  <si>
    <t>980</t>
  </si>
  <si>
    <t>766525N78</t>
  </si>
  <si>
    <t>T-23 - D+M Zástěna výlevky - 1600x3150mm, shrnovací dveře 750x2000mm 1ks, HPL deska tl. 12mm, do vlhkých prostorů</t>
  </si>
  <si>
    <t>982</t>
  </si>
  <si>
    <t>766525N79</t>
  </si>
  <si>
    <t>T-24 - D+M Vnitřní okenní parapet z masivu - dub, šířka 160mm, tl. 25mm, včetně okapního nosu 40mm</t>
  </si>
  <si>
    <t>984</t>
  </si>
  <si>
    <t>766525N80</t>
  </si>
  <si>
    <t>T-25 - D+M Vnitřní okenní parapet z masivu - dub, šířka 160mm, tl. 25mm, včetně okapního nosu 40mm</t>
  </si>
  <si>
    <t>986</t>
  </si>
  <si>
    <t>990</t>
  </si>
  <si>
    <t>766525N84</t>
  </si>
  <si>
    <t>T-29 - D+M Vnitřní okenní parapet z masivu - dub, šířka 350mm, tl. 25mm, včetně okapního nosu 40mm</t>
  </si>
  <si>
    <t>994</t>
  </si>
  <si>
    <t>766525N85</t>
  </si>
  <si>
    <t>T-30 - D+M Vnitřní okenní parapet z masivu - dub, šířka 350mm, tl. 25mm, včetně okapního nosu 40mm</t>
  </si>
  <si>
    <t>996</t>
  </si>
  <si>
    <t>1000</t>
  </si>
  <si>
    <t>1002</t>
  </si>
  <si>
    <t>766525N89</t>
  </si>
  <si>
    <t>Th-34 - D+M Repase historické vestavěné policové skříně, nika - (900x380x2250mm), dvířka plná kazetová</t>
  </si>
  <si>
    <t>1004</t>
  </si>
  <si>
    <t>766525N90</t>
  </si>
  <si>
    <t>T-35 - D+M Vnitřní okenní parapet z masivu - dub, šířka 200mm, tl. 25mm, včetně okapního nosu 40mm</t>
  </si>
  <si>
    <t>1006</t>
  </si>
  <si>
    <t>9,26+7,51+11,68+25,06+20,02+23,60+79,04</t>
  </si>
  <si>
    <t>7,51+586,58+15,02+8,26+1,88+469,55+7,51+8,26+3,76</t>
  </si>
  <si>
    <t>"ostatní drobné související prvky" 0,15*1284,50</t>
  </si>
  <si>
    <t>767522N09</t>
  </si>
  <si>
    <t>Z-2 - D+M Půdní schody se zatepleným víkem 700x1300mm, s integrovaným skládacím kovovým žebříkem, protipožární - min. EI30</t>
  </si>
  <si>
    <t>1032</t>
  </si>
  <si>
    <t>767522N13</t>
  </si>
  <si>
    <t>Z-6 - D+M Repase stávajícího kovaného zábradlí s dřevěným madlem</t>
  </si>
  <si>
    <t>1040</t>
  </si>
  <si>
    <t>767522N14</t>
  </si>
  <si>
    <t>Z-7 - D+M Dřevěné dubové madlo prům. 50mm s drážkou 30x20mm + vnitřní vložená plochá ocel 30x16mm</t>
  </si>
  <si>
    <t>1042</t>
  </si>
  <si>
    <t>767522N15</t>
  </si>
  <si>
    <t>Z-8 - D+M Dřevěné dubové madlo prům. 50mm s drážkou 30x20mm + vnitřní vložená plochá ocel 30x16mm</t>
  </si>
  <si>
    <t>1044</t>
  </si>
  <si>
    <t>767522N16</t>
  </si>
  <si>
    <t>Z-9 - D+M Dřevěné dubové madlo prům. 50mm s drážkou 30x20mm + vnitřní vložená plochá ocel 30x16mm</t>
  </si>
  <si>
    <t>1046</t>
  </si>
  <si>
    <t>767522N17</t>
  </si>
  <si>
    <t>Z-10 - D+M Dřevěné dubové madlo prům. 50mm s drážkou 30x20mm + vnitřní vložená plochá ocel 30x16mm</t>
  </si>
  <si>
    <t>1048</t>
  </si>
  <si>
    <t>767522N18</t>
  </si>
  <si>
    <t>Z-11 - D+M Zábradlí nového tříramen. schodiště - replika hist. stávajícího zábradlí, kovové zábradlí s dřevěným madlem, v. 0,9m, d. 10bm</t>
  </si>
  <si>
    <t>1050</t>
  </si>
  <si>
    <t>767522N19</t>
  </si>
  <si>
    <t>Z-12 - D+M Dřevěné dubové madlo prům. 50mm s drážkou 30x20mm + vnitřní vložená plochá ocel 30x16mm</t>
  </si>
  <si>
    <t>1052</t>
  </si>
  <si>
    <t>767522N23</t>
  </si>
  <si>
    <t>Z-16 - D+M Čistící zóna vhodná do interiéru, 2500x1200mm, výška rohože 27mm, rohož z AL profilů š. 27mm</t>
  </si>
  <si>
    <t>1060</t>
  </si>
  <si>
    <t>767522N25</t>
  </si>
  <si>
    <t>Z-18 - D+M Čistící zóna vhodná do interiéru, atypická 1675x1490mm, výška rohože 27mm, rohož z AL profilů š. 27mm</t>
  </si>
  <si>
    <t>1064</t>
  </si>
  <si>
    <t>767522N27</t>
  </si>
  <si>
    <t>Z-20 - D+M Revizní dvířka pro svislé trasy slaboproudu, plechová, 300x300mm</t>
  </si>
  <si>
    <t>1068</t>
  </si>
  <si>
    <t>767522N28</t>
  </si>
  <si>
    <t>Z-21 - D+M Revizní dvířka do SDK podhledu, plechové, výplň z SDK, 300x300mm</t>
  </si>
  <si>
    <t>1070</t>
  </si>
  <si>
    <t>767522N33</t>
  </si>
  <si>
    <t>Z-26 - D+M Skleněná zástěna vhodná pro lomenou sprchovou vaničku, 900x900mm, výška cca 2m, 2 pevné stěny, otevíravé dveře 600mm</t>
  </si>
  <si>
    <t>1080</t>
  </si>
  <si>
    <t>767522N34</t>
  </si>
  <si>
    <t>Z-27 - D+M Vysoce účinná ochrana proti holubům, materiál nerez pružinová ocel, 120hrotů/mb, zákl. délka 0,5m, hroty 120mm</t>
  </si>
  <si>
    <t>1082</t>
  </si>
  <si>
    <t>767522N35</t>
  </si>
  <si>
    <t>Z-28 - D+M Zábradlí schodiště výšky 900mm z nerezových trubek 1.4306, celkem 1ks</t>
  </si>
  <si>
    <t>1084</t>
  </si>
  <si>
    <t>247</t>
  </si>
  <si>
    <t>767522N36</t>
  </si>
  <si>
    <t>Z-29 - D+M Zábradlí schodiště výšky 900mm z nerezových trubek 1.4306, celkem 1ks</t>
  </si>
  <si>
    <t>1086</t>
  </si>
  <si>
    <t>162121988</t>
  </si>
  <si>
    <t>249</t>
  </si>
  <si>
    <t>-1289003803</t>
  </si>
  <si>
    <t>1098</t>
  </si>
  <si>
    <t>251</t>
  </si>
  <si>
    <t>1100</t>
  </si>
  <si>
    <t>1102</t>
  </si>
  <si>
    <t>253</t>
  </si>
  <si>
    <t>1110</t>
  </si>
  <si>
    <t>767522N52</t>
  </si>
  <si>
    <t>Z-44 - D+M Vnitřní žaluzie předsazené před okenní otvor 1100x2220mm, materiál lamel: hliník, mechanické ovládání</t>
  </si>
  <si>
    <t>1118</t>
  </si>
  <si>
    <t>255</t>
  </si>
  <si>
    <t>767522N53</t>
  </si>
  <si>
    <t>Z-45 - D+M Vnitřní žaluzie předsazené před okenní otvor 760x1620mm, materiál lamel: hliník, mechanické ovládání</t>
  </si>
  <si>
    <t>1120</t>
  </si>
  <si>
    <t>1126</t>
  </si>
  <si>
    <t>257</t>
  </si>
  <si>
    <t>767522N58</t>
  </si>
  <si>
    <t>Z-50 - D+M Ochrana rohu vjezdu, nerez úhelník, povrch kartáčovaný, L80x80x8 - 2m, celkem 6ks</t>
  </si>
  <si>
    <t>1130</t>
  </si>
  <si>
    <t>767522N59</t>
  </si>
  <si>
    <t>Z-51 - D+M Protidešťová žaluzie sklepního okna 1250x400mm s vnější krycí mřížkou, hliníková</t>
  </si>
  <si>
    <t>1132</t>
  </si>
  <si>
    <t>259</t>
  </si>
  <si>
    <t>767522N60</t>
  </si>
  <si>
    <t>Z-52 - D+M Okopový plech v místnosti úklidových vozíků, nerez plech tl. 4mm, výšky 400mm, celkem 7,4bm</t>
  </si>
  <si>
    <t>1134</t>
  </si>
  <si>
    <t>767522N61</t>
  </si>
  <si>
    <t>Z-53 - D+M Protidešťová žaluzie pro VZT, 800x1600mm, osazena na fasádě, materiál hliník, se síťkou proti hmyzu</t>
  </si>
  <si>
    <t>1136</t>
  </si>
  <si>
    <t>261</t>
  </si>
  <si>
    <t>767522N62</t>
  </si>
  <si>
    <t>Z-53a - D+M Protidešťová žaluzie pro VZT, 1500x800mm, osazena na fasádě, materiál hliník, se síťkou proti hmyzu</t>
  </si>
  <si>
    <t>1138</t>
  </si>
  <si>
    <t>767522N63</t>
  </si>
  <si>
    <t>Z-54 - D+M Protidešťová žaluzie pro VZT, 900x1100mm, osazena na fasádě, materiál hliník, se síťkou proti hmyzu</t>
  </si>
  <si>
    <t>1140</t>
  </si>
  <si>
    <t>263</t>
  </si>
  <si>
    <t>767522N64</t>
  </si>
  <si>
    <t>Z-54a - D+M Protidešťová žaluzie pro VZT, 860x850mm, osazena na fasádě, materiál hliník, se síťkou proti hmyzu</t>
  </si>
  <si>
    <t>1142</t>
  </si>
  <si>
    <t>767522N65</t>
  </si>
  <si>
    <t>Z-55 - D+M Systémové archivační pojízdné a stacionární regály: 2ks pojízdné regály, 1ks stacionární panel</t>
  </si>
  <si>
    <t>1144</t>
  </si>
  <si>
    <t>265</t>
  </si>
  <si>
    <t>767522N66</t>
  </si>
  <si>
    <t>Z-56 - D+M Krycí mřížka na fasádě pro VZT, 150x150mm, materiál hliník, se síťkou proti hmyzu</t>
  </si>
  <si>
    <t>1146</t>
  </si>
  <si>
    <t>Z-62 - D+M Vnitřní ocelová kce - parapetní konzola, rozměr 500x860x30mm, celkem 30ks</t>
  </si>
  <si>
    <t>1158</t>
  </si>
  <si>
    <t>267</t>
  </si>
  <si>
    <t>Z-63 - D+M Vnitřní ocelová kce - parapetní konzola, rozměr 300x450x40mm, celkem 25ks</t>
  </si>
  <si>
    <t>1160</t>
  </si>
  <si>
    <t>Z-64 - D+M Vnitřní ocelová kce - parapetní konzola, rozměr 250x450x40mm, celkem 8ks</t>
  </si>
  <si>
    <t>1162</t>
  </si>
  <si>
    <t>269</t>
  </si>
  <si>
    <t>767522N85</t>
  </si>
  <si>
    <t>Z-77 - D+M Zábradlí hlavního schodiště, budova D, výšky 900mm, z nerezových profilů, celkem 45bm</t>
  </si>
  <si>
    <t>1184</t>
  </si>
  <si>
    <t>767522N86</t>
  </si>
  <si>
    <t>Z-78 - D+M Madla u šikmé rampy, budova D, z nerezových profilů, celkem 11x2 bm</t>
  </si>
  <si>
    <t>1186</t>
  </si>
  <si>
    <t>271</t>
  </si>
  <si>
    <t>767522N87</t>
  </si>
  <si>
    <t>Z-79 - D+M Madla u schodiště, budova D, mezi budovami D-DM, z nerezových profilů, celkem 47,6bm</t>
  </si>
  <si>
    <t>1188</t>
  </si>
  <si>
    <t>767522N88</t>
  </si>
  <si>
    <t>Z-80 - D+M Meziobjektová dilatace, profily z hliníkové slitiny, podlaha, stěna, strop</t>
  </si>
  <si>
    <t>1190</t>
  </si>
  <si>
    <t>273</t>
  </si>
  <si>
    <t>767522N89</t>
  </si>
  <si>
    <t>Z-81 - D+M Meziobjektová dilatace, profily z hliníkové slitiny, podlaha, stěna, strop</t>
  </si>
  <si>
    <t>1192</t>
  </si>
  <si>
    <t>767522N90</t>
  </si>
  <si>
    <t>Z-82 - D+M Meziobjektová dilatace, profily z hliníkové slitiny, podlaha, stěna, strop</t>
  </si>
  <si>
    <t>1194</t>
  </si>
  <si>
    <t>275</t>
  </si>
  <si>
    <t>767522N91</t>
  </si>
  <si>
    <t>Z-83 - D+M Meziobjektová dilatace, profily z hliníkové slitiny, stěna, strop</t>
  </si>
  <si>
    <t>1196</t>
  </si>
  <si>
    <t>767522N92</t>
  </si>
  <si>
    <t>Z-84 - D+M Meziobjektová dilatace, profily z hliníkové slitiny, podlaha, stěna, strop, podhled</t>
  </si>
  <si>
    <t>1198</t>
  </si>
  <si>
    <t>277</t>
  </si>
  <si>
    <t>767522N93</t>
  </si>
  <si>
    <t>Z-85 - D+M Meziobjektová dilatace, profily z hliníkové slitiny, podlaha, stěna, strop, podhled</t>
  </si>
  <si>
    <t>1200</t>
  </si>
  <si>
    <t>767522N94</t>
  </si>
  <si>
    <t>Z-86 - D+M Poklop 400x600mm, vodotěsný a plynotěsný, výplň beton B30 tl. 50mm, AL rám i poklop, nosnost 1,5t</t>
  </si>
  <si>
    <t>1202</t>
  </si>
  <si>
    <t>279</t>
  </si>
  <si>
    <t>767522N95</t>
  </si>
  <si>
    <t>Z-87 - D+M Ventilační mřížka 400x250mm, materiál hliník</t>
  </si>
  <si>
    <t>1204</t>
  </si>
  <si>
    <t>767522N99</t>
  </si>
  <si>
    <t>Z-91 - D+M Vnitřní AL žaluzie pro posuvné okno, 1500x1500mm, s mechanickým ovládáním, montáž na rám křídla</t>
  </si>
  <si>
    <t>1212</t>
  </si>
  <si>
    <t>281</t>
  </si>
  <si>
    <t>767526N00</t>
  </si>
  <si>
    <t>Z-92 - D+M Nerezová koutová lišta L 30/30/2, délky 1,9m (překrytí dilatace v koutě schodů), celkem 2ks</t>
  </si>
  <si>
    <t>1214</t>
  </si>
  <si>
    <t>767526N02</t>
  </si>
  <si>
    <t>Z-94 - D+M Přeplechování meziobjektové dilatace ve fasádě, pozinkovaný plech tl. 0,6mm, r.š. 250mm</t>
  </si>
  <si>
    <t>1218</t>
  </si>
  <si>
    <t>283</t>
  </si>
  <si>
    <t>767996701</t>
  </si>
  <si>
    <t>Demontáž atypických zámečnických konstrukcí řezáním hmotnosti jednotlivých dílů do 50 kg</t>
  </si>
  <si>
    <t>1220</t>
  </si>
  <si>
    <t>"střešní konstrukce a skladby_BP" 425,0</t>
  </si>
  <si>
    <t>285</t>
  </si>
  <si>
    <t>"objekt D+DM" 327,70-45,571-18,30-9,70-4,50-3,80</t>
  </si>
  <si>
    <t>"výklenky a ostatní plochy" 0,1*245,829</t>
  </si>
  <si>
    <t>287</t>
  </si>
  <si>
    <t>270,412*1,15 'Přepočtené koeficientem množství</t>
  </si>
  <si>
    <t>289</t>
  </si>
  <si>
    <t>291</t>
  </si>
  <si>
    <t>Podlahy z kamene</t>
  </si>
  <si>
    <t>293</t>
  </si>
  <si>
    <t>772521240</t>
  </si>
  <si>
    <t>Kladení dlažby z kamene z pravoúhlých desek a dlaždic lepených</t>
  </si>
  <si>
    <t>1240</t>
  </si>
  <si>
    <t>"objekt D+DM" (68,4)+(6,2)</t>
  </si>
  <si>
    <t>"výklenky a ostatní plochy" 0,1*74,6</t>
  </si>
  <si>
    <t>58381091</t>
  </si>
  <si>
    <t>deska dlažební z tvrdého kaneme , leštěná _ specifikace dle PD a TZ</t>
  </si>
  <si>
    <t>1242</t>
  </si>
  <si>
    <t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dlažeb vč. souvisejících obvodových soklů v= do 150 mm ---------------------------------------------------------------------</t>
  </si>
  <si>
    <t>82,06*1,1 "Přepočtené koeficientem množství</t>
  </si>
  <si>
    <t>295</t>
  </si>
  <si>
    <t>772991111</t>
  </si>
  <si>
    <t>Penetrace podkladu dlažby z kamene</t>
  </si>
  <si>
    <t>1244</t>
  </si>
  <si>
    <t>772991411</t>
  </si>
  <si>
    <t>Základní čištění nově položených kamenných dlažeb vysátím a setřením vlhkým mopem</t>
  </si>
  <si>
    <t>1246</t>
  </si>
  <si>
    <t>297</t>
  </si>
  <si>
    <t>772991421</t>
  </si>
  <si>
    <t>Impregnační nátěr nově položených kamenných dlažeb</t>
  </si>
  <si>
    <t>1248</t>
  </si>
  <si>
    <t>"kamenné dlažba"82,06</t>
  </si>
  <si>
    <t>"lité teraco" 1126,29</t>
  </si>
  <si>
    <t>"oprava_teraco" 16,5</t>
  </si>
  <si>
    <t>"schodiště" 243,906+(162,963*0,05)</t>
  </si>
  <si>
    <t>"výklenky a ostatní plochy" 0,1*1476,904</t>
  </si>
  <si>
    <t>772991431</t>
  </si>
  <si>
    <t>Voskování a leštění kamenných dlažeb ručně</t>
  </si>
  <si>
    <t>1250</t>
  </si>
  <si>
    <t>299</t>
  </si>
  <si>
    <t>998772203</t>
  </si>
  <si>
    <t>Přesun hmot procentní pro podlahy z kamene</t>
  </si>
  <si>
    <t>1252</t>
  </si>
  <si>
    <t>773221211</t>
  </si>
  <si>
    <t>Obklady barevným litým teracem stupňů rovných</t>
  </si>
  <si>
    <t>1254</t>
  </si>
  <si>
    <t xml:space="preserve">"objekt D+DM_1.PP-7.NP" </t>
  </si>
  <si>
    <t>14*1,65*(0,304+0,15)</t>
  </si>
  <si>
    <t>14*0,95*(0,26+0,205)</t>
  </si>
  <si>
    <t>20*1,5*(0,31+0,147)</t>
  </si>
  <si>
    <t>16*1,2*(0,274+0,183)*2</t>
  </si>
  <si>
    <t>20*1,675*(0,3+0,15)</t>
  </si>
  <si>
    <t>22*1,5*(0,332+0,143)</t>
  </si>
  <si>
    <t>20*1,7*(0,3+0,15)</t>
  </si>
  <si>
    <t>26*1,5*(0,321+0,138)</t>
  </si>
  <si>
    <t>26*1,5*(0,321+0,142)</t>
  </si>
  <si>
    <t>24*1,5*(0,321+0,138)</t>
  </si>
  <si>
    <t>20*1,5*(0,3+0,155)</t>
  </si>
  <si>
    <t>24*1,5*(0,32+0,175)</t>
  </si>
  <si>
    <t>"výklenka a ostatní plochy" 0,1*221,733</t>
  </si>
  <si>
    <t>301</t>
  </si>
  <si>
    <t>773421200</t>
  </si>
  <si>
    <t>Soklíky z barevného litého teraca rovné tl 20 mm výšky do 50 mm s požlábkem</t>
  </si>
  <si>
    <t>1256</t>
  </si>
  <si>
    <t>14*(0,304+0,15)</t>
  </si>
  <si>
    <t>14*(0,26+0,205)</t>
  </si>
  <si>
    <t>20*(0,31+0,147)</t>
  </si>
  <si>
    <t>16*(0,274+0,183)*2</t>
  </si>
  <si>
    <t>20*(0,3+0,15)</t>
  </si>
  <si>
    <t>22*(0,332+0,143)</t>
  </si>
  <si>
    <t>26*(0,321+0,138)</t>
  </si>
  <si>
    <t>26*(0,321+0,142)</t>
  </si>
  <si>
    <t>24*(0,321+0,138)</t>
  </si>
  <si>
    <t>20*(0,3+0,155)</t>
  </si>
  <si>
    <t>24*(0,32+0,175)</t>
  </si>
  <si>
    <t>"výklenka a ostatní plochy" 0,1*148,148</t>
  </si>
  <si>
    <t>"oprava stávajících povrchů_předpoklad" 16,5*0,80</t>
  </si>
  <si>
    <t>303</t>
  </si>
  <si>
    <t>"objekt D+DM" (576,3)+(447,6)-16,90</t>
  </si>
  <si>
    <t>"výklenky a ostatní plochy" 0,1*1007</t>
  </si>
  <si>
    <t>1007,70*0,06 "Přepočtené koeficientem množství</t>
  </si>
  <si>
    <t>305</t>
  </si>
  <si>
    <t>"objekt D+DM" (576,3)+(447,6)-18,59</t>
  </si>
  <si>
    <t>"výklenky a ostatní plochy" 0,1*1257,364</t>
  </si>
  <si>
    <t>"objekt D" 16,5*0,80</t>
  </si>
  <si>
    <t>307</t>
  </si>
  <si>
    <t>"skladba podlah dle nášlapné vrstvy"</t>
  </si>
  <si>
    <t>55,90+4,10+19,60+19,60+36,20+19,40+40,70</t>
  </si>
  <si>
    <t>41,70+26,10+19,90+24,80+20,40+17,30</t>
  </si>
  <si>
    <t>309</t>
  </si>
  <si>
    <t>4762,90-2151-2307,20</t>
  </si>
  <si>
    <t>311</t>
  </si>
  <si>
    <t>"objekt D" 17,3</t>
  </si>
  <si>
    <t>"výklenky a ostatní plochy" 0,1*17,30</t>
  </si>
  <si>
    <t>17,30*1,15 "Přepočtené koeficientem množství</t>
  </si>
  <si>
    <t>313</t>
  </si>
  <si>
    <t>"objekt D+DM" 328,40</t>
  </si>
  <si>
    <t>"výklenky a ostatní plochy" 0,1*328,40</t>
  </si>
  <si>
    <t>361,24*1,15 "Přepočtené koeficientem množství</t>
  </si>
  <si>
    <t>315</t>
  </si>
  <si>
    <t>777</t>
  </si>
  <si>
    <t>Podlahy lité</t>
  </si>
  <si>
    <t>777121105</t>
  </si>
  <si>
    <t>Vyrovnání podkladu podlah epoxidovou stěrkou plněnou pískem plochy přes 1,0 m2 tl do 3 mm</t>
  </si>
  <si>
    <t>1298</t>
  </si>
  <si>
    <t>"objekt D+DM" (0,0)+(18,9*1,15)</t>
  </si>
  <si>
    <t>317</t>
  </si>
  <si>
    <t>777511105</t>
  </si>
  <si>
    <t>Krycí epoxidová stěrka tloušťky přes 2 do 3 mm dekorativní lité podlahy</t>
  </si>
  <si>
    <t>1300</t>
  </si>
  <si>
    <t>Poznámka k položce:_x000d_
Poznámka k položce: 6.EPOXID / CEMENTOVÁ PODLAHOVÁ STĚRKA -STĚRKOVÁ HMOTA + PLNIVO KŘEMIČITÝ PÍSEK ZRNITOSTI 0,1-0,3 mm, DVOUKOMPONENTNÍ VÍCEÚČELOVÉ POJIVO NA BÁZI EPOXIDOVÉ PRYSKYŘICE, -DVOJNÁSOBNÝ JEDNOKOMPONENTNÍ PENETRAČNÍ NÁTĚR NA BETON</t>
  </si>
  <si>
    <t>998777204</t>
  </si>
  <si>
    <t>Přesun hmot procentní pro podlahy lité v objektech v do 36 m</t>
  </si>
  <si>
    <t>1302</t>
  </si>
  <si>
    <t>319</t>
  </si>
  <si>
    <t>1,5*(18,71+2,1)</t>
  </si>
  <si>
    <t>2,1*(33,83+155,05+153,27)</t>
  </si>
  <si>
    <t>0,8*(0,8)</t>
  </si>
  <si>
    <t>1,5*(3,025+16,585)</t>
  </si>
  <si>
    <t>2,1*(19,46+87,47+66,374)</t>
  </si>
  <si>
    <t>0,8*(3,7)</t>
  </si>
  <si>
    <t>-117,404-4,538</t>
  </si>
  <si>
    <t>1024,741*1,1 'Přepočtené koeficientem množství</t>
  </si>
  <si>
    <t>321</t>
  </si>
  <si>
    <t>323</t>
  </si>
  <si>
    <t>325</t>
  </si>
  <si>
    <t>783406801</t>
  </si>
  <si>
    <t>Odstranění nátěrů z klempířských konstrukcí obroušením</t>
  </si>
  <si>
    <t>1328</t>
  </si>
  <si>
    <t>"oprava a obnova povrchů stávajících prvků a konstrukcí" 45,0</t>
  </si>
  <si>
    <t>783406809</t>
  </si>
  <si>
    <t>Odstranění nátěrů z klempířských konstrukcí okartáčováním</t>
  </si>
  <si>
    <t>1330</t>
  </si>
  <si>
    <t>327</t>
  </si>
  <si>
    <t>783444201</t>
  </si>
  <si>
    <t>Základní antikorozní jednonásobný polyuretanový nátěr klempířských konstrukcí</t>
  </si>
  <si>
    <t>1332</t>
  </si>
  <si>
    <t>783447101</t>
  </si>
  <si>
    <t>Krycí jednonásobný polyuretanový nátěr klempířských konstrukcí</t>
  </si>
  <si>
    <t>1334</t>
  </si>
  <si>
    <t>45*2 "Přepočtené koeficientem množství</t>
  </si>
  <si>
    <t>329</t>
  </si>
  <si>
    <t>331</t>
  </si>
  <si>
    <t>333</t>
  </si>
  <si>
    <t>335</t>
  </si>
  <si>
    <t>"skladby podlah_NS (D+DM)_NP4" 135,8*2</t>
  </si>
  <si>
    <t>"skladby podlah_NS (D+DM)_NP7" 30,2*2</t>
  </si>
  <si>
    <t>"skladby podlah_NS (D+DM)_NP10" (137,7+60,8)</t>
  </si>
  <si>
    <t>"skladby podlah_NS (D+DM)_NP11" (1036,1+72,1)*2</t>
  </si>
  <si>
    <t>"skladby podlah_NS (D+DM)_NP12" 356,3</t>
  </si>
  <si>
    <t>"skladby podlah_NS (D+DM)_NP14" 26,3*2</t>
  </si>
  <si>
    <t>"skladby podlah_NS (D+DM)_NP15" (88,1+55,3)*2</t>
  </si>
  <si>
    <t>"skladby podlah_NS (D+DM)_NP16" 23,9</t>
  </si>
  <si>
    <t>"skladby podlah_NS (D+DM)_NP17" 253,1*2</t>
  </si>
  <si>
    <t>"skladby podlah_NS (D+DM)_NP18" (344,1+112,9)</t>
  </si>
  <si>
    <t>"skladby podlah_NS (D+DM)_NP19" (20,2+64,0)</t>
  </si>
  <si>
    <t>"skladby podlah_NS (D+DM)_NP24" 68,6*2</t>
  </si>
  <si>
    <t>"skladby podlah_NS (D+DM)_NP25" 24,8*2</t>
  </si>
  <si>
    <t>"skladby podlah_NS (D+DM)_NP27" 273,3*2</t>
  </si>
  <si>
    <t>"skladby podlah_NS (D+DM)_NP29" 113,3*2</t>
  </si>
  <si>
    <t>"skladby podlah_NS (D+DM)_NP30" 34,9*2</t>
  </si>
  <si>
    <t>"skladby podlah_NS (D+DM)_NP31" 181,7</t>
  </si>
  <si>
    <t>"skladby podlah_NS (D+DM)_NP32" 18,9*2</t>
  </si>
  <si>
    <t>"skladby podlah_NS (D+DM)_NP33" 17,2*2</t>
  </si>
  <si>
    <t>337</t>
  </si>
  <si>
    <t>783933161</t>
  </si>
  <si>
    <t>Penetrační epoxidový nátěr pórovitých betonových podlah</t>
  </si>
  <si>
    <t>1354</t>
  </si>
  <si>
    <t>"objekt D+DM" (0,0)+(18,9*1,15)*2</t>
  </si>
  <si>
    <t>339</t>
  </si>
  <si>
    <t>341</t>
  </si>
  <si>
    <t>7883,887*0,3 "Přepočtené koeficientem množství</t>
  </si>
  <si>
    <t>Práce a dodávky M</t>
  </si>
  <si>
    <t>HZS</t>
  </si>
  <si>
    <t>Hodinové zúčtovací sazby</t>
  </si>
  <si>
    <t>HZS1291</t>
  </si>
  <si>
    <t>Hodinová zúčtovací sazba pomocný stavební dělník</t>
  </si>
  <si>
    <t>262144</t>
  </si>
  <si>
    <t>1370</t>
  </si>
  <si>
    <t>"nezměřitelné demontážní a bourací práce_bude vykázáno a odsouhlaseno při realizaci před fakturací"1200</t>
  </si>
  <si>
    <t>343</t>
  </si>
  <si>
    <t>HZS1311</t>
  </si>
  <si>
    <t>Hodinová zúčtovací sazba pro pracovníka HSV a PSV bez rozlišení</t>
  </si>
  <si>
    <t>1372</t>
  </si>
  <si>
    <t>"nezměřitelné práce _bude vykázáno a odsouhlaseno při realizaci před fakturací" 1000</t>
  </si>
  <si>
    <t>HZS2212</t>
  </si>
  <si>
    <t>Hodinová zúčtovací sazba _ (zdravotechnika, topení)</t>
  </si>
  <si>
    <t>1374</t>
  </si>
  <si>
    <t>"nezměřitelné práce _bude vykázáno a odsouhlaseno při realizaci před fakturací" 300</t>
  </si>
  <si>
    <t>345</t>
  </si>
  <si>
    <t>HZS2222</t>
  </si>
  <si>
    <t>Hodinová zúčtovací sazba _ (elektroinstalace bez rozpišení)</t>
  </si>
  <si>
    <t>1376</t>
  </si>
  <si>
    <t>HZS2491</t>
  </si>
  <si>
    <t>Hodinová zúčtovací sazba dělník zednických výpomocí</t>
  </si>
  <si>
    <t>1378</t>
  </si>
  <si>
    <t>"nezměřitelné výpomoce specialistů a řemeselbude vykázáno a odsouhlaseno při realizaci před fakturací" 750</t>
  </si>
  <si>
    <t>347</t>
  </si>
  <si>
    <t>HZS3112</t>
  </si>
  <si>
    <t>Hodinová zúčtovací sazba _ (ostatní, jinde neuvedení specialisté)</t>
  </si>
  <si>
    <t>1380</t>
  </si>
  <si>
    <t>"nezměřitelné práce _bude vykázáno a odsouhlaseno při realizaci před fakturací" 600</t>
  </si>
  <si>
    <t>N00</t>
  </si>
  <si>
    <t>Nepojmenované, ostatní práce a dodávky</t>
  </si>
  <si>
    <t>N00_015R01</t>
  </si>
  <si>
    <t>Doplňkové a pomocné, jinde nespecifikované, dodávky a doplňky včetně montážních prací příslušné k projekčním detailům _ viz specifikace</t>
  </si>
  <si>
    <t>1382</t>
  </si>
  <si>
    <t xml:space="preserve">Poznámka k položce:_x000d_
Poznámka k položce: Kompletní dodávka a provedení dle specifikace PD (SOUPIS DETAILŮ) a TZ  -------------------------------------------------------------------------------------------- -dodávka, jinde nespecifikovaných, doplňkových / pomocných a ostatních systémových materiálů -kompletní přesuny a montážní práce vztažené k "dodávkám" ------------------------------------------------------------------------</t>
  </si>
  <si>
    <t xml:space="preserve">"rozsah a specifikace viz v.č.D.1.1.b-47 DETAILY, TZ" </t>
  </si>
  <si>
    <t>Jedná se o detaily kotvení skleněného zábradlí D1a až D1c v el. souboru „D.1.1.b-47</t>
  </si>
  <si>
    <t>DETAILY.pdf“</t>
  </si>
  <si>
    <t>OST1</t>
  </si>
  <si>
    <t>Ostatní práce a konstrukce</t>
  </si>
  <si>
    <t>349</t>
  </si>
  <si>
    <t>OST1_R11</t>
  </si>
  <si>
    <t>Ozdobné prvky _ demontáž (pro zpětné osazení) + zrestaurování + zpětná montáž/osazení</t>
  </si>
  <si>
    <t>1384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</si>
  <si>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</t>
  </si>
  <si>
    <t>OST1_R14</t>
  </si>
  <si>
    <t>Oprava fasády _ restaurátorské práce ozdobných prvků</t>
  </si>
  <si>
    <t>1390</t>
  </si>
  <si>
    <t>351</t>
  </si>
  <si>
    <t>OST1_R15</t>
  </si>
  <si>
    <t>Stávající sokl z umělého kamene_ očištění + výměna poškozených prvků</t>
  </si>
  <si>
    <t>1392</t>
  </si>
  <si>
    <t>OST1_R17</t>
  </si>
  <si>
    <t>Dodávka a montáž omítkové prforované lišty - viz specifikace / popis</t>
  </si>
  <si>
    <t>1396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</si>
  <si>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-------------------------------------------------------------------------------------------------------------------- Specifikace: - NA VŠECHNY STĚNY SUTERÉNU BUDOU DO OMÍTEK VLOŽENY DIFÚZNÍ PERFOROVANÉ DVOUDÍLNÉ LIŠTY 70/14 MM   LIŠTA BUDE UMÍSTĚNA VE DVOU VÝŠKOVÝCH ÚROVNÍCH - NAD PODLAHOU 150 MM A 1000 MM  --------------------- Difuzní lišta pro vlhké zdivo vnitřní Difúzní lišta je plastová perforovaná dvoudílná lišta, která je určena k odvodu difundujících vodních par ze zdiva do volného prostoru.  Difúzní lišta odstraňuje defekty na omítkách, které vznikají z důvodu nadměrného zkoncentrování vodní páry ve styku svislé omítky s podlahou.Lišta funguje současně jako dilatace mezi různými druhy omítek. Při provádění sanace zdiva pouze sanačními omítkovými systémy, odpovídajícími směrnici WTA, může difuzní lišta osazena v kritickém místě (např. nad podlahou) výrazně prodloužit životnost těchto omítek.</t>
  </si>
  <si>
    <t>"1.PP_D" 340,0*2</t>
  </si>
  <si>
    <t>"1.PP_DM" 465,0*2</t>
  </si>
  <si>
    <t>353</t>
  </si>
  <si>
    <t>OST1_R18</t>
  </si>
  <si>
    <t>Dodávka a montáž _ vrstev podlahové skladby NP22</t>
  </si>
  <si>
    <t>1398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</si>
  <si>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-------------------------------------------------------------------------------------------------------------------- Skladba / specifikace / rozsah: -CEMENTOVÉ LEPIDLO VODOVZDORNÝ, ZRNITOST 0 - 0,4 mm, STĚRKA 8 mm -HYDROIZOLAČNÍ POVLAKOVÁ STĚRKA VE DVOU VRSTVÁCH, SPOTŘEBA 1,2 - 1,6 kg/m2, VYZTUŽENÍ KOUTŮ A PROSTUPŮ -ZVUKOVĚ IZOLAČNÍ KROČEJOVÝ PANEL AKUSTICKÝ ÚTLUM Lw až 18 dB, ROZMĚR DESKY 1 000 x 600 x 6 mm -CEMENTOVÉ LEPIDL, ZUBOVÁ STĚRKA 3-4 mm SPOTŘEBA 2,1 kg/m2 -KONTAKTNÍ MŮSTEK NA NESAVÉ PODKLADY S OBSAHEM PLNIVA VODOVZDORNÝ, SPOTŘEBA KONTAKTNÍHO MŮSTKU 0,25-0,4 kg/m2 -OSB DESKA (KŘÍŽEM POLOŽENÁ) -OSB DESKA -DŘEVĚNÁ ROŠTOVÁ K-CE VYVÝŠENÉ PODLAHY</t>
  </si>
  <si>
    <t>"skladby podlah_NS (D+DM)_NP22" 24,4</t>
  </si>
  <si>
    <t>OST1_R31</t>
  </si>
  <si>
    <t>Zrušení plynové přípojky _ rozsah a specifikace dle soupisu</t>
  </si>
  <si>
    <t>1402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</si>
  <si>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 Specifikace / rozsah / soupis: _x000d_
Přípojka plynu – zrušení přípojky plynu, ve správě GridServices, s.r.o.  _x000d_
Na základě samostatného povolení, které není součásti stávajícího _x000d_
stavebního povolení  (Stavební úpravy objektu Filozofické fakulty _x000d_
Ostravské univerzity (část „D“ a „DM“) č.p. 1476, Reální 5“, - _x000d_
č.j.: MOaP/20600/18/OSŘP1/Kala) je nutno provést odpojení _x000d_
přípojky plynu od objektu včetně likvidace přípojky až po napojení na hlavní řad.  _x000d_
Práce s tímto spojené:  _x000d_
-Demontáž chodníkové kamenné dlažby v rozsahu cca 40 m2  _x000d_
-Ochrana uměleckého díla, které je umístěno na dlážděné ploše  _x000d_
-Ruční výkop v rozsahu cca 40 m3, pažení výkopu _x000d_
-Ochrana stávajících sítí, křižujících přípojku plynu  _x000d_
-Odpojení napojení přípojky na řad, včetně  aslepení, likvidace vedení přípojky do objektu, _x000d_
-Zazdění průchodu po přípojce do objektu  _x000d_
-Odstranění pažení, provedení zásypu výkopu, zpětné kladení kamenné dlažby, oprava liniového dešťového žlabu ve vozovce  _x000d_
-Doplnění otvoru po HUP skříni, povrch umělý kámen, struktura dle okolního provedení  _x000d_
-Administrace (projekt, žádost, schválení, zábor pozemku, předání apod.) ----------------------------------------------------------------------------------------</t>
  </si>
  <si>
    <t>1,0</t>
  </si>
  <si>
    <t>355</t>
  </si>
  <si>
    <t>OST1_R32</t>
  </si>
  <si>
    <t>Injektáž podzákladí</t>
  </si>
  <si>
    <t>1404</t>
  </si>
  <si>
    <t>OST1_R33</t>
  </si>
  <si>
    <t xml:space="preserve">D+M dřevocementové budky s min. 2 komorami pro rorýse </t>
  </si>
  <si>
    <t>989190239</t>
  </si>
  <si>
    <t>33-M</t>
  </si>
  <si>
    <t>Montáže dopr.zaříz.,sklad. zař. a váh</t>
  </si>
  <si>
    <t>357</t>
  </si>
  <si>
    <t>33__R01</t>
  </si>
  <si>
    <t>Demontáže, přesuny a likvidace stávajícího jídelního výtahu vč.veškerého příslušenství</t>
  </si>
  <si>
    <t>-986858383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</si>
  <si>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--------------------------------------------------------------------------------------------------------------------</t>
  </si>
  <si>
    <t xml:space="preserve">    1 - Zemní práce</t>
  </si>
  <si>
    <t xml:space="preserve">    46-M - Zemní práce při extr.mont.pracích</t>
  </si>
  <si>
    <t>Zemní práce</t>
  </si>
  <si>
    <t>162211311</t>
  </si>
  <si>
    <t>Vodorovné přemístění výkopku z horniny třídy těžitelnosti I skupiny 1 až 3 stavebním kolečkem do 10 m</t>
  </si>
  <si>
    <t>162211319</t>
  </si>
  <si>
    <t>Příplatek k vodorovnému přemístění výkopku z horniny třídy těžitelnosti I skupiny 1 až 3 stavebním kolečkem za každých dalších 10 m</t>
  </si>
  <si>
    <t>2,786*4 "Přepočtené koeficientem množství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</si>
  <si>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</si>
  <si>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</si>
  <si>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</si>
  <si>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</si>
  <si>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1447184151</t>
  </si>
  <si>
    <t>171201201</t>
  </si>
  <si>
    <t>Uložení sypaniny na skládky</t>
  </si>
  <si>
    <t>171201221</t>
  </si>
  <si>
    <t>Poplatek za uložení na skládce (skládkovné) zeminy a kamení kód odpadu 17 05 04</t>
  </si>
  <si>
    <t>2,786*1,8 "Přepočtené koeficientem množství</t>
  </si>
  <si>
    <t>274322511</t>
  </si>
  <si>
    <t>Základové pasy ze ŽB se zvýšenými nároky na prostředí tř. C 25/30</t>
  </si>
  <si>
    <t>"schodiště" 0,4*0,4*1,5</t>
  </si>
  <si>
    <t>274351121</t>
  </si>
  <si>
    <t>Zřízení bednění základových pasů rovného</t>
  </si>
  <si>
    <t>"schodiště" (1,5+0,4)*2*0,4</t>
  </si>
  <si>
    <t>274351122</t>
  </si>
  <si>
    <t>Odstranění bednění základových pasů rovného</t>
  </si>
  <si>
    <t>274361821</t>
  </si>
  <si>
    <t>Výztuž základových pásů betonářskou ocelí 10 505 (R)</t>
  </si>
  <si>
    <t>"schodiště_předpoklad" 0,4*0,4*1,5*75/1000</t>
  </si>
  <si>
    <t>"přesahy a ostatní" 0,1*0,018</t>
  </si>
  <si>
    <t>"DM 008" 5,0*1,1*0,15</t>
  </si>
  <si>
    <t>"DM 017,020,021" 20,0*1,1*0,15</t>
  </si>
  <si>
    <t>"DM 008" 5,0*1,1</t>
  </si>
  <si>
    <t>"DM 017,020,021" 20,0*1,1</t>
  </si>
  <si>
    <t>"D.1.2c_13" 2,2*1,1</t>
  </si>
  <si>
    <t>"přesahy a kotvící prvky" 0,15*29,92</t>
  </si>
  <si>
    <t>"DM 008,017,020,021" 0,155</t>
  </si>
  <si>
    <t>"přesahy a ostatní prvky" 0,1*0,155</t>
  </si>
  <si>
    <t>"DM 008" 5,0*1,1*2*10/1000</t>
  </si>
  <si>
    <t>"DM 017,020,021" 20,0*1,1*2*10/1000</t>
  </si>
  <si>
    <t>"přeložení a přesahy" 0,15*0,55</t>
  </si>
  <si>
    <t>413232221</t>
  </si>
  <si>
    <t>Zazdívka zhlaví válcovaných nosníků</t>
  </si>
  <si>
    <t>430321414</t>
  </si>
  <si>
    <t>Schodišťová konstrukce a rampa ze ŽB tř. C 25/30</t>
  </si>
  <si>
    <t>"specifikace a rozsah viz v.č. D.1.2c_08" (3,52*1,83*0,25)+(3,5*1,95*0,25)+(3,5*3*1,5*0,4)</t>
  </si>
  <si>
    <t>"specifikace a rozsah viz v.č. D.1.2c_09" 0,20</t>
  </si>
  <si>
    <t>"specifikace a rozsah viz v.č. D.1.2c_10" 0,43</t>
  </si>
  <si>
    <t>"specifikace a rozsah viz v.č. D.1.2c_11/12 vč. nosníku" (3,1*3,195*0,25)+(3,5*1,5*2*0,4)+(3,95*0,2*0,39)</t>
  </si>
  <si>
    <t>"specifikace a rozsah viz v.č. D.1.2c_13" 0,35</t>
  </si>
  <si>
    <t>430361821</t>
  </si>
  <si>
    <t>Výztuž schodišťové konstrukce a rampy betonářskou ocelí 10 505</t>
  </si>
  <si>
    <t>"D.1.2c_08" 0,54</t>
  </si>
  <si>
    <t>"D.1.2c_11/12" 0,785</t>
  </si>
  <si>
    <t>"D.1.2c_13" 0,005</t>
  </si>
  <si>
    <t>"přesahy a ostatní" 0,1*1,33</t>
  </si>
  <si>
    <t>430362021</t>
  </si>
  <si>
    <t>Výztuž schodišťové konstrukce a rampy svařovanými sítěmi Kari</t>
  </si>
  <si>
    <t>"D.1.2c_10" 0,015</t>
  </si>
  <si>
    <t>"přeložení a přesahy" 0,15*0,015</t>
  </si>
  <si>
    <t>431351121</t>
  </si>
  <si>
    <t>Zřízení bednění podest schodišť a ramp přímočarých v do 4 m</t>
  </si>
  <si>
    <t>" viz v.č. D.1.2c_08" (3,52*1,83)+(3,5*1,95)+(3,5*3*1,5)</t>
  </si>
  <si>
    <t>"specifikace a rozsah viz v.č. D.1.2c_11/12 vč. nosníku" (3,1*3,195)+(3,5*1,5*2)+(1,0*3,95)</t>
  </si>
  <si>
    <t>431351122</t>
  </si>
  <si>
    <t>Odstranění bednění podest schodišť a ramp přímočarých v do 4 m</t>
  </si>
  <si>
    <t>434351141</t>
  </si>
  <si>
    <t>Zřízení bednění stupňů přímočarých schodišť</t>
  </si>
  <si>
    <t>" viz v.č. D.1.2c_08" 32*1,5*0,2</t>
  </si>
  <si>
    <t>"viz v.č. D.1.2c_11/12" 17*1,5*0,2</t>
  </si>
  <si>
    <t>434351142</t>
  </si>
  <si>
    <t>Odstranění bednění stupňů přímočarých schodišť</t>
  </si>
  <si>
    <t>632451105</t>
  </si>
  <si>
    <t>Cementový samonivelační potěr ze suchých směsí tloušťky do 15 mm</t>
  </si>
  <si>
    <t>"uložení ocelových nosníků a prvků" 48+24+3+(2*8)+(2*8)</t>
  </si>
  <si>
    <t>3,321*20 "Přepočtené koeficientem množství</t>
  </si>
  <si>
    <t>"specifikace a rozsah viz v.č. D.1.2c_05" 3500,0</t>
  </si>
  <si>
    <t>"ostatní drobné související prvky_budou vykázány/doloženy při realizaci stavby" 0,15*3500</t>
  </si>
  <si>
    <t>(0,25*18)+12,0</t>
  </si>
  <si>
    <t>46-M</t>
  </si>
  <si>
    <t>Zemní práce při extr.mont.pracích</t>
  </si>
  <si>
    <t>460120016</t>
  </si>
  <si>
    <t>Naložení výkopku ručně z hornin třídy 1až4</t>
  </si>
  <si>
    <t>D.1.3 - Požárně bezpečnostní řešení</t>
  </si>
  <si>
    <t xml:space="preserve">    OST-01 - Požárně bezpečnostní řešení </t>
  </si>
  <si>
    <t>OST-01</t>
  </si>
  <si>
    <t xml:space="preserve">Požárně bezpečnostní řešení </t>
  </si>
  <si>
    <t>795666P02</t>
  </si>
  <si>
    <t>Dodávka a sazení/umístění přenosných hasicích přístrojů - práškový (6 kg) s hasicí schodpností 21A</t>
  </si>
  <si>
    <t>"kompletní provedení dle specifikace PD a TZ vč. všech souvisejících prací dodávek, příslušenství a komponentů"</t>
  </si>
  <si>
    <t>"specifikace viz PBŘ" 9+7+(4*6,0)+4+8+(7)</t>
  </si>
  <si>
    <t>795666P03</t>
  </si>
  <si>
    <t>D+M Bezpečnostní a informativní tabulky</t>
  </si>
  <si>
    <t>"kompletní provedení dle specifikace PD a TZ vč. všech souvisejících prací dodávek, příslušenství a komponentů dle výpisu"</t>
  </si>
  <si>
    <t xml:space="preserve">"specifikace viz PBŘ" </t>
  </si>
  <si>
    <t xml:space="preserve">"vysměrování úniku, únikových východů a cest" </t>
  </si>
  <si>
    <t xml:space="preserve">"označení umístění hasebních prostředků" </t>
  </si>
  <si>
    <t xml:space="preserve">"ostatní-jiné" </t>
  </si>
  <si>
    <t>"viz specifikace PBŘ - množství 1kus = kompletní zajištění pro celou stavbu" 1,0</t>
  </si>
  <si>
    <t>795666P04</t>
  </si>
  <si>
    <t>D+M utěsnění prostupů a průrazů (neuvedených v ostatních soupisech prací)</t>
  </si>
  <si>
    <t xml:space="preserve">Poznámka k položce:_x000d_
Poznámka k položce: _x000d_
Prostupy rozvodů: _x000d_
Veškeré rozvody budu v místě průchodu požárně dělícími konstrukcemi utěsněny v souladu s požadavky ČSN 73 0802, ČSN 73 0810 – zaomítáním, dobetonováním, požárními ucpávkami apod,  Instalace těsnících manžet, tmelů a jiných výrobků se v místě prostupů požaduje v případě, kdy je v objektu provedena instalace rozvodů dle ČSN 73 0810 čl. 6.2.2.a), _x000d_
tzn: -kanalizační potrubí třídy reakce na oheň B-F světlého průřezu 8000 mm2 u vertikálního potrubí nebo přes 12000 mm2 u horizontálního potrubí _x000d_
-potrubí s trvalou náplní vody  nebo jiné nehořlavé kapalina  třídy reakce na oheň B-F světlého průřezu 15000 mm2 _x000d_
-potrubí sloužící k rozvodu stlačeného popř, nestlačeného vzduchu  či jiných nehořlavých plynů včetně vzduchotechnických rozvodů třídy reakce na oheň B-F světlého průřezu 12000 mm2 _x000d_
-kabelových či jiných elektrických rozvodů tvořených svazkem vodičů pokud tyto rozvody prostupují jedním otvorem mají izolace (povrchové úpravy šířící požár  a jejich celková hmotnost je větší než 1,0 kg/m</t>
  </si>
  <si>
    <t>"viz specifikace PBŘ - množství 1kus = kompletní zajištění pro celou stavbu" 65</t>
  </si>
  <si>
    <t xml:space="preserve">izolace potrubí  22 x 9 mm</t>
  </si>
  <si>
    <t>72121142</t>
  </si>
  <si>
    <t>Vpusť podlahová se svislým odtokem DN 50/75/110 mřížka nerez 115x115</t>
  </si>
  <si>
    <t>642360910</t>
  </si>
  <si>
    <t>mísa klozetová keramická závěsná</t>
  </si>
  <si>
    <t>725121525</t>
  </si>
  <si>
    <t>Pisoárový záchodek automatický s radarovým senzorem</t>
  </si>
  <si>
    <t>725122813</t>
  </si>
  <si>
    <t>Demontáž pisoárových stání s nádrží a jedním záchodkem</t>
  </si>
  <si>
    <t>64211005</t>
  </si>
  <si>
    <t xml:space="preserve">umyvadlo keramické závěsné  bílé š. 450 s antibakteriální úpravou vč. polosloupu</t>
  </si>
  <si>
    <t>642110051</t>
  </si>
  <si>
    <t xml:space="preserve">umyvadlo keramické závěsné  bílé š. 466 s antibakteriální úpravou vč. polosloupu</t>
  </si>
  <si>
    <t xml:space="preserve">umyvadlo keramické závěsné  65 x 49 cm bílé vč. polosloupu</t>
  </si>
  <si>
    <t>642110061</t>
  </si>
  <si>
    <t xml:space="preserve">umyvadlo  (obdélníkové) s otv. pro baterii 700x530mm</t>
  </si>
  <si>
    <t>642110062</t>
  </si>
  <si>
    <t>dvojumyvadlo s otv. pro baterii 1400x530 mm</t>
  </si>
  <si>
    <t>725240811</t>
  </si>
  <si>
    <t>Demontáž kabin sprchových bez výtokových armatur</t>
  </si>
  <si>
    <t>725240812</t>
  </si>
  <si>
    <t>Demontáž vaniček sprchových bez výtokových armatur</t>
  </si>
  <si>
    <t>7252411261</t>
  </si>
  <si>
    <t>Vanička sprchová akrylátová obdélníková 1200x900 mm</t>
  </si>
  <si>
    <t>725241142</t>
  </si>
  <si>
    <t>Vanička sprchová akrylátová čtvrtkruhová 900x900 mm</t>
  </si>
  <si>
    <t>725245103</t>
  </si>
  <si>
    <t>Zástěna sprchová pro vaničku 1200x900</t>
  </si>
  <si>
    <t>725245131</t>
  </si>
  <si>
    <t>Zástěna sprchová vaničky čtvrtkruhové 900x900mm</t>
  </si>
  <si>
    <t>725330840</t>
  </si>
  <si>
    <t>Demontáž výlevka litinová nebo ocelová</t>
  </si>
  <si>
    <t>725339111</t>
  </si>
  <si>
    <t>Montáž výlevky</t>
  </si>
  <si>
    <t>64271101</t>
  </si>
  <si>
    <t>výlevka keramická bílá</t>
  </si>
  <si>
    <t>Baterie stojánkové pákové , elektronická na sít závislá, optoelektronicky řízená, síťový zdroj s EU zástrčkou 230V vč. mtž</t>
  </si>
  <si>
    <t>725831312</t>
  </si>
  <si>
    <t>Baterie vanová nástěnná páková s příslušenstvím a pevným držákem</t>
  </si>
  <si>
    <t>725841311</t>
  </si>
  <si>
    <t>Baterie sprchové nástěnné pákové</t>
  </si>
  <si>
    <t>72613104</t>
  </si>
  <si>
    <t xml:space="preserve">Instalační předstěna - výlevka s ovládáním zepředu do lehkých stěn s kovovou kcí </t>
  </si>
  <si>
    <t>35021000</t>
  </si>
  <si>
    <t>Montáž čerpadla kalového</t>
  </si>
  <si>
    <t>4261039</t>
  </si>
  <si>
    <t>čerpadlo ponorné kalové fekální s řezacím zařízením a plovákem, Qmin 2m3/hod, Hmax 15m, 230V, vč. řídící jednotky</t>
  </si>
  <si>
    <t>38638111</t>
  </si>
  <si>
    <t>Jímka kanalizační fekální 1m3 s pokopem a dovětráním</t>
  </si>
  <si>
    <t>-1698099280</t>
  </si>
  <si>
    <t>-2084823182</t>
  </si>
  <si>
    <t>D.1.4.3 - Silnoproudá elektrotechnika</t>
  </si>
  <si>
    <t>A - Elektroinstalace</t>
  </si>
  <si>
    <t>B - Rozvodnice</t>
  </si>
  <si>
    <t>OST - Ostatní</t>
  </si>
  <si>
    <t>Elektroinstalace</t>
  </si>
  <si>
    <t>Zásuvka 230V/16A IP44 jednonásobná</t>
  </si>
  <si>
    <t>Zásuvka 400V/16A IP44 nástěnná</t>
  </si>
  <si>
    <t>Tlačítko požární CS+TS+spouštění CHÚC za sklíčkem, červené</t>
  </si>
  <si>
    <t>Lišta vkládací LV</t>
  </si>
  <si>
    <t>Drátěný mřížový žlab 55x150x4,8 vč.závěsu</t>
  </si>
  <si>
    <t>Drátěný mřížový žlab 55x500x4,8 vč.závěsu</t>
  </si>
  <si>
    <t>Stoupací žebřík vč.příchytek</t>
  </si>
  <si>
    <t>Kabel CYKY 5Jx6</t>
  </si>
  <si>
    <t>Kabel CXKH-V 5x2,5 B2ca,s1,d0</t>
  </si>
  <si>
    <t>Kabel CXKH-V 5x10 B2ca,s1,d0</t>
  </si>
  <si>
    <t>Vodič CYA 16 zelenožlutý</t>
  </si>
  <si>
    <t>Svorkovnice OP v krabici</t>
  </si>
  <si>
    <t>Vodič CYA 25 zelenožlutý</t>
  </si>
  <si>
    <t>Svodič T1+T2 100kA v krabici z IP67</t>
  </si>
  <si>
    <t>Kabel CYKY 5Jx10</t>
  </si>
  <si>
    <t>Kabel CYKY 5Jx16</t>
  </si>
  <si>
    <t>Kabel AYKY 3x150+70</t>
  </si>
  <si>
    <t>Kabel AYKY 3x120+70</t>
  </si>
  <si>
    <t>Kabel AYKY 3x240+120</t>
  </si>
  <si>
    <t>Kabel CYKY 3x240+120</t>
  </si>
  <si>
    <t>Zemní práce v komunikaci - výkop, pískové lože, betonové podloží, uložení, zához, hutnění, obetonování chrániček, odvoz přebytečného výkopku, uložení na skládku, skládkovné</t>
  </si>
  <si>
    <t>Kabelová pancéřová plastová chránička 110</t>
  </si>
  <si>
    <t>Zemnící pásek FeZn 30x4</t>
  </si>
  <si>
    <t>Šňůra HO5VV-U 2x1,5</t>
  </si>
  <si>
    <t>Šňůra H07RN-F 5x6</t>
  </si>
  <si>
    <t>Protipožární ucpávky EI60</t>
  </si>
  <si>
    <t>Protipožární štítek</t>
  </si>
  <si>
    <t>UPS40 kVA/40 kW; vstup/výstup: 3f/3f; 400V; 50Hz; TN-S; 3L+N+PE;</t>
  </si>
  <si>
    <t>Rozvodnice</t>
  </si>
  <si>
    <t>Rozváděč RE D+DM vč. příslušenství a montáže (Rozvodnice jsou ceněny včetně příslušenství(svorky, propojovací lišty, PE+N,...)</t>
  </si>
  <si>
    <t>Rozváděč REH vč. příslušenství a montáže (Rozvodnice jsou ceněny včetně příslušenství(svorky, propojovací lišty, PE+N,...)</t>
  </si>
  <si>
    <t>Rozváděč RUPS vč. příslušenství a montáže (Rozvodnice jsou ceněny včetně příslušenství(svorky, propojovací lišty, PE+N,...)</t>
  </si>
  <si>
    <t>Rozváděč RVZT1,RVZT2, RSLP1, RSLP2 vč. příslušenství a montáže (Rozvodnice jsou ceněny včetně příslušenství(svorky, propojovací lišty, PE+N,...)</t>
  </si>
  <si>
    <t>Rozváděč RD01 vč. příslušenství a montáže (Rozvodnice jsou ceněny včetně příslušenství(svorky, propojovací lišty, PE+N,...)</t>
  </si>
  <si>
    <t>Rozváděč RD1 vč. příslušenství a montáže (Rozvodnice jsou ceněny včetně příslušenství(svorky, propojovací lišty, PE+N,...)</t>
  </si>
  <si>
    <t>Rozváděč RD2 vč. příslušenství a montáže (Rozvodnice jsou ceněny včetně příslušenství(svorky, propojovací lišty, PE+N,...)</t>
  </si>
  <si>
    <t>Rozváděč RD3 vč. příslušenství a montáže (Rozvodnice jsou ceněny včetně příslušenství(svorky, propojovací lišty, PE+N,...)</t>
  </si>
  <si>
    <t>Rozváděč RD4 vč. příslušenství a montáže (Rozvodnice jsou ceněny včetně příslušenství(svorky, propojovací lišty, PE+N,...)</t>
  </si>
  <si>
    <t>Rozváděč RD5 vč. příslušenství a montáže (Rozvodnice jsou ceněny včetně příslušenství(svorky, propojovací lišty, PE+N,...)</t>
  </si>
  <si>
    <t>Rozváděč RD6 vč. příslušenství a montáže (Rozvodnice jsou ceněny včetně příslušenství(svorky, propojovací lišty, PE+N,...)</t>
  </si>
  <si>
    <t>Rozváděč RD7 vč. příslušenství a montáže (Rozvodnice jsou ceněny včetně příslušenství(svorky, propojovací lišty, PE+N,...)</t>
  </si>
  <si>
    <t>Rozváděč RDM01 vč. příslušenství a montáže (Rozvodnice jsou ceněny včetně příslušenství(svorky, propojovací lišty, PE+N,...)</t>
  </si>
  <si>
    <t>Rozváděč RDM1 vč.příslušenství a montáže (Rozvodnice jsou ceněny včetně příslušenství(svorky, propojovací lišty, PE+N,...)</t>
  </si>
  <si>
    <t>Rozváděč RDM2 vč. příslušenství a montáže (Rozvodnice jsou ceněny včetně příslušenství(svorky, propojovací lišty, PE+N,...)</t>
  </si>
  <si>
    <t>Rozváděč RDM3 vč.příslušenství a montáže (Rozvodnice jsou ceněny v(Rozvodnice jsou ceněny včetně příslušenství(svorky, propojovací lišty, PE+N,...)četně příslušenství(svorky, propojovací lišty, PE+N,...)</t>
  </si>
  <si>
    <t>Rozváděč RDM4 vč. příslušenství a montáže (Rozvodnice jsou ceněny včetně příslušenství(svorky, propojovací lišty, PE+N,...)</t>
  </si>
  <si>
    <t>Rozváděč RDM5 vč.příslušenství a montáže (Rozvodnice jsou ceněny včetně příslušenství(svorky, propojovací lišty, PE+N,...)</t>
  </si>
  <si>
    <t>Rozváděč RDM6 vč. příslušenství a montáže (Rozvodnice jsou ceněny včetně příslušenství(svorky, propojovací lišty, PE+N,...)</t>
  </si>
  <si>
    <t>OST</t>
  </si>
  <si>
    <t>1855761670</t>
  </si>
  <si>
    <t xml:space="preserve">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</t>
  </si>
  <si>
    <t>D3 - VRN:</t>
  </si>
  <si>
    <t>Modulární patch panel _ 24xRJ45 Cat.6A UTP černý 1U</t>
  </si>
  <si>
    <t xml:space="preserve">Keystone modul _1xRJ45 Cat.6A UTP beznástrojový </t>
  </si>
  <si>
    <t>D.1.4.4b - Elektrická požární signalizace</t>
  </si>
  <si>
    <t>D1 - Elektrická požární signalizace</t>
  </si>
  <si>
    <t>Ústředna EPS, 2x 250 adres, 2 kruh. linky, síť připoj.</t>
  </si>
  <si>
    <t>Linkový procesor - rozšíření ústředny o 2 kruhy</t>
  </si>
  <si>
    <t>Deska přípojná ref. výrobek:TUD800</t>
  </si>
  <si>
    <t>Vstupně výstupní deska</t>
  </si>
  <si>
    <t>Síťová deska</t>
  </si>
  <si>
    <t>Montážní konzola pro IOB/TUD/LIM</t>
  </si>
  <si>
    <t>Tablo obsluhy</t>
  </si>
  <si>
    <t>Multisenzor interaktivní 830PH</t>
  </si>
  <si>
    <t>Zásuvka 4B</t>
  </si>
  <si>
    <t>Tlačítkový hlásič DIN820 s izolátorem, vnitř. - červený</t>
  </si>
  <si>
    <t>Adresovatelná siréna</t>
  </si>
  <si>
    <t>Vstupně výstupní prvek MIO800 - násobný</t>
  </si>
  <si>
    <t>Montážní krabice</t>
  </si>
  <si>
    <t>Držák samolepky pro vyznačení adresy 800F</t>
  </si>
  <si>
    <t>Samolepky s čísly adres - bílé</t>
  </si>
  <si>
    <t>Samolepky s čísly adres - žluté</t>
  </si>
  <si>
    <t>Klíč pro tlačítkový hlásič</t>
  </si>
  <si>
    <t>Zábleskový maják - červený (IP54)</t>
  </si>
  <si>
    <t>Akumulátor PS12170 (12V/17Ah)</t>
  </si>
  <si>
    <t>Akumulátor PS12260 (12V/26Ah)</t>
  </si>
  <si>
    <t>Zdroj 24-05-ste (zálohovaný, certifikovaný)</t>
  </si>
  <si>
    <t>Obslužné pole požární ochrany</t>
  </si>
  <si>
    <t>Klíčový trezor požární ochrany</t>
  </si>
  <si>
    <t>Síťová deska TLI800EN se zdrojem ve skříni</t>
  </si>
  <si>
    <t>GSM připojení na HZS</t>
  </si>
  <si>
    <t>Provozní kniha EPS</t>
  </si>
  <si>
    <t>Kabel požární - J-Y/st/Y 2x2x0,8, včetně zasekání</t>
  </si>
  <si>
    <t>Sdělovací kabel F 2x2x0,8 PH120-R, včetně zasekání</t>
  </si>
  <si>
    <t>Sdělovací kabel F 5x2x0,8 PH120-R, včetně zasekání</t>
  </si>
  <si>
    <t>Sdělovací kabel F 10x2x0,8 PH120-R, včetně zasekání</t>
  </si>
  <si>
    <t>koaxiální kabel</t>
  </si>
  <si>
    <t>Protipožární ucpávky</t>
  </si>
  <si>
    <t>D.1.4.4c - Kabelové trasy slaboproudých rozvodů</t>
  </si>
  <si>
    <t>TR.OHEB.1416/1, pro vnitřní instalace, korugovaná, jednovrstvá</t>
  </si>
  <si>
    <t>TR.OHEB.1436/1, pro vnitřní instalace, korugovaná, jednovrstvá</t>
  </si>
  <si>
    <t>TR.OHEB.1440/1, pro vnitřní instalace, korugovaná, jednovrstvá</t>
  </si>
  <si>
    <t xml:space="preserve">TR.  40, ohebná dvouplášťová korugovaná chránička</t>
  </si>
  <si>
    <t>Zásuvky do stolu 054621</t>
  </si>
  <si>
    <t>Zásuvky do stolu 054033</t>
  </si>
  <si>
    <t xml:space="preserve">Celkem VRN - zařízení staveniště, odběr energií, WC, ostraha  - 2% z dodávky materiálu</t>
  </si>
  <si>
    <t>D.1.4.4d - Grafická nástavba, vizualizace</t>
  </si>
  <si>
    <t>B - Software:</t>
  </si>
  <si>
    <t>C - Komunikátory:</t>
  </si>
  <si>
    <t>D - VRN:</t>
  </si>
  <si>
    <t>Grafický server</t>
  </si>
  <si>
    <t xml:space="preserve">Poznámka k položce:_x000d_
minimální konfigurace grafického serveru např.:_x000d_
 2xXeon, 16GB RAM, Wind2016ES,_x000d_
HDD1000 - pouze do serveru FSC_x000d_
</t>
  </si>
  <si>
    <t>Dohledové pracoviště</t>
  </si>
  <si>
    <t xml:space="preserve">Poznámka k položce:_x000d_
minimální konfigurace dohledového pracoviště např.:_x000d_
 i7, 8GB, Wind7profi, HDD 500GB, GK 1GB_x000d_
Zapisovací jednotka DVD , Síťové rozhraní: Integrovaná gigabitová síť Ethernet LAN 10/100/1000_x000d_
LCD 24", 1920x1200, DP/VGA/DVI, černý, IPS, mat_x000d_
DVR/DVRX service parts:  Optical Mouse Black USB_x000d_
DVR/DVRX service parts: klávesnice, black, PS2, USB_x000d_
</t>
  </si>
  <si>
    <t>Switch L3 24G 4SFP+</t>
  </si>
  <si>
    <t>SFP+ transceiver 10G LC LR duplex kompaktibilní se switchem "switch_L3_24G_4SFP+"</t>
  </si>
  <si>
    <t>Software:</t>
  </si>
  <si>
    <t>C4 Advanced</t>
  </si>
  <si>
    <t>Poznámka k položce:_x000d_
Z důvodu kompaktibility s interním systémem OU</t>
  </si>
  <si>
    <t>C4-SW-CUCON, komunikační server pro 1x - EZS</t>
  </si>
  <si>
    <t>ústředna</t>
  </si>
  <si>
    <t xml:space="preserve">C4-SW-CUEXP, kom. server pro 1x  EPS</t>
  </si>
  <si>
    <t>Implementácia systému, servisné práce</t>
  </si>
  <si>
    <t>Konzultácie, podpora k vypracovaniu projektu</t>
  </si>
  <si>
    <t>Programátorské práce</t>
  </si>
  <si>
    <t>Školenie administrátor (max 2 osoby)</t>
  </si>
  <si>
    <t>Školenie certifikát</t>
  </si>
  <si>
    <t>Vizualizácia - vytvorenie pôdorysu</t>
  </si>
  <si>
    <t>Vizualizácia - vytvorenie prvku</t>
  </si>
  <si>
    <t>Dopravné</t>
  </si>
  <si>
    <t>km</t>
  </si>
  <si>
    <t>Komunikátory:</t>
  </si>
  <si>
    <t xml:space="preserve">Rozhraní pro EZS </t>
  </si>
  <si>
    <t xml:space="preserve">Rozhraní pro EPS  </t>
  </si>
  <si>
    <t>Celkem doprava, přesun hmot 2%</t>
  </si>
  <si>
    <t>Celkem VRN - zařízení staveniště, odběr energií, WC, ostraha, … 2%</t>
  </si>
  <si>
    <t>Poznámka k položce:_x000d_
Server RX2540, 2xXeon, 16GB RAM, Wind2016ESS_x000d_
FSC HDD1000 - pouze do serveru FSC_x000d_
Stanice Fujitsu, i7, 8GB, Wind7profi, HDD 500GB, GK 1GB_x000d_
LCD 24" Fujitsu E24-X TS Pro, 1920x1200, DP/VGA/DVI, černý, IPS, mat_x000d_
DVR/DVRX service parts: Canyon Basic Optical Mouse Black USB_x000d_
DVR/DVRX service parts: klávesnice, black, PS2, USB</t>
  </si>
  <si>
    <t xml:space="preserve">D1 - Zařízení č. 1 - Větrání zázemí uklízeček, šatny, sprchy  aj. - Soupis prací, dodávek a montáže</t>
  </si>
  <si>
    <t xml:space="preserve">D2 - Zařízení č. 1-  Výkaz výměr - Skupinová cena potrubí sk. I - pozink. Plech, třída těsnosti A:, INDEX</t>
  </si>
  <si>
    <t xml:space="preserve">D3 - Zařízení č. 2 - Větrání  prádelny, sušárny - Soupis prací, dodávek a montáže</t>
  </si>
  <si>
    <t xml:space="preserve">D4 - Zařízení č. 2-  Výkaz výměr, Skupinová cena potrubí sk. I - pozink. Plech, tř. těsnosti B:, INDEX 5</t>
  </si>
  <si>
    <t>D5 - Zařízení č. 4,5 – Větrání technických prostorů -dílna, rozvodna, Soupis prací, dodávek a montáže</t>
  </si>
  <si>
    <t xml:space="preserve">D6 - Zařízení č. 4-  Výkaz výměr, Skupinová cena potrubí sk. I - pozink. Plech, tř. těsnosti B:, INDEX 5</t>
  </si>
  <si>
    <t xml:space="preserve">D7 - Zařízení č. 5  Výkaz výměr, Skupinová cena potrubí sk. I - pozink. Plech, tř. těsnosti B:, INDEX 5</t>
  </si>
  <si>
    <t>D8 - Zařízení č. 7 –Hygienické zázemí dílny, Soupis prací, dodávek a montáže</t>
  </si>
  <si>
    <t xml:space="preserve">D9 - Zařízení č. 7-  Výkaz výměr, Skupinová cena potrubí sk. I - pozink. Plech, tř. těsnosti B:, INDEX 5</t>
  </si>
  <si>
    <t>D10 - Zařízení č. 8,9 – Větrání technických prostorů, Soupis prací, dodávek a montáže</t>
  </si>
  <si>
    <t xml:space="preserve">D11 - Zařízení č. 8-  Výkaz výměr, Skupinová cena potrubí sk. I - pozink. Plech, tř. těsnosti B:, INDEX 5</t>
  </si>
  <si>
    <t xml:space="preserve">D12 - Zařízení č. 9-  Výkaz výměr, Skupinová cena potrubí sk. I - pozink. Plech, tř. těsnosti B:, INDEX 5</t>
  </si>
  <si>
    <t>D13 - Zařízení č. 10 – Chlazení serverovny, Soupis prací, dodávek a montáže</t>
  </si>
  <si>
    <t>D14 - Zařízení č. 11 – Větrání hygienických bezokenních prostorů ,úklid, kuchyňky, případně kopírky, Soupi</t>
  </si>
  <si>
    <t xml:space="preserve">D15 - Zařízení č. 11-  Výkaz výměr, Skupinová cena potrubí sk. I - pozink. Plech, tř. těsnosti B:, INDEX 5</t>
  </si>
  <si>
    <t>D16 - Zařízení č. 12 – Větrání hygienických bezokenních prostorů 6NP- část DM, Soupis prací, dodávek a mon</t>
  </si>
  <si>
    <t xml:space="preserve">D17 - Zařízení č. 12-  Výkaz výměr, Skupinová cena potrubí sk. I - pozink. Plech, tř. těsnosti B:, INDEX 5</t>
  </si>
  <si>
    <t>D18 - Zařízení č. 19 Větrání CHÚC "B", Soupis prací, dodávek a montáže</t>
  </si>
  <si>
    <t>D19 - Skupinová cena potrubí sk. I - pozink. Plech, tř. těsnosti B:, INDEX 5</t>
  </si>
  <si>
    <t xml:space="preserve">Zařízení č. 1 - Větrání zázemí uklízeček, šatny, sprchy  aj. - Soupis prací, dodávek a montáže</t>
  </si>
  <si>
    <t>1.1_1</t>
  </si>
  <si>
    <t xml:space="preserve">Potrubní diagonální ventilátor tříotáčkový, trojí vinutí, , Výkonové parametry:  v tabulce zařízení</t>
  </si>
  <si>
    <t xml:space="preserve">Včetně tlumících vložek průměr 200 Výkonové parametry:  v tabulce zařízení</t>
  </si>
  <si>
    <t xml:space="preserve">regulátor otáček </t>
  </si>
  <si>
    <t>1.2_4</t>
  </si>
  <si>
    <t xml:space="preserve">Potrubní el ohřívač s regulací průměr 200mm- 5kW/400V </t>
  </si>
  <si>
    <t>1.3_5</t>
  </si>
  <si>
    <t>Potrubní kapsový filtr (G4) průměr 200mm, včetně náhradní filtr. Vložky</t>
  </si>
  <si>
    <t>1.4_6</t>
  </si>
  <si>
    <t>Přetlaková klapka průměr 200mm</t>
  </si>
  <si>
    <t>1.5_7</t>
  </si>
  <si>
    <t>Přívodní vyústka do kruhového potrubí s regulací 325x75</t>
  </si>
  <si>
    <t>1.6_8</t>
  </si>
  <si>
    <t>Odvodní vyústka do kruhového potrubí s regulací 325x75</t>
  </si>
  <si>
    <t>1.6_9</t>
  </si>
  <si>
    <t>M_10</t>
  </si>
  <si>
    <t xml:space="preserve">Zařízení č. 1-  Výkaz výměr - Skupinová cena potrubí sk. I - pozink. Plech, třída těsnosti A:, INDEX</t>
  </si>
  <si>
    <t>P_11</t>
  </si>
  <si>
    <t>Kruhové potrubí Do průměru 200/tvarovek (%): 40</t>
  </si>
  <si>
    <t>M_12</t>
  </si>
  <si>
    <t>IZ_13</t>
  </si>
  <si>
    <t xml:space="preserve">Zařízení č. 2 - Větrání  prádelny, sušárny - Soupis prací, dodávek a montáže</t>
  </si>
  <si>
    <t>2.1_14</t>
  </si>
  <si>
    <t xml:space="preserve">Potrubní diagonální ventilátor tříotáčkový, trojí vinutí, Výkonové parametry:  v tabulce zařízení</t>
  </si>
  <si>
    <t xml:space="preserve">Včetně tlumících vložek průměr 315,Výkonové parametry:  v tabulce zařízení</t>
  </si>
  <si>
    <t>regulátor otáček</t>
  </si>
  <si>
    <t>2.2_17</t>
  </si>
  <si>
    <t>Potrubní el ohřevač s regulací průměr 315mm- 6kW/400V</t>
  </si>
  <si>
    <t>2.3_18</t>
  </si>
  <si>
    <t>Potrubní kapsový filtr (G4) průměr 315mm, včetně náhradní filtr. Vložky</t>
  </si>
  <si>
    <t>2.4_19</t>
  </si>
  <si>
    <t>Přetlaková klapka průměr 315mm</t>
  </si>
  <si>
    <t>2.5_20</t>
  </si>
  <si>
    <t>Přívodní vyústka do kruhového potrubí s regulací 425x125</t>
  </si>
  <si>
    <t>2.6_21</t>
  </si>
  <si>
    <t>Odvodní vyústka do kruhového potrubí s regulací 425x125</t>
  </si>
  <si>
    <t>2.7_22</t>
  </si>
  <si>
    <t xml:space="preserve">Protidešťová žaluzie s kruhovým napojením  průměr 315mm</t>
  </si>
  <si>
    <t>2.8_23</t>
  </si>
  <si>
    <t>2.9_24</t>
  </si>
  <si>
    <t xml:space="preserve">Výfukový kus šikmý  průměr 200mm</t>
  </si>
  <si>
    <t xml:space="preserve">Zařízení č. 2-  Výkaz výměr, Skupinová cena potrubí sk. I - pozink. Plech, tř. těsnosti B:, INDEX 5</t>
  </si>
  <si>
    <t>P_26</t>
  </si>
  <si>
    <t>Kruhové potrubí Do průměru 200/tvarovek (%): 30</t>
  </si>
  <si>
    <t>P_28</t>
  </si>
  <si>
    <t>IZ_30</t>
  </si>
  <si>
    <t>IZ_31</t>
  </si>
  <si>
    <t>Zařízení č. 4,5 – Větrání technických prostorů -dílna, rozvodna, Soupis prací, dodávek a montáže</t>
  </si>
  <si>
    <t>4.1_32</t>
  </si>
  <si>
    <t xml:space="preserve">Potrubní diagonální ventilátor , trojí vinutí, Výkonové parametry:  v tabulce zařízení</t>
  </si>
  <si>
    <t>Pol1</t>
  </si>
  <si>
    <t xml:space="preserve">Včetně tlumících vložek průměr 160mm, Výkonové parametry:  v tabulce zařízení</t>
  </si>
  <si>
    <t>4.2_33</t>
  </si>
  <si>
    <t>Přetlaková klapka průměr 160mm</t>
  </si>
  <si>
    <t>4.3_34</t>
  </si>
  <si>
    <t xml:space="preserve">Výfukový kus šikmý  průměr 160mm</t>
  </si>
  <si>
    <t>4.4_35</t>
  </si>
  <si>
    <t xml:space="preserve">Síto z tahokovu  průměr 160mm, , osadit do potrubí</t>
  </si>
  <si>
    <t>M_36</t>
  </si>
  <si>
    <t xml:space="preserve">Zařízení č. 4-  Výkaz výměr, Skupinová cena potrubí sk. I - pozink. Plech, tř. těsnosti B:, INDEX 5</t>
  </si>
  <si>
    <t>IZ_39</t>
  </si>
  <si>
    <t>5.1_40</t>
  </si>
  <si>
    <t xml:space="preserve">Včetně tlumících vložek průměr 200, Výkonové parametry:  v tabulce zařízení</t>
  </si>
  <si>
    <t>5.2_42</t>
  </si>
  <si>
    <t>5.3_43</t>
  </si>
  <si>
    <t>5.4_44</t>
  </si>
  <si>
    <t xml:space="preserve">Síto z tahokovu  průměr 200mm, , osadit do potrubí</t>
  </si>
  <si>
    <t>M_45</t>
  </si>
  <si>
    <t xml:space="preserve">Zařízení č. 5  Výkaz výměr, Skupinová cena potrubí sk. I - pozink. Plech, tř. těsnosti B:, INDEX 5</t>
  </si>
  <si>
    <t>P_46</t>
  </si>
  <si>
    <t>M_47</t>
  </si>
  <si>
    <t>IZ_48</t>
  </si>
  <si>
    <t>Zařízení č. 7 –Hygienické zázemí dílny, Soupis prací, dodávek a montáže</t>
  </si>
  <si>
    <t>7.1_49</t>
  </si>
  <si>
    <t>7.2_51</t>
  </si>
  <si>
    <t>7.3_52</t>
  </si>
  <si>
    <t>7.4_53</t>
  </si>
  <si>
    <t xml:space="preserve">Zařízení č. 7-  Výkaz výměr, Skupinová cena potrubí sk. I - pozink. Plech, tř. těsnosti B:, INDEX 5</t>
  </si>
  <si>
    <t>P_55</t>
  </si>
  <si>
    <t>M_56</t>
  </si>
  <si>
    <t>IZ_57</t>
  </si>
  <si>
    <t>Zařízení č. 8,9 – Větrání technických prostorů, Soupis prací, dodávek a montáže</t>
  </si>
  <si>
    <t>8.1_58</t>
  </si>
  <si>
    <t>8.2_60</t>
  </si>
  <si>
    <t>8.3_61</t>
  </si>
  <si>
    <t>M_62</t>
  </si>
  <si>
    <t xml:space="preserve">Zařízení č. 8-  Výkaz výměr, Skupinová cena potrubí sk. I - pozink. Plech, tř. těsnosti B:, INDEX 5</t>
  </si>
  <si>
    <t>P_63</t>
  </si>
  <si>
    <t>M_64</t>
  </si>
  <si>
    <t>9.1_65</t>
  </si>
  <si>
    <t>9.2_67</t>
  </si>
  <si>
    <t>9.3_68</t>
  </si>
  <si>
    <t>9.4_69</t>
  </si>
  <si>
    <t>M_70</t>
  </si>
  <si>
    <t>IZ_71</t>
  </si>
  <si>
    <t xml:space="preserve">Zařízení č. 9-  Výkaz výměr, Skupinová cena potrubí sk. I - pozink. Plech, tř. těsnosti B:, INDEX 5</t>
  </si>
  <si>
    <t>P_72</t>
  </si>
  <si>
    <t>M_73</t>
  </si>
  <si>
    <t>IZ_74</t>
  </si>
  <si>
    <t>Zařízení č. 10 – Chlazení serverovny, Soupis prací, dodávek a montáže</t>
  </si>
  <si>
    <t>10.1_75</t>
  </si>
  <si>
    <t>10.2_77</t>
  </si>
  <si>
    <t>Vnitřní jednotka nástěnná Qch-5kW, infra ovládač v ceně</t>
  </si>
  <si>
    <t>M_79</t>
  </si>
  <si>
    <t>10.3_80</t>
  </si>
  <si>
    <t xml:space="preserve">Požární  vypěňovací mřížka 100x300 x30 -EW 60 DP1, včetně atestu</t>
  </si>
  <si>
    <t>10.4_81</t>
  </si>
  <si>
    <t xml:space="preserve">Stěnová mřížka 100x300  včetně upevňovacího rámečku</t>
  </si>
  <si>
    <t>M_82</t>
  </si>
  <si>
    <t>Zařízení č. 11 – Větrání hygienických bezokenních prostorů ,úklid, kuchyňky, případně kopírky, Soupi</t>
  </si>
  <si>
    <t>11.1_83</t>
  </si>
  <si>
    <t xml:space="preserve">Malý radiální ventilátor tichý - podomítkový , boční připojení, včetně zpětné klapky, Výkonové parametry:  80m3/h,dp= 60Pa, P= 40W/230V</t>
  </si>
  <si>
    <t>M_84</t>
  </si>
  <si>
    <t xml:space="preserve">Montáž  a dopravné</t>
  </si>
  <si>
    <t>11.2_85</t>
  </si>
  <si>
    <t xml:space="preserve">Výfukový kus šikmý  průměr 100mm</t>
  </si>
  <si>
    <t>11.3_86</t>
  </si>
  <si>
    <t>11.4_87</t>
  </si>
  <si>
    <t xml:space="preserve">Protidešťová žaluzie s kruhovým napojením  průměr 100mm</t>
  </si>
  <si>
    <t>11.5_88</t>
  </si>
  <si>
    <t xml:space="preserve">Stěnová mřížka 300x100  včetně upevňovacího rámečku</t>
  </si>
  <si>
    <t>M_89</t>
  </si>
  <si>
    <t xml:space="preserve">Zařízení č. 11-  Výkaz výměr, Skupinová cena potrubí sk. I - pozink. Plech, tř. těsnosti B:, INDEX 5</t>
  </si>
  <si>
    <t>P_90</t>
  </si>
  <si>
    <t>Kruhové potrubí Do průměru 100/tvarovek (%): 30</t>
  </si>
  <si>
    <t>M_91</t>
  </si>
  <si>
    <t>P_92</t>
  </si>
  <si>
    <t>M_93</t>
  </si>
  <si>
    <t>IZ_94</t>
  </si>
  <si>
    <t>IZ_95</t>
  </si>
  <si>
    <t>Protipožární izolace - jednostranná , pož. Odolnost 30min technologický postup dle certifikátu</t>
  </si>
  <si>
    <t>D16</t>
  </si>
  <si>
    <t>Zařízení č. 12 – Větrání hygienických bezokenních prostorů 6NP- část DM, Soupis prací, dodávek a mon</t>
  </si>
  <si>
    <t>12.1_97</t>
  </si>
  <si>
    <t>12.2_99</t>
  </si>
  <si>
    <t>12.3_100</t>
  </si>
  <si>
    <t>12.4_101</t>
  </si>
  <si>
    <t xml:space="preserve">Odvodní vyústka do kruhového potrubí s regulací  225x75</t>
  </si>
  <si>
    <t>12.5_102</t>
  </si>
  <si>
    <t>Plastové odvodní ventily prům 160</t>
  </si>
  <si>
    <t>regulační klapka kruhová prům. 160mm</t>
  </si>
  <si>
    <t>12.6_104</t>
  </si>
  <si>
    <t>M_105</t>
  </si>
  <si>
    <t>D17</t>
  </si>
  <si>
    <t xml:space="preserve">Zařízení č. 12-  Výkaz výměr, Skupinová cena potrubí sk. I - pozink. Plech, tř. těsnosti B:, INDEX 5</t>
  </si>
  <si>
    <t>P_106</t>
  </si>
  <si>
    <t>IZ_108</t>
  </si>
  <si>
    <t>IZ_109</t>
  </si>
  <si>
    <t>D18</t>
  </si>
  <si>
    <t>Zařízení č. 19 Větrání CHÚC "B", Soupis prací, dodávek a montáže</t>
  </si>
  <si>
    <t>19.1_111</t>
  </si>
  <si>
    <t>Přívodní jednotka do venkovního prostoru ve složení: žaluzie, klapka těsná se servem s hav. Funkcí 230V, ventilátor (AC motor), tlumící manžeta</t>
  </si>
  <si>
    <t>Poznámka k položce:_x000d_
technické parametry dle tabulky zařízení (6250m3/h, 400Pa), Jedná se o technologické větrání, na jednotku se nevztahuje EU1253/2014, pod napětím jsou klapky uzavřeny, při výpadku proudu se otevřou</t>
  </si>
  <si>
    <t>M_112</t>
  </si>
  <si>
    <t>Montáž kompletu a dopravné</t>
  </si>
  <si>
    <t xml:space="preserve">Poznámka k položce:_x000d_
Jedná se o technologické větrání, na jednotku se nevztahuje EU1253/2014_x000d_
technické parametry dle tabulky zařízení (6250m3/h, 400Pa)_x000d_
pod napětím jsou klapky uzavřeny, při výpadku proudu se otevřou_x000d_
</t>
  </si>
  <si>
    <t>19.2_113</t>
  </si>
  <si>
    <t>Klapka těsná se servem s hav. Funkcí 230V, 800x1000mm, osadit do potrubí + síto z tahokovu</t>
  </si>
  <si>
    <t>Poznámka k položce:_x000d_
pod napětím je klapka uzavřena, při výpadku proudu se otevře</t>
  </si>
  <si>
    <t>19.3_114</t>
  </si>
  <si>
    <t>Mřížka z tahokovu 750x750 , osadit do potrubí</t>
  </si>
  <si>
    <t>19.4_115</t>
  </si>
  <si>
    <t>Klapka přetlaková 800x1000mm, osadit do potrubí, RAL dle investora</t>
  </si>
  <si>
    <t>M_116</t>
  </si>
  <si>
    <t>D19</t>
  </si>
  <si>
    <t>Skupinová cena potrubí sk. I - pozink. Plech, tř. těsnosti B:, INDEX 5</t>
  </si>
  <si>
    <t>P_117</t>
  </si>
  <si>
    <t>Čtyřhranné potrubí Do průměru 3500/tvarovek (%): 50</t>
  </si>
  <si>
    <t>M_118</t>
  </si>
  <si>
    <t>P_119</t>
  </si>
  <si>
    <t>Čtyřhranné potrubí Do průměru 4000/tvarovek (%): 20</t>
  </si>
  <si>
    <t>M_120</t>
  </si>
  <si>
    <t>IZ121</t>
  </si>
  <si>
    <t>IZ_122</t>
  </si>
  <si>
    <t>VON - Vedlejší a ostatní rozpočtové náklady</t>
  </si>
  <si>
    <t>VRN - VRN</t>
  </si>
  <si>
    <t xml:space="preserve">    VRN1 - Průzkumné, geodetické a projektové práce</t>
  </si>
  <si>
    <t xml:space="preserve">    VRN4 - Inženýrská činnost</t>
  </si>
  <si>
    <t>VRN2 - Příprava staveniště</t>
  </si>
  <si>
    <t>VRN3 - Zařízení staveniště</t>
  </si>
  <si>
    <t>VRN7 - Provozní vlivy</t>
  </si>
  <si>
    <t>VRN9 - Ostatní náklady</t>
  </si>
  <si>
    <t>VRN1</t>
  </si>
  <si>
    <t>Průzkumné, geodetické a projektové práce</t>
  </si>
  <si>
    <t>012203000</t>
  </si>
  <si>
    <t>Geodetické práce při provádění stavby</t>
  </si>
  <si>
    <t>2073041125</t>
  </si>
  <si>
    <t>013244000</t>
  </si>
  <si>
    <t>Dokumentace dílenská pro realizaci stavby</t>
  </si>
  <si>
    <t>Poznámka k položce:_x000d_
Poznámka k položce: V jednotkové ceně zahrnuty náklady na vypracování : -prováděcí / dílenské dokumentace pro provedení stavby vč. potřebných detailů VEŠKERÉ FORMY A PŘEDÁNÍ SE ŘÍDÍ PODMÍNKAMI ZADÁVACÍ DOKUMENTACE STAVBY</t>
  </si>
  <si>
    <t>013254000</t>
  </si>
  <si>
    <t>Dokumentace skutečného provedení stavby</t>
  </si>
  <si>
    <t>Poznámka k položce:_x000d_
Poznámka k položce: VEŠKERÉ FORMY A PŘEDÁNÍ SE ŘÍDÍ PODMÍNKAMI ZADÁVACÍ DOKUMENTACE STAVBY</t>
  </si>
  <si>
    <t>VRN4</t>
  </si>
  <si>
    <t>Inženýrská činnost</t>
  </si>
  <si>
    <t>043103000</t>
  </si>
  <si>
    <t>Zkoušky bez rozlišení</t>
  </si>
  <si>
    <t>Poznámka k položce:_x000d_
Poznámka k položce: Provedení všech zkoušek a revizí předepsaných projektovou a zadávací dokumentací, platnými normami, návodů k obsluze - (neuvedených v jednotlivých soupisech prací)</t>
  </si>
  <si>
    <t>045002000</t>
  </si>
  <si>
    <t>Kompletační a koordinační činnost</t>
  </si>
  <si>
    <t>-750787979</t>
  </si>
  <si>
    <t>Poznámka k položce:_x000d_
Poznámka k položce: -příprava předávací dokumentace dle ZD -ostatní kompletační činnost</t>
  </si>
  <si>
    <t>VRN2</t>
  </si>
  <si>
    <t>Příprava staveniště</t>
  </si>
  <si>
    <t>020001000</t>
  </si>
  <si>
    <t>1096556606</t>
  </si>
  <si>
    <t>Poznámka k položce:_x000d_
Poznámka k položce: -Zřízení trvalé, dočasné deponie a mezideponie -zřízení příjezdů a přístupů na staveniště -úpravy staveniště z hlediska bezpečnosti a ochrany zdraví třetích osob, vč. nutných úprav pro osoby s omezenou schopností pohybu a orientace -uspořádání a bezpečnost staveniště z hlediska ochrany veřejných zájmů -dodržení podmínek pro provádění staveb z hlediska BOZP (vč. označení stavby) -dodržování podmínek pro ochranu životního prostředí při výstavbě -dodržení podmínek - možnosti nakládání s odpady -splnění zvláštních požadavků na provádění stavby, které vyžadují zvláštní bezpečnostní opatření -dočasné / provizorní dopravní značení, osvětlení - (vyřízení+zřízení+likvidace po skončení stavby)</t>
  </si>
  <si>
    <t>VRN3</t>
  </si>
  <si>
    <t>030001000</t>
  </si>
  <si>
    <t>Zařízení staveniště a provoz zařízení staveniště</t>
  </si>
  <si>
    <t>-933051572</t>
  </si>
  <si>
    <t>Poznámka k položce:_x000d_
Poznámka k položce: -kancelářské/skladovací/sociální objekty, oplocení stavby, ostraha staveniště, kompletní vnitrostaveništní rozvody všech potřebných energií vč. jejich poplatků, zajištění podružných měření spotřeby</t>
  </si>
  <si>
    <t>035103001</t>
  </si>
  <si>
    <t>Pronájem ploch</t>
  </si>
  <si>
    <t>1326089585</t>
  </si>
  <si>
    <t>Poznámka k položce:_x000d_
Poznámka k položce: (plochy potřebné pro zařízení staveniště, které nejsou v majetku objednatele)</t>
  </si>
  <si>
    <t>039002000</t>
  </si>
  <si>
    <t>Zrušení zařízení staveniště</t>
  </si>
  <si>
    <t>278728629</t>
  </si>
  <si>
    <t>Poznámka k položce:_x000d_
Poznámka k položce: -náklady zhotovitele spojené s kompletní likvidací zařízení staveniště vč. uvedení všech dotčených ploch do bezvadného stavu</t>
  </si>
  <si>
    <t>VRN7</t>
  </si>
  <si>
    <t>071103000</t>
  </si>
  <si>
    <t>Provoz investora</t>
  </si>
  <si>
    <t>-1873751647</t>
  </si>
  <si>
    <t>Poznámka k položce:_x000d_
Poznámka k položce: Náklady související se ztíženými podmínkami při provádění díla v závislosti na okolním provozu (pro práce prováděné za nepřerušeného nebo omezeného provozu v dotčených objektech nebo samotném areálu) (+ případná ochrana a zakrytí určených prvků a konstrukcí - ZABEZPEČENÍ PŘED POŠKOZENÍM STAVEBNÍ ČINNOSTÍ)</t>
  </si>
  <si>
    <t>VRN9</t>
  </si>
  <si>
    <t>Ostatní náklady</t>
  </si>
  <si>
    <t>090001000</t>
  </si>
  <si>
    <t>332297838</t>
  </si>
  <si>
    <t xml:space="preserve">Poznámka k položce:_x000d_
Poznámka k položce: V jednotkové ceně zahrnuty náklady : ------------------------------------------------- -náklady zhotovitele spojené s ochranou všech dotčených, jinde nespecifikovaných, dřevin, stromů, porostů a vegetačních ploch při stavebních prací dle ČSN 83 9061 - po celou dobu výstavby -pravidelné čištění přilehlých / souvisejících komunikací a zpevněných ploch - po celou dobu stavby  -uvedení všech dotčených ploch, konstrukcí a povrchů do původního, bezvadného stavu -vytyčení všech inženýrských sítí před zahájením prací vč. řádného zajištění. Zpětné protokolární předání všech inženýrských sítí jednotlivým správcům vč. uvedení dotčených ploch do bezvadného stavu.</t>
  </si>
  <si>
    <t>VRN95-01</t>
  </si>
  <si>
    <t>Kompletní vyklizení a vystěhování vnitřního nábytku / mobiliáře s přesunem k místu naložení pro vodorové přemístění</t>
  </si>
  <si>
    <t>1016283212</t>
  </si>
  <si>
    <t>VRN95-02</t>
  </si>
  <si>
    <t>Určené prvky vnitřního nábytku / mobiliáře _ naložení na dopravní prostřdek + přesun + uskladnění + zpětný přesun + zpětné nastěhování a umístění na původní místo</t>
  </si>
  <si>
    <t>1174880829</t>
  </si>
  <si>
    <t>VRN95-03</t>
  </si>
  <si>
    <t>Určené prvky vnitřního nábytku / mobiliáře _ naložení do kontejneru + přesun + likvidace dle zákona o odpadech (MJ = kontejner)</t>
  </si>
  <si>
    <t>kontej.</t>
  </si>
  <si>
    <t>-2085880063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</si>
</sst>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styles" Target="styles.xml" /><Relationship Id="rId28" Type="http://schemas.openxmlformats.org/officeDocument/2006/relationships/theme" Target="theme/theme1.xml" /><Relationship Id="rId29" Type="http://schemas.openxmlformats.org/officeDocument/2006/relationships/calcChain" Target="calcChain.xml" /><Relationship Id="rId3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4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3264SP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Objekty OU, část D a DM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31. 8. 2018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Ostravská univerzita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Marpo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ROUND(AG95+AG111+AG123,2)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ROUND(AS95+AS111+AS123,2)</f>
        <v>0</v>
      </c>
      <c r="AT94" s="115">
        <f>ROUND(SUM(AV94:AW94),2)</f>
        <v>0</v>
      </c>
      <c r="AU94" s="116">
        <f>ROUND(AU95+AU111+AU123,5)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ROUND(AZ95+AZ111+AZ123,2)</f>
        <v>0</v>
      </c>
      <c r="BA94" s="115">
        <f>ROUND(BA95+BA111+BA123,2)</f>
        <v>0</v>
      </c>
      <c r="BB94" s="115">
        <f>ROUND(BB95+BB111+BB123,2)</f>
        <v>0</v>
      </c>
      <c r="BC94" s="115">
        <f>ROUND(BC95+BC111+BC123,2)</f>
        <v>0</v>
      </c>
      <c r="BD94" s="117">
        <f>ROUND(BD95+BD111+BD123,2)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ROUND(AG96+SUM(AG97:AG101)+AG110,2)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ROUND(AS96+SUM(AS97:AS101)+AS110,2)</f>
        <v>0</v>
      </c>
      <c r="AT95" s="129">
        <f>ROUND(SUM(AV95:AW95),2)</f>
        <v>0</v>
      </c>
      <c r="AU95" s="130">
        <f>ROUND(AU96+SUM(AU97:AU101)+AU110,5)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ROUND(AZ96+SUM(AZ97:AZ101)+AZ110,2)</f>
        <v>0</v>
      </c>
      <c r="BA95" s="129">
        <f>ROUND(BA96+SUM(BA97:BA101)+BA110,2)</f>
        <v>0</v>
      </c>
      <c r="BB95" s="129">
        <f>ROUND(BB96+SUM(BB97:BB101)+BB110,2)</f>
        <v>0</v>
      </c>
      <c r="BC95" s="129">
        <f>ROUND(BC96+SUM(BC97:BC101)+BC110,2)</f>
        <v>0</v>
      </c>
      <c r="BD95" s="131">
        <f>ROUND(BD96+SUM(BD97:BD101)+BD110,2)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'D.1.1 - Architektonicko-s...'!J32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'D.1.1 - Architektonicko-s...'!P140</f>
        <v>0</v>
      </c>
      <c r="AV96" s="139">
        <f>'D.1.1 - Architektonicko-s...'!J35</f>
        <v>0</v>
      </c>
      <c r="AW96" s="139">
        <f>'D.1.1 - Architektonicko-s...'!J36</f>
        <v>0</v>
      </c>
      <c r="AX96" s="139">
        <f>'D.1.1 - Architektonicko-s...'!J37</f>
        <v>0</v>
      </c>
      <c r="AY96" s="139">
        <f>'D.1.1 - Architektonicko-s...'!J38</f>
        <v>0</v>
      </c>
      <c r="AZ96" s="139">
        <f>'D.1.1 - Architektonicko-s...'!F35</f>
        <v>0</v>
      </c>
      <c r="BA96" s="139">
        <f>'D.1.1 - Architektonicko-s...'!F36</f>
        <v>0</v>
      </c>
      <c r="BB96" s="139">
        <f>'D.1.1 - Architektonicko-s...'!F37</f>
        <v>0</v>
      </c>
      <c r="BC96" s="139">
        <f>'D.1.1 - Architektonicko-s...'!F38</f>
        <v>0</v>
      </c>
      <c r="BD96" s="141">
        <f>'D.1.1 - Architektonicko-s...'!F39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'D.1.2 - Stavebně konstruk...'!J32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'D.1.2 - Stavebně konstruk...'!P128</f>
        <v>0</v>
      </c>
      <c r="AV97" s="139">
        <f>'D.1.2 - Stavebně konstruk...'!J35</f>
        <v>0</v>
      </c>
      <c r="AW97" s="139">
        <f>'D.1.2 - Stavebně konstruk...'!J36</f>
        <v>0</v>
      </c>
      <c r="AX97" s="139">
        <f>'D.1.2 - Stavebně konstruk...'!J37</f>
        <v>0</v>
      </c>
      <c r="AY97" s="139">
        <f>'D.1.2 - Stavebně konstruk...'!J38</f>
        <v>0</v>
      </c>
      <c r="AZ97" s="139">
        <f>'D.1.2 - Stavebně konstruk...'!F35</f>
        <v>0</v>
      </c>
      <c r="BA97" s="139">
        <f>'D.1.2 - Stavebně konstruk...'!F36</f>
        <v>0</v>
      </c>
      <c r="BB97" s="139">
        <f>'D.1.2 - Stavebně konstruk...'!F37</f>
        <v>0</v>
      </c>
      <c r="BC97" s="139">
        <f>'D.1.2 - Stavebně konstruk...'!F38</f>
        <v>0</v>
      </c>
      <c r="BD97" s="141">
        <f>'D.1.2 - Stavebně konstruk...'!F39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'D.1.4.1 - Vytápění'!J32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'D.1.4.1 - Vytápění'!P133</f>
        <v>0</v>
      </c>
      <c r="AV98" s="139">
        <f>'D.1.4.1 - Vytápění'!J35</f>
        <v>0</v>
      </c>
      <c r="AW98" s="139">
        <f>'D.1.4.1 - Vytápění'!J36</f>
        <v>0</v>
      </c>
      <c r="AX98" s="139">
        <f>'D.1.4.1 - Vytápění'!J37</f>
        <v>0</v>
      </c>
      <c r="AY98" s="139">
        <f>'D.1.4.1 - Vytápění'!J38</f>
        <v>0</v>
      </c>
      <c r="AZ98" s="139">
        <f>'D.1.4.1 - Vytápění'!F35</f>
        <v>0</v>
      </c>
      <c r="BA98" s="139">
        <f>'D.1.4.1 - Vytápění'!F36</f>
        <v>0</v>
      </c>
      <c r="BB98" s="139">
        <f>'D.1.4.1 - Vytápění'!F37</f>
        <v>0</v>
      </c>
      <c r="BC98" s="139">
        <f>'D.1.4.1 - Vytápění'!F38</f>
        <v>0</v>
      </c>
      <c r="BD98" s="141">
        <f>'D.1.4.1 - Vytápění'!F39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'D.1.4.2 - Zdravotně techn...'!J32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'D.1.4.2 - Zdravotně techn...'!P132</f>
        <v>0</v>
      </c>
      <c r="AV99" s="139">
        <f>'D.1.4.2 - Zdravotně techn...'!J35</f>
        <v>0</v>
      </c>
      <c r="AW99" s="139">
        <f>'D.1.4.2 - Zdravotně techn...'!J36</f>
        <v>0</v>
      </c>
      <c r="AX99" s="139">
        <f>'D.1.4.2 - Zdravotně techn...'!J37</f>
        <v>0</v>
      </c>
      <c r="AY99" s="139">
        <f>'D.1.4.2 - Zdravotně techn...'!J38</f>
        <v>0</v>
      </c>
      <c r="AZ99" s="139">
        <f>'D.1.4.2 - Zdravotně techn...'!F35</f>
        <v>0</v>
      </c>
      <c r="BA99" s="139">
        <f>'D.1.4.2 - Zdravotně techn...'!F36</f>
        <v>0</v>
      </c>
      <c r="BB99" s="139">
        <f>'D.1.4.2 - Zdravotně techn...'!F37</f>
        <v>0</v>
      </c>
      <c r="BC99" s="139">
        <f>'D.1.4.2 - Zdravotně techn...'!F38</f>
        <v>0</v>
      </c>
      <c r="BD99" s="141">
        <f>'D.1.4.2 - Zdravotně techn...'!F39</f>
        <v>0</v>
      </c>
      <c r="BE99" s="4"/>
      <c r="BT99" s="142" t="s">
        <v>85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101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'D.1.4.3 - Silnoproudá ele...'!J32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'D.1.4.3 - Silnoproudá ele...'!P122</f>
        <v>0</v>
      </c>
      <c r="AV100" s="139">
        <f>'D.1.4.3 - Silnoproudá ele...'!J35</f>
        <v>0</v>
      </c>
      <c r="AW100" s="139">
        <f>'D.1.4.3 - Silnoproudá ele...'!J36</f>
        <v>0</v>
      </c>
      <c r="AX100" s="139">
        <f>'D.1.4.3 - Silnoproudá ele...'!J37</f>
        <v>0</v>
      </c>
      <c r="AY100" s="139">
        <f>'D.1.4.3 - Silnoproudá ele...'!J38</f>
        <v>0</v>
      </c>
      <c r="AZ100" s="139">
        <f>'D.1.4.3 - Silnoproudá ele...'!F35</f>
        <v>0</v>
      </c>
      <c r="BA100" s="139">
        <f>'D.1.4.3 - Silnoproudá ele...'!F36</f>
        <v>0</v>
      </c>
      <c r="BB100" s="139">
        <f>'D.1.4.3 - Silnoproudá ele...'!F37</f>
        <v>0</v>
      </c>
      <c r="BC100" s="139">
        <f>'D.1.4.3 - Silnoproudá ele...'!F38</f>
        <v>0</v>
      </c>
      <c r="BD100" s="141">
        <f>'D.1.4.3 - Silnoproudá ele...'!F39</f>
        <v>0</v>
      </c>
      <c r="BE100" s="4"/>
      <c r="BT100" s="142" t="s">
        <v>85</v>
      </c>
      <c r="BV100" s="142" t="s">
        <v>78</v>
      </c>
      <c r="BW100" s="142" t="s">
        <v>102</v>
      </c>
      <c r="BX100" s="142" t="s">
        <v>84</v>
      </c>
      <c r="CL100" s="142" t="s">
        <v>1</v>
      </c>
    </row>
    <row r="101" s="4" customFormat="1" ht="16.5" customHeight="1">
      <c r="A101" s="4"/>
      <c r="B101" s="71"/>
      <c r="C101" s="134"/>
      <c r="D101" s="134"/>
      <c r="E101" s="135" t="s">
        <v>103</v>
      </c>
      <c r="F101" s="135"/>
      <c r="G101" s="135"/>
      <c r="H101" s="135"/>
      <c r="I101" s="135"/>
      <c r="J101" s="134"/>
      <c r="K101" s="135" t="s">
        <v>104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43">
        <f>ROUND(SUM(AG102:AG109),2)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f>ROUND(SUM(AS102:AS109),2)</f>
        <v>0</v>
      </c>
      <c r="AT101" s="139">
        <f>ROUND(SUM(AV101:AW101),2)</f>
        <v>0</v>
      </c>
      <c r="AU101" s="140">
        <f>ROUND(SUM(AU102:AU109),5)</f>
        <v>0</v>
      </c>
      <c r="AV101" s="139">
        <f>ROUND(AZ101*L29,2)</f>
        <v>0</v>
      </c>
      <c r="AW101" s="139">
        <f>ROUND(BA101*L30,2)</f>
        <v>0</v>
      </c>
      <c r="AX101" s="139">
        <f>ROUND(BB101*L29,2)</f>
        <v>0</v>
      </c>
      <c r="AY101" s="139">
        <f>ROUND(BC101*L30,2)</f>
        <v>0</v>
      </c>
      <c r="AZ101" s="139">
        <f>ROUND(SUM(AZ102:AZ109),2)</f>
        <v>0</v>
      </c>
      <c r="BA101" s="139">
        <f>ROUND(SUM(BA102:BA109),2)</f>
        <v>0</v>
      </c>
      <c r="BB101" s="139">
        <f>ROUND(SUM(BB102:BB109),2)</f>
        <v>0</v>
      </c>
      <c r="BC101" s="139">
        <f>ROUND(SUM(BC102:BC109),2)</f>
        <v>0</v>
      </c>
      <c r="BD101" s="141">
        <f>ROUND(SUM(BD102:BD109),2)</f>
        <v>0</v>
      </c>
      <c r="BE101" s="4"/>
      <c r="BS101" s="142" t="s">
        <v>75</v>
      </c>
      <c r="BT101" s="142" t="s">
        <v>85</v>
      </c>
      <c r="BU101" s="142" t="s">
        <v>77</v>
      </c>
      <c r="BV101" s="142" t="s">
        <v>78</v>
      </c>
      <c r="BW101" s="142" t="s">
        <v>105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4"/>
      <c r="F102" s="135" t="s">
        <v>106</v>
      </c>
      <c r="G102" s="135"/>
      <c r="H102" s="135"/>
      <c r="I102" s="135"/>
      <c r="J102" s="135"/>
      <c r="K102" s="134"/>
      <c r="L102" s="135" t="s">
        <v>107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'D.1.4.4a - Strukturovaná ...'!J34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'D.1.4.4a - Strukturovaná ...'!P127</f>
        <v>0</v>
      </c>
      <c r="AV102" s="139">
        <f>'D.1.4.4a - Strukturovaná ...'!J37</f>
        <v>0</v>
      </c>
      <c r="AW102" s="139">
        <f>'D.1.4.4a - Strukturovaná ...'!J38</f>
        <v>0</v>
      </c>
      <c r="AX102" s="139">
        <f>'D.1.4.4a - Strukturovaná ...'!J39</f>
        <v>0</v>
      </c>
      <c r="AY102" s="139">
        <f>'D.1.4.4a - Strukturovaná ...'!J40</f>
        <v>0</v>
      </c>
      <c r="AZ102" s="139">
        <f>'D.1.4.4a - Strukturovaná ...'!F37</f>
        <v>0</v>
      </c>
      <c r="BA102" s="139">
        <f>'D.1.4.4a - Strukturovaná ...'!F38</f>
        <v>0</v>
      </c>
      <c r="BB102" s="139">
        <f>'D.1.4.4a - Strukturovaná ...'!F39</f>
        <v>0</v>
      </c>
      <c r="BC102" s="139">
        <f>'D.1.4.4a - Strukturovaná ...'!F40</f>
        <v>0</v>
      </c>
      <c r="BD102" s="141">
        <f>'D.1.4.4a - Strukturovaná ...'!F41</f>
        <v>0</v>
      </c>
      <c r="BE102" s="4"/>
      <c r="BT102" s="142" t="s">
        <v>108</v>
      </c>
      <c r="BV102" s="142" t="s">
        <v>78</v>
      </c>
      <c r="BW102" s="142" t="s">
        <v>109</v>
      </c>
      <c r="BX102" s="142" t="s">
        <v>105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4"/>
      <c r="F103" s="135" t="s">
        <v>110</v>
      </c>
      <c r="G103" s="135"/>
      <c r="H103" s="135"/>
      <c r="I103" s="135"/>
      <c r="J103" s="135"/>
      <c r="K103" s="134"/>
      <c r="L103" s="135" t="s">
        <v>111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'D.1.4.4b - Kabelové trasy'!J34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'D.1.4.4b - Kabelové trasy'!P126</f>
        <v>0</v>
      </c>
      <c r="AV103" s="139">
        <f>'D.1.4.4b - Kabelové trasy'!J37</f>
        <v>0</v>
      </c>
      <c r="AW103" s="139">
        <f>'D.1.4.4b - Kabelové trasy'!J38</f>
        <v>0</v>
      </c>
      <c r="AX103" s="139">
        <f>'D.1.4.4b - Kabelové trasy'!J39</f>
        <v>0</v>
      </c>
      <c r="AY103" s="139">
        <f>'D.1.4.4b - Kabelové trasy'!J40</f>
        <v>0</v>
      </c>
      <c r="AZ103" s="139">
        <f>'D.1.4.4b - Kabelové trasy'!F37</f>
        <v>0</v>
      </c>
      <c r="BA103" s="139">
        <f>'D.1.4.4b - Kabelové trasy'!F38</f>
        <v>0</v>
      </c>
      <c r="BB103" s="139">
        <f>'D.1.4.4b - Kabelové trasy'!F39</f>
        <v>0</v>
      </c>
      <c r="BC103" s="139">
        <f>'D.1.4.4b - Kabelové trasy'!F40</f>
        <v>0</v>
      </c>
      <c r="BD103" s="141">
        <f>'D.1.4.4b - Kabelové trasy'!F41</f>
        <v>0</v>
      </c>
      <c r="BE103" s="4"/>
      <c r="BT103" s="142" t="s">
        <v>108</v>
      </c>
      <c r="BV103" s="142" t="s">
        <v>78</v>
      </c>
      <c r="BW103" s="142" t="s">
        <v>112</v>
      </c>
      <c r="BX103" s="142" t="s">
        <v>105</v>
      </c>
      <c r="CL103" s="142" t="s">
        <v>1</v>
      </c>
    </row>
    <row r="104" s="4" customFormat="1" ht="16.5" customHeight="1">
      <c r="A104" s="133" t="s">
        <v>86</v>
      </c>
      <c r="B104" s="71"/>
      <c r="C104" s="134"/>
      <c r="D104" s="134"/>
      <c r="E104" s="134"/>
      <c r="F104" s="135" t="s">
        <v>113</v>
      </c>
      <c r="G104" s="135"/>
      <c r="H104" s="135"/>
      <c r="I104" s="135"/>
      <c r="J104" s="135"/>
      <c r="K104" s="134"/>
      <c r="L104" s="135" t="s">
        <v>114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'D.1.4.4c - Elektrická zab...'!J34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38">
        <v>0</v>
      </c>
      <c r="AT104" s="139">
        <f>ROUND(SUM(AV104:AW104),2)</f>
        <v>0</v>
      </c>
      <c r="AU104" s="140">
        <f>'D.1.4.4c - Elektrická zab...'!P126</f>
        <v>0</v>
      </c>
      <c r="AV104" s="139">
        <f>'D.1.4.4c - Elektrická zab...'!J37</f>
        <v>0</v>
      </c>
      <c r="AW104" s="139">
        <f>'D.1.4.4c - Elektrická zab...'!J38</f>
        <v>0</v>
      </c>
      <c r="AX104" s="139">
        <f>'D.1.4.4c - Elektrická zab...'!J39</f>
        <v>0</v>
      </c>
      <c r="AY104" s="139">
        <f>'D.1.4.4c - Elektrická zab...'!J40</f>
        <v>0</v>
      </c>
      <c r="AZ104" s="139">
        <f>'D.1.4.4c - Elektrická zab...'!F37</f>
        <v>0</v>
      </c>
      <c r="BA104" s="139">
        <f>'D.1.4.4c - Elektrická zab...'!F38</f>
        <v>0</v>
      </c>
      <c r="BB104" s="139">
        <f>'D.1.4.4c - Elektrická zab...'!F39</f>
        <v>0</v>
      </c>
      <c r="BC104" s="139">
        <f>'D.1.4.4c - Elektrická zab...'!F40</f>
        <v>0</v>
      </c>
      <c r="BD104" s="141">
        <f>'D.1.4.4c - Elektrická zab...'!F41</f>
        <v>0</v>
      </c>
      <c r="BE104" s="4"/>
      <c r="BT104" s="142" t="s">
        <v>108</v>
      </c>
      <c r="BV104" s="142" t="s">
        <v>78</v>
      </c>
      <c r="BW104" s="142" t="s">
        <v>115</v>
      </c>
      <c r="BX104" s="142" t="s">
        <v>105</v>
      </c>
      <c r="CL104" s="142" t="s">
        <v>1</v>
      </c>
    </row>
    <row r="105" s="4" customFormat="1" ht="16.5" customHeight="1">
      <c r="A105" s="133" t="s">
        <v>86</v>
      </c>
      <c r="B105" s="71"/>
      <c r="C105" s="134"/>
      <c r="D105" s="134"/>
      <c r="E105" s="134"/>
      <c r="F105" s="135" t="s">
        <v>116</v>
      </c>
      <c r="G105" s="135"/>
      <c r="H105" s="135"/>
      <c r="I105" s="135"/>
      <c r="J105" s="135"/>
      <c r="K105" s="134"/>
      <c r="L105" s="135" t="s">
        <v>117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'D.1.4.4d - Elektrická kon...'!J34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'D.1.4.4d - Elektrická kon...'!P129</f>
        <v>0</v>
      </c>
      <c r="AV105" s="139">
        <f>'D.1.4.4d - Elektrická kon...'!J37</f>
        <v>0</v>
      </c>
      <c r="AW105" s="139">
        <f>'D.1.4.4d - Elektrická kon...'!J38</f>
        <v>0</v>
      </c>
      <c r="AX105" s="139">
        <f>'D.1.4.4d - Elektrická kon...'!J39</f>
        <v>0</v>
      </c>
      <c r="AY105" s="139">
        <f>'D.1.4.4d - Elektrická kon...'!J40</f>
        <v>0</v>
      </c>
      <c r="AZ105" s="139">
        <f>'D.1.4.4d - Elektrická kon...'!F37</f>
        <v>0</v>
      </c>
      <c r="BA105" s="139">
        <f>'D.1.4.4d - Elektrická kon...'!F38</f>
        <v>0</v>
      </c>
      <c r="BB105" s="139">
        <f>'D.1.4.4d - Elektrická kon...'!F39</f>
        <v>0</v>
      </c>
      <c r="BC105" s="139">
        <f>'D.1.4.4d - Elektrická kon...'!F40</f>
        <v>0</v>
      </c>
      <c r="BD105" s="141">
        <f>'D.1.4.4d - Elektrická kon...'!F41</f>
        <v>0</v>
      </c>
      <c r="BE105" s="4"/>
      <c r="BT105" s="142" t="s">
        <v>108</v>
      </c>
      <c r="BV105" s="142" t="s">
        <v>78</v>
      </c>
      <c r="BW105" s="142" t="s">
        <v>118</v>
      </c>
      <c r="BX105" s="142" t="s">
        <v>105</v>
      </c>
      <c r="CL105" s="142" t="s">
        <v>1</v>
      </c>
    </row>
    <row r="106" s="4" customFormat="1" ht="16.5" customHeight="1">
      <c r="A106" s="133" t="s">
        <v>86</v>
      </c>
      <c r="B106" s="71"/>
      <c r="C106" s="134"/>
      <c r="D106" s="134"/>
      <c r="E106" s="134"/>
      <c r="F106" s="135" t="s">
        <v>119</v>
      </c>
      <c r="G106" s="135"/>
      <c r="H106" s="135"/>
      <c r="I106" s="135"/>
      <c r="J106" s="135"/>
      <c r="K106" s="134"/>
      <c r="L106" s="135" t="s">
        <v>120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'D.1.4.4e - Evakuační rozhlas'!J34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'D.1.4.4e - Evakuační rozhlas'!P126</f>
        <v>0</v>
      </c>
      <c r="AV106" s="139">
        <f>'D.1.4.4e - Evakuační rozhlas'!J37</f>
        <v>0</v>
      </c>
      <c r="AW106" s="139">
        <f>'D.1.4.4e - Evakuační rozhlas'!J38</f>
        <v>0</v>
      </c>
      <c r="AX106" s="139">
        <f>'D.1.4.4e - Evakuační rozhlas'!J39</f>
        <v>0</v>
      </c>
      <c r="AY106" s="139">
        <f>'D.1.4.4e - Evakuační rozhlas'!J40</f>
        <v>0</v>
      </c>
      <c r="AZ106" s="139">
        <f>'D.1.4.4e - Evakuační rozhlas'!F37</f>
        <v>0</v>
      </c>
      <c r="BA106" s="139">
        <f>'D.1.4.4e - Evakuační rozhlas'!F38</f>
        <v>0</v>
      </c>
      <c r="BB106" s="139">
        <f>'D.1.4.4e - Evakuační rozhlas'!F39</f>
        <v>0</v>
      </c>
      <c r="BC106" s="139">
        <f>'D.1.4.4e - Evakuační rozhlas'!F40</f>
        <v>0</v>
      </c>
      <c r="BD106" s="141">
        <f>'D.1.4.4e - Evakuační rozhlas'!F41</f>
        <v>0</v>
      </c>
      <c r="BE106" s="4"/>
      <c r="BT106" s="142" t="s">
        <v>108</v>
      </c>
      <c r="BV106" s="142" t="s">
        <v>78</v>
      </c>
      <c r="BW106" s="142" t="s">
        <v>121</v>
      </c>
      <c r="BX106" s="142" t="s">
        <v>105</v>
      </c>
      <c r="CL106" s="142" t="s">
        <v>1</v>
      </c>
    </row>
    <row r="107" s="4" customFormat="1" ht="16.5" customHeight="1">
      <c r="A107" s="133" t="s">
        <v>86</v>
      </c>
      <c r="B107" s="71"/>
      <c r="C107" s="134"/>
      <c r="D107" s="134"/>
      <c r="E107" s="134"/>
      <c r="F107" s="135" t="s">
        <v>122</v>
      </c>
      <c r="G107" s="135"/>
      <c r="H107" s="135"/>
      <c r="I107" s="135"/>
      <c r="J107" s="135"/>
      <c r="K107" s="134"/>
      <c r="L107" s="135" t="s">
        <v>123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'D.1.4.4f - Dohledový systém'!J34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89</v>
      </c>
      <c r="AR107" s="73"/>
      <c r="AS107" s="138">
        <v>0</v>
      </c>
      <c r="AT107" s="139">
        <f>ROUND(SUM(AV107:AW107),2)</f>
        <v>0</v>
      </c>
      <c r="AU107" s="140">
        <f>'D.1.4.4f - Dohledový systém'!P126</f>
        <v>0</v>
      </c>
      <c r="AV107" s="139">
        <f>'D.1.4.4f - Dohledový systém'!J37</f>
        <v>0</v>
      </c>
      <c r="AW107" s="139">
        <f>'D.1.4.4f - Dohledový systém'!J38</f>
        <v>0</v>
      </c>
      <c r="AX107" s="139">
        <f>'D.1.4.4f - Dohledový systém'!J39</f>
        <v>0</v>
      </c>
      <c r="AY107" s="139">
        <f>'D.1.4.4f - Dohledový systém'!J40</f>
        <v>0</v>
      </c>
      <c r="AZ107" s="139">
        <f>'D.1.4.4f - Dohledový systém'!F37</f>
        <v>0</v>
      </c>
      <c r="BA107" s="139">
        <f>'D.1.4.4f - Dohledový systém'!F38</f>
        <v>0</v>
      </c>
      <c r="BB107" s="139">
        <f>'D.1.4.4f - Dohledový systém'!F39</f>
        <v>0</v>
      </c>
      <c r="BC107" s="139">
        <f>'D.1.4.4f - Dohledový systém'!F40</f>
        <v>0</v>
      </c>
      <c r="BD107" s="141">
        <f>'D.1.4.4f - Dohledový systém'!F41</f>
        <v>0</v>
      </c>
      <c r="BE107" s="4"/>
      <c r="BT107" s="142" t="s">
        <v>108</v>
      </c>
      <c r="BV107" s="142" t="s">
        <v>78</v>
      </c>
      <c r="BW107" s="142" t="s">
        <v>124</v>
      </c>
      <c r="BX107" s="142" t="s">
        <v>105</v>
      </c>
      <c r="CL107" s="142" t="s">
        <v>1</v>
      </c>
    </row>
    <row r="108" s="4" customFormat="1" ht="16.5" customHeight="1">
      <c r="A108" s="133" t="s">
        <v>86</v>
      </c>
      <c r="B108" s="71"/>
      <c r="C108" s="134"/>
      <c r="D108" s="134"/>
      <c r="E108" s="134"/>
      <c r="F108" s="135" t="s">
        <v>125</v>
      </c>
      <c r="G108" s="135"/>
      <c r="H108" s="135"/>
      <c r="I108" s="135"/>
      <c r="J108" s="135"/>
      <c r="K108" s="134"/>
      <c r="L108" s="135" t="s">
        <v>126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'D.1.4.4g - Domácí telefony'!J34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'D.1.4.4g - Domácí telefony'!P129</f>
        <v>0</v>
      </c>
      <c r="AV108" s="139">
        <f>'D.1.4.4g - Domácí telefony'!J37</f>
        <v>0</v>
      </c>
      <c r="AW108" s="139">
        <f>'D.1.4.4g - Domácí telefony'!J38</f>
        <v>0</v>
      </c>
      <c r="AX108" s="139">
        <f>'D.1.4.4g - Domácí telefony'!J39</f>
        <v>0</v>
      </c>
      <c r="AY108" s="139">
        <f>'D.1.4.4g - Domácí telefony'!J40</f>
        <v>0</v>
      </c>
      <c r="AZ108" s="139">
        <f>'D.1.4.4g - Domácí telefony'!F37</f>
        <v>0</v>
      </c>
      <c r="BA108" s="139">
        <f>'D.1.4.4g - Domácí telefony'!F38</f>
        <v>0</v>
      </c>
      <c r="BB108" s="139">
        <f>'D.1.4.4g - Domácí telefony'!F39</f>
        <v>0</v>
      </c>
      <c r="BC108" s="139">
        <f>'D.1.4.4g - Domácí telefony'!F40</f>
        <v>0</v>
      </c>
      <c r="BD108" s="141">
        <f>'D.1.4.4g - Domácí telefony'!F41</f>
        <v>0</v>
      </c>
      <c r="BE108" s="4"/>
      <c r="BT108" s="142" t="s">
        <v>108</v>
      </c>
      <c r="BV108" s="142" t="s">
        <v>78</v>
      </c>
      <c r="BW108" s="142" t="s">
        <v>127</v>
      </c>
      <c r="BX108" s="142" t="s">
        <v>105</v>
      </c>
      <c r="CL108" s="142" t="s">
        <v>1</v>
      </c>
    </row>
    <row r="109" s="4" customFormat="1" ht="16.5" customHeight="1">
      <c r="A109" s="133" t="s">
        <v>86</v>
      </c>
      <c r="B109" s="71"/>
      <c r="C109" s="134"/>
      <c r="D109" s="134"/>
      <c r="E109" s="134"/>
      <c r="F109" s="135" t="s">
        <v>128</v>
      </c>
      <c r="G109" s="135"/>
      <c r="H109" s="135"/>
      <c r="I109" s="135"/>
      <c r="J109" s="135"/>
      <c r="K109" s="134"/>
      <c r="L109" s="135" t="s">
        <v>129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'D.1.4.4h - Aktivní prvky'!J34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'D.1.4.4h - Aktivní prvky'!P125</f>
        <v>0</v>
      </c>
      <c r="AV109" s="139">
        <f>'D.1.4.4h - Aktivní prvky'!J37</f>
        <v>0</v>
      </c>
      <c r="AW109" s="139">
        <f>'D.1.4.4h - Aktivní prvky'!J38</f>
        <v>0</v>
      </c>
      <c r="AX109" s="139">
        <f>'D.1.4.4h - Aktivní prvky'!J39</f>
        <v>0</v>
      </c>
      <c r="AY109" s="139">
        <f>'D.1.4.4h - Aktivní prvky'!J40</f>
        <v>0</v>
      </c>
      <c r="AZ109" s="139">
        <f>'D.1.4.4h - Aktivní prvky'!F37</f>
        <v>0</v>
      </c>
      <c r="BA109" s="139">
        <f>'D.1.4.4h - Aktivní prvky'!F38</f>
        <v>0</v>
      </c>
      <c r="BB109" s="139">
        <f>'D.1.4.4h - Aktivní prvky'!F39</f>
        <v>0</v>
      </c>
      <c r="BC109" s="139">
        <f>'D.1.4.4h - Aktivní prvky'!F40</f>
        <v>0</v>
      </c>
      <c r="BD109" s="141">
        <f>'D.1.4.4h - Aktivní prvky'!F41</f>
        <v>0</v>
      </c>
      <c r="BE109" s="4"/>
      <c r="BT109" s="142" t="s">
        <v>108</v>
      </c>
      <c r="BV109" s="142" t="s">
        <v>78</v>
      </c>
      <c r="BW109" s="142" t="s">
        <v>130</v>
      </c>
      <c r="BX109" s="142" t="s">
        <v>105</v>
      </c>
      <c r="CL109" s="142" t="s">
        <v>1</v>
      </c>
    </row>
    <row r="110" s="4" customFormat="1" ht="16.5" customHeight="1">
      <c r="A110" s="133" t="s">
        <v>86</v>
      </c>
      <c r="B110" s="71"/>
      <c r="C110" s="134"/>
      <c r="D110" s="134"/>
      <c r="E110" s="135" t="s">
        <v>131</v>
      </c>
      <c r="F110" s="135"/>
      <c r="G110" s="135"/>
      <c r="H110" s="135"/>
      <c r="I110" s="135"/>
      <c r="J110" s="134"/>
      <c r="K110" s="135" t="s">
        <v>132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'D.1.4.6 - Vzduchotechnika'!J32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'D.1.4.6 - Vzduchotechnika'!P134</f>
        <v>0</v>
      </c>
      <c r="AV110" s="139">
        <f>'D.1.4.6 - Vzduchotechnika'!J35</f>
        <v>0</v>
      </c>
      <c r="AW110" s="139">
        <f>'D.1.4.6 - Vzduchotechnika'!J36</f>
        <v>0</v>
      </c>
      <c r="AX110" s="139">
        <f>'D.1.4.6 - Vzduchotechnika'!J37</f>
        <v>0</v>
      </c>
      <c r="AY110" s="139">
        <f>'D.1.4.6 - Vzduchotechnika'!J38</f>
        <v>0</v>
      </c>
      <c r="AZ110" s="139">
        <f>'D.1.4.6 - Vzduchotechnika'!F35</f>
        <v>0</v>
      </c>
      <c r="BA110" s="139">
        <f>'D.1.4.6 - Vzduchotechnika'!F36</f>
        <v>0</v>
      </c>
      <c r="BB110" s="139">
        <f>'D.1.4.6 - Vzduchotechnika'!F37</f>
        <v>0</v>
      </c>
      <c r="BC110" s="139">
        <f>'D.1.4.6 - Vzduchotechnika'!F38</f>
        <v>0</v>
      </c>
      <c r="BD110" s="141">
        <f>'D.1.4.6 - Vzduchotechnika'!F39</f>
        <v>0</v>
      </c>
      <c r="BE110" s="4"/>
      <c r="BT110" s="142" t="s">
        <v>85</v>
      </c>
      <c r="BV110" s="142" t="s">
        <v>78</v>
      </c>
      <c r="BW110" s="142" t="s">
        <v>133</v>
      </c>
      <c r="BX110" s="142" t="s">
        <v>84</v>
      </c>
      <c r="CL110" s="142" t="s">
        <v>1</v>
      </c>
    </row>
    <row r="111" s="7" customFormat="1" ht="16.5" customHeight="1">
      <c r="A111" s="7"/>
      <c r="B111" s="120"/>
      <c r="C111" s="121"/>
      <c r="D111" s="122" t="s">
        <v>134</v>
      </c>
      <c r="E111" s="122"/>
      <c r="F111" s="122"/>
      <c r="G111" s="122"/>
      <c r="H111" s="122"/>
      <c r="I111" s="123"/>
      <c r="J111" s="122" t="s">
        <v>135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4">
        <f>ROUND(AG112+SUM(AG113:AG117)+AG122,2)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82</v>
      </c>
      <c r="AR111" s="127"/>
      <c r="AS111" s="128">
        <f>ROUND(AS112+SUM(AS113:AS117)+AS122,2)</f>
        <v>0</v>
      </c>
      <c r="AT111" s="129">
        <f>ROUND(SUM(AV111:AW111),2)</f>
        <v>0</v>
      </c>
      <c r="AU111" s="130">
        <f>ROUND(AU112+SUM(AU113:AU117)+AU122,5)</f>
        <v>0</v>
      </c>
      <c r="AV111" s="129">
        <f>ROUND(AZ111*L29,2)</f>
        <v>0</v>
      </c>
      <c r="AW111" s="129">
        <f>ROUND(BA111*L30,2)</f>
        <v>0</v>
      </c>
      <c r="AX111" s="129">
        <f>ROUND(BB111*L29,2)</f>
        <v>0</v>
      </c>
      <c r="AY111" s="129">
        <f>ROUND(BC111*L30,2)</f>
        <v>0</v>
      </c>
      <c r="AZ111" s="129">
        <f>ROUND(AZ112+SUM(AZ113:AZ117)+AZ122,2)</f>
        <v>0</v>
      </c>
      <c r="BA111" s="129">
        <f>ROUND(BA112+SUM(BA113:BA117)+BA122,2)</f>
        <v>0</v>
      </c>
      <c r="BB111" s="129">
        <f>ROUND(BB112+SUM(BB113:BB117)+BB122,2)</f>
        <v>0</v>
      </c>
      <c r="BC111" s="129">
        <f>ROUND(BC112+SUM(BC113:BC117)+BC122,2)</f>
        <v>0</v>
      </c>
      <c r="BD111" s="131">
        <f>ROUND(BD112+SUM(BD113:BD117)+BD122,2)</f>
        <v>0</v>
      </c>
      <c r="BE111" s="7"/>
      <c r="BS111" s="132" t="s">
        <v>75</v>
      </c>
      <c r="BT111" s="132" t="s">
        <v>83</v>
      </c>
      <c r="BU111" s="132" t="s">
        <v>77</v>
      </c>
      <c r="BV111" s="132" t="s">
        <v>78</v>
      </c>
      <c r="BW111" s="132" t="s">
        <v>136</v>
      </c>
      <c r="BX111" s="132" t="s">
        <v>5</v>
      </c>
      <c r="CL111" s="132" t="s">
        <v>1</v>
      </c>
      <c r="CM111" s="132" t="s">
        <v>85</v>
      </c>
    </row>
    <row r="112" s="4" customFormat="1" ht="16.5" customHeight="1">
      <c r="A112" s="133" t="s">
        <v>86</v>
      </c>
      <c r="B112" s="71"/>
      <c r="C112" s="134"/>
      <c r="D112" s="134"/>
      <c r="E112" s="135" t="s">
        <v>87</v>
      </c>
      <c r="F112" s="135"/>
      <c r="G112" s="135"/>
      <c r="H112" s="135"/>
      <c r="I112" s="135"/>
      <c r="J112" s="134"/>
      <c r="K112" s="135" t="s">
        <v>88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'D.1.1 - Architektonicko-s..._01'!J32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89</v>
      </c>
      <c r="AR112" s="73"/>
      <c r="AS112" s="138">
        <v>0</v>
      </c>
      <c r="AT112" s="139">
        <f>ROUND(SUM(AV112:AW112),2)</f>
        <v>0</v>
      </c>
      <c r="AU112" s="140">
        <f>'D.1.1 - Architektonicko-s..._01'!P149</f>
        <v>0</v>
      </c>
      <c r="AV112" s="139">
        <f>'D.1.1 - Architektonicko-s..._01'!J35</f>
        <v>0</v>
      </c>
      <c r="AW112" s="139">
        <f>'D.1.1 - Architektonicko-s..._01'!J36</f>
        <v>0</v>
      </c>
      <c r="AX112" s="139">
        <f>'D.1.1 - Architektonicko-s..._01'!J37</f>
        <v>0</v>
      </c>
      <c r="AY112" s="139">
        <f>'D.1.1 - Architektonicko-s..._01'!J38</f>
        <v>0</v>
      </c>
      <c r="AZ112" s="139">
        <f>'D.1.1 - Architektonicko-s..._01'!F35</f>
        <v>0</v>
      </c>
      <c r="BA112" s="139">
        <f>'D.1.1 - Architektonicko-s..._01'!F36</f>
        <v>0</v>
      </c>
      <c r="BB112" s="139">
        <f>'D.1.1 - Architektonicko-s..._01'!F37</f>
        <v>0</v>
      </c>
      <c r="BC112" s="139">
        <f>'D.1.1 - Architektonicko-s..._01'!F38</f>
        <v>0</v>
      </c>
      <c r="BD112" s="141">
        <f>'D.1.1 - Architektonicko-s..._01'!F39</f>
        <v>0</v>
      </c>
      <c r="BE112" s="4"/>
      <c r="BT112" s="142" t="s">
        <v>85</v>
      </c>
      <c r="BV112" s="142" t="s">
        <v>78</v>
      </c>
      <c r="BW112" s="142" t="s">
        <v>137</v>
      </c>
      <c r="BX112" s="142" t="s">
        <v>136</v>
      </c>
      <c r="CL112" s="142" t="s">
        <v>1</v>
      </c>
    </row>
    <row r="113" s="4" customFormat="1" ht="16.5" customHeight="1">
      <c r="A113" s="133" t="s">
        <v>86</v>
      </c>
      <c r="B113" s="71"/>
      <c r="C113" s="134"/>
      <c r="D113" s="134"/>
      <c r="E113" s="135" t="s">
        <v>91</v>
      </c>
      <c r="F113" s="135"/>
      <c r="G113" s="135"/>
      <c r="H113" s="135"/>
      <c r="I113" s="135"/>
      <c r="J113" s="134"/>
      <c r="K113" s="135" t="s">
        <v>92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'D.1.2 - Stavebně konstruk..._01'!J32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89</v>
      </c>
      <c r="AR113" s="73"/>
      <c r="AS113" s="138">
        <v>0</v>
      </c>
      <c r="AT113" s="139">
        <f>ROUND(SUM(AV113:AW113),2)</f>
        <v>0</v>
      </c>
      <c r="AU113" s="140">
        <f>'D.1.2 - Stavebně konstruk..._01'!P133</f>
        <v>0</v>
      </c>
      <c r="AV113" s="139">
        <f>'D.1.2 - Stavebně konstruk..._01'!J35</f>
        <v>0</v>
      </c>
      <c r="AW113" s="139">
        <f>'D.1.2 - Stavebně konstruk..._01'!J36</f>
        <v>0</v>
      </c>
      <c r="AX113" s="139">
        <f>'D.1.2 - Stavebně konstruk..._01'!J37</f>
        <v>0</v>
      </c>
      <c r="AY113" s="139">
        <f>'D.1.2 - Stavebně konstruk..._01'!J38</f>
        <v>0</v>
      </c>
      <c r="AZ113" s="139">
        <f>'D.1.2 - Stavebně konstruk..._01'!F35</f>
        <v>0</v>
      </c>
      <c r="BA113" s="139">
        <f>'D.1.2 - Stavebně konstruk..._01'!F36</f>
        <v>0</v>
      </c>
      <c r="BB113" s="139">
        <f>'D.1.2 - Stavebně konstruk..._01'!F37</f>
        <v>0</v>
      </c>
      <c r="BC113" s="139">
        <f>'D.1.2 - Stavebně konstruk..._01'!F38</f>
        <v>0</v>
      </c>
      <c r="BD113" s="141">
        <f>'D.1.2 - Stavebně konstruk..._01'!F39</f>
        <v>0</v>
      </c>
      <c r="BE113" s="4"/>
      <c r="BT113" s="142" t="s">
        <v>85</v>
      </c>
      <c r="BV113" s="142" t="s">
        <v>78</v>
      </c>
      <c r="BW113" s="142" t="s">
        <v>138</v>
      </c>
      <c r="BX113" s="142" t="s">
        <v>136</v>
      </c>
      <c r="CL113" s="142" t="s">
        <v>1</v>
      </c>
    </row>
    <row r="114" s="4" customFormat="1" ht="16.5" customHeight="1">
      <c r="A114" s="133" t="s">
        <v>86</v>
      </c>
      <c r="B114" s="71"/>
      <c r="C114" s="134"/>
      <c r="D114" s="134"/>
      <c r="E114" s="135" t="s">
        <v>139</v>
      </c>
      <c r="F114" s="135"/>
      <c r="G114" s="135"/>
      <c r="H114" s="135"/>
      <c r="I114" s="135"/>
      <c r="J114" s="134"/>
      <c r="K114" s="135" t="s">
        <v>140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'D.1.3 - Požárně bezpečnos...'!J32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89</v>
      </c>
      <c r="AR114" s="73"/>
      <c r="AS114" s="138">
        <v>0</v>
      </c>
      <c r="AT114" s="139">
        <f>ROUND(SUM(AV114:AW114),2)</f>
        <v>0</v>
      </c>
      <c r="AU114" s="140">
        <f>'D.1.3 - Požárně bezpečnos...'!P122</f>
        <v>0</v>
      </c>
      <c r="AV114" s="139">
        <f>'D.1.3 - Požárně bezpečnos...'!J35</f>
        <v>0</v>
      </c>
      <c r="AW114" s="139">
        <f>'D.1.3 - Požárně bezpečnos...'!J36</f>
        <v>0</v>
      </c>
      <c r="AX114" s="139">
        <f>'D.1.3 - Požárně bezpečnos...'!J37</f>
        <v>0</v>
      </c>
      <c r="AY114" s="139">
        <f>'D.1.3 - Požárně bezpečnos...'!J38</f>
        <v>0</v>
      </c>
      <c r="AZ114" s="139">
        <f>'D.1.3 - Požárně bezpečnos...'!F35</f>
        <v>0</v>
      </c>
      <c r="BA114" s="139">
        <f>'D.1.3 - Požárně bezpečnos...'!F36</f>
        <v>0</v>
      </c>
      <c r="BB114" s="139">
        <f>'D.1.3 - Požárně bezpečnos...'!F37</f>
        <v>0</v>
      </c>
      <c r="BC114" s="139">
        <f>'D.1.3 - Požárně bezpečnos...'!F38</f>
        <v>0</v>
      </c>
      <c r="BD114" s="141">
        <f>'D.1.3 - Požárně bezpečnos...'!F39</f>
        <v>0</v>
      </c>
      <c r="BE114" s="4"/>
      <c r="BT114" s="142" t="s">
        <v>85</v>
      </c>
      <c r="BV114" s="142" t="s">
        <v>78</v>
      </c>
      <c r="BW114" s="142" t="s">
        <v>141</v>
      </c>
      <c r="BX114" s="142" t="s">
        <v>136</v>
      </c>
      <c r="CL114" s="142" t="s">
        <v>1</v>
      </c>
    </row>
    <row r="115" s="4" customFormat="1" ht="16.5" customHeight="1">
      <c r="A115" s="133" t="s">
        <v>86</v>
      </c>
      <c r="B115" s="71"/>
      <c r="C115" s="134"/>
      <c r="D115" s="134"/>
      <c r="E115" s="135" t="s">
        <v>97</v>
      </c>
      <c r="F115" s="135"/>
      <c r="G115" s="135"/>
      <c r="H115" s="135"/>
      <c r="I115" s="135"/>
      <c r="J115" s="134"/>
      <c r="K115" s="135" t="s">
        <v>98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'D.1.4.2 - Zdravotně techn..._01'!J32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89</v>
      </c>
      <c r="AR115" s="73"/>
      <c r="AS115" s="138">
        <v>0</v>
      </c>
      <c r="AT115" s="139">
        <f>ROUND(SUM(AV115:AW115),2)</f>
        <v>0</v>
      </c>
      <c r="AU115" s="140">
        <f>'D.1.4.2 - Zdravotně techn..._01'!P132</f>
        <v>0</v>
      </c>
      <c r="AV115" s="139">
        <f>'D.1.4.2 - Zdravotně techn..._01'!J35</f>
        <v>0</v>
      </c>
      <c r="AW115" s="139">
        <f>'D.1.4.2 - Zdravotně techn..._01'!J36</f>
        <v>0</v>
      </c>
      <c r="AX115" s="139">
        <f>'D.1.4.2 - Zdravotně techn..._01'!J37</f>
        <v>0</v>
      </c>
      <c r="AY115" s="139">
        <f>'D.1.4.2 - Zdravotně techn..._01'!J38</f>
        <v>0</v>
      </c>
      <c r="AZ115" s="139">
        <f>'D.1.4.2 - Zdravotně techn..._01'!F35</f>
        <v>0</v>
      </c>
      <c r="BA115" s="139">
        <f>'D.1.4.2 - Zdravotně techn..._01'!F36</f>
        <v>0</v>
      </c>
      <c r="BB115" s="139">
        <f>'D.1.4.2 - Zdravotně techn..._01'!F37</f>
        <v>0</v>
      </c>
      <c r="BC115" s="139">
        <f>'D.1.4.2 - Zdravotně techn..._01'!F38</f>
        <v>0</v>
      </c>
      <c r="BD115" s="141">
        <f>'D.1.4.2 - Zdravotně techn..._01'!F39</f>
        <v>0</v>
      </c>
      <c r="BE115" s="4"/>
      <c r="BT115" s="142" t="s">
        <v>85</v>
      </c>
      <c r="BV115" s="142" t="s">
        <v>78</v>
      </c>
      <c r="BW115" s="142" t="s">
        <v>142</v>
      </c>
      <c r="BX115" s="142" t="s">
        <v>136</v>
      </c>
      <c r="CL115" s="142" t="s">
        <v>1</v>
      </c>
    </row>
    <row r="116" s="4" customFormat="1" ht="16.5" customHeight="1">
      <c r="A116" s="133" t="s">
        <v>86</v>
      </c>
      <c r="B116" s="71"/>
      <c r="C116" s="134"/>
      <c r="D116" s="134"/>
      <c r="E116" s="135" t="s">
        <v>100</v>
      </c>
      <c r="F116" s="135"/>
      <c r="G116" s="135"/>
      <c r="H116" s="135"/>
      <c r="I116" s="135"/>
      <c r="J116" s="134"/>
      <c r="K116" s="135" t="s">
        <v>143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'D.1.4.3 - Silnoproudá ele..._01'!J32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89</v>
      </c>
      <c r="AR116" s="73"/>
      <c r="AS116" s="138">
        <v>0</v>
      </c>
      <c r="AT116" s="139">
        <f>ROUND(SUM(AV116:AW116),2)</f>
        <v>0</v>
      </c>
      <c r="AU116" s="140">
        <f>'D.1.4.3 - Silnoproudá ele..._01'!P123</f>
        <v>0</v>
      </c>
      <c r="AV116" s="139">
        <f>'D.1.4.3 - Silnoproudá ele..._01'!J35</f>
        <v>0</v>
      </c>
      <c r="AW116" s="139">
        <f>'D.1.4.3 - Silnoproudá ele..._01'!J36</f>
        <v>0</v>
      </c>
      <c r="AX116" s="139">
        <f>'D.1.4.3 - Silnoproudá ele..._01'!J37</f>
        <v>0</v>
      </c>
      <c r="AY116" s="139">
        <f>'D.1.4.3 - Silnoproudá ele..._01'!J38</f>
        <v>0</v>
      </c>
      <c r="AZ116" s="139">
        <f>'D.1.4.3 - Silnoproudá ele..._01'!F35</f>
        <v>0</v>
      </c>
      <c r="BA116" s="139">
        <f>'D.1.4.3 - Silnoproudá ele..._01'!F36</f>
        <v>0</v>
      </c>
      <c r="BB116" s="139">
        <f>'D.1.4.3 - Silnoproudá ele..._01'!F37</f>
        <v>0</v>
      </c>
      <c r="BC116" s="139">
        <f>'D.1.4.3 - Silnoproudá ele..._01'!F38</f>
        <v>0</v>
      </c>
      <c r="BD116" s="141">
        <f>'D.1.4.3 - Silnoproudá ele..._01'!F39</f>
        <v>0</v>
      </c>
      <c r="BE116" s="4"/>
      <c r="BT116" s="142" t="s">
        <v>85</v>
      </c>
      <c r="BV116" s="142" t="s">
        <v>78</v>
      </c>
      <c r="BW116" s="142" t="s">
        <v>144</v>
      </c>
      <c r="BX116" s="142" t="s">
        <v>136</v>
      </c>
      <c r="CL116" s="142" t="s">
        <v>1</v>
      </c>
    </row>
    <row r="117" s="4" customFormat="1" ht="16.5" customHeight="1">
      <c r="A117" s="4"/>
      <c r="B117" s="71"/>
      <c r="C117" s="134"/>
      <c r="D117" s="134"/>
      <c r="E117" s="135" t="s">
        <v>103</v>
      </c>
      <c r="F117" s="135"/>
      <c r="G117" s="135"/>
      <c r="H117" s="135"/>
      <c r="I117" s="135"/>
      <c r="J117" s="134"/>
      <c r="K117" s="135" t="s">
        <v>104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43">
        <f>ROUND(SUM(AG118:AG121),2)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89</v>
      </c>
      <c r="AR117" s="73"/>
      <c r="AS117" s="138">
        <f>ROUND(SUM(AS118:AS121),2)</f>
        <v>0</v>
      </c>
      <c r="AT117" s="139">
        <f>ROUND(SUM(AV117:AW117),2)</f>
        <v>0</v>
      </c>
      <c r="AU117" s="140">
        <f>ROUND(SUM(AU118:AU121),5)</f>
        <v>0</v>
      </c>
      <c r="AV117" s="139">
        <f>ROUND(AZ117*L29,2)</f>
        <v>0</v>
      </c>
      <c r="AW117" s="139">
        <f>ROUND(BA117*L30,2)</f>
        <v>0</v>
      </c>
      <c r="AX117" s="139">
        <f>ROUND(BB117*L29,2)</f>
        <v>0</v>
      </c>
      <c r="AY117" s="139">
        <f>ROUND(BC117*L30,2)</f>
        <v>0</v>
      </c>
      <c r="AZ117" s="139">
        <f>ROUND(SUM(AZ118:AZ121),2)</f>
        <v>0</v>
      </c>
      <c r="BA117" s="139">
        <f>ROUND(SUM(BA118:BA121),2)</f>
        <v>0</v>
      </c>
      <c r="BB117" s="139">
        <f>ROUND(SUM(BB118:BB121),2)</f>
        <v>0</v>
      </c>
      <c r="BC117" s="139">
        <f>ROUND(SUM(BC118:BC121),2)</f>
        <v>0</v>
      </c>
      <c r="BD117" s="141">
        <f>ROUND(SUM(BD118:BD121),2)</f>
        <v>0</v>
      </c>
      <c r="BE117" s="4"/>
      <c r="BS117" s="142" t="s">
        <v>75</v>
      </c>
      <c r="BT117" s="142" t="s">
        <v>85</v>
      </c>
      <c r="BU117" s="142" t="s">
        <v>77</v>
      </c>
      <c r="BV117" s="142" t="s">
        <v>78</v>
      </c>
      <c r="BW117" s="142" t="s">
        <v>145</v>
      </c>
      <c r="BX117" s="142" t="s">
        <v>136</v>
      </c>
      <c r="CL117" s="142" t="s">
        <v>1</v>
      </c>
    </row>
    <row r="118" s="4" customFormat="1" ht="16.5" customHeight="1">
      <c r="A118" s="133" t="s">
        <v>86</v>
      </c>
      <c r="B118" s="71"/>
      <c r="C118" s="134"/>
      <c r="D118" s="134"/>
      <c r="E118" s="134"/>
      <c r="F118" s="135" t="s">
        <v>106</v>
      </c>
      <c r="G118" s="135"/>
      <c r="H118" s="135"/>
      <c r="I118" s="135"/>
      <c r="J118" s="135"/>
      <c r="K118" s="134"/>
      <c r="L118" s="135" t="s">
        <v>107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'D.1.4.4a - Strukturovaná ..._01'!J34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89</v>
      </c>
      <c r="AR118" s="73"/>
      <c r="AS118" s="138">
        <v>0</v>
      </c>
      <c r="AT118" s="139">
        <f>ROUND(SUM(AV118:AW118),2)</f>
        <v>0</v>
      </c>
      <c r="AU118" s="140">
        <f>'D.1.4.4a - Strukturovaná ..._01'!P127</f>
        <v>0</v>
      </c>
      <c r="AV118" s="139">
        <f>'D.1.4.4a - Strukturovaná ..._01'!J37</f>
        <v>0</v>
      </c>
      <c r="AW118" s="139">
        <f>'D.1.4.4a - Strukturovaná ..._01'!J38</f>
        <v>0</v>
      </c>
      <c r="AX118" s="139">
        <f>'D.1.4.4a - Strukturovaná ..._01'!J39</f>
        <v>0</v>
      </c>
      <c r="AY118" s="139">
        <f>'D.1.4.4a - Strukturovaná ..._01'!J40</f>
        <v>0</v>
      </c>
      <c r="AZ118" s="139">
        <f>'D.1.4.4a - Strukturovaná ..._01'!F37</f>
        <v>0</v>
      </c>
      <c r="BA118" s="139">
        <f>'D.1.4.4a - Strukturovaná ..._01'!F38</f>
        <v>0</v>
      </c>
      <c r="BB118" s="139">
        <f>'D.1.4.4a - Strukturovaná ..._01'!F39</f>
        <v>0</v>
      </c>
      <c r="BC118" s="139">
        <f>'D.1.4.4a - Strukturovaná ..._01'!F40</f>
        <v>0</v>
      </c>
      <c r="BD118" s="141">
        <f>'D.1.4.4a - Strukturovaná ..._01'!F41</f>
        <v>0</v>
      </c>
      <c r="BE118" s="4"/>
      <c r="BT118" s="142" t="s">
        <v>108</v>
      </c>
      <c r="BV118" s="142" t="s">
        <v>78</v>
      </c>
      <c r="BW118" s="142" t="s">
        <v>146</v>
      </c>
      <c r="BX118" s="142" t="s">
        <v>145</v>
      </c>
      <c r="CL118" s="142" t="s">
        <v>1</v>
      </c>
    </row>
    <row r="119" s="4" customFormat="1" ht="16.5" customHeight="1">
      <c r="A119" s="133" t="s">
        <v>86</v>
      </c>
      <c r="B119" s="71"/>
      <c r="C119" s="134"/>
      <c r="D119" s="134"/>
      <c r="E119" s="134"/>
      <c r="F119" s="135" t="s">
        <v>110</v>
      </c>
      <c r="G119" s="135"/>
      <c r="H119" s="135"/>
      <c r="I119" s="135"/>
      <c r="J119" s="135"/>
      <c r="K119" s="134"/>
      <c r="L119" s="135" t="s">
        <v>147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'D.1.4.4b - Elektrická pož...'!J34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89</v>
      </c>
      <c r="AR119" s="73"/>
      <c r="AS119" s="138">
        <v>0</v>
      </c>
      <c r="AT119" s="139">
        <f>ROUND(SUM(AV119:AW119),2)</f>
        <v>0</v>
      </c>
      <c r="AU119" s="140">
        <f>'D.1.4.4b - Elektrická pož...'!P126</f>
        <v>0</v>
      </c>
      <c r="AV119" s="139">
        <f>'D.1.4.4b - Elektrická pož...'!J37</f>
        <v>0</v>
      </c>
      <c r="AW119" s="139">
        <f>'D.1.4.4b - Elektrická pož...'!J38</f>
        <v>0</v>
      </c>
      <c r="AX119" s="139">
        <f>'D.1.4.4b - Elektrická pož...'!J39</f>
        <v>0</v>
      </c>
      <c r="AY119" s="139">
        <f>'D.1.4.4b - Elektrická pož...'!J40</f>
        <v>0</v>
      </c>
      <c r="AZ119" s="139">
        <f>'D.1.4.4b - Elektrická pož...'!F37</f>
        <v>0</v>
      </c>
      <c r="BA119" s="139">
        <f>'D.1.4.4b - Elektrická pož...'!F38</f>
        <v>0</v>
      </c>
      <c r="BB119" s="139">
        <f>'D.1.4.4b - Elektrická pož...'!F39</f>
        <v>0</v>
      </c>
      <c r="BC119" s="139">
        <f>'D.1.4.4b - Elektrická pož...'!F40</f>
        <v>0</v>
      </c>
      <c r="BD119" s="141">
        <f>'D.1.4.4b - Elektrická pož...'!F41</f>
        <v>0</v>
      </c>
      <c r="BE119" s="4"/>
      <c r="BT119" s="142" t="s">
        <v>108</v>
      </c>
      <c r="BV119" s="142" t="s">
        <v>78</v>
      </c>
      <c r="BW119" s="142" t="s">
        <v>148</v>
      </c>
      <c r="BX119" s="142" t="s">
        <v>145</v>
      </c>
      <c r="CL119" s="142" t="s">
        <v>1</v>
      </c>
    </row>
    <row r="120" s="4" customFormat="1" ht="16.5" customHeight="1">
      <c r="A120" s="133" t="s">
        <v>86</v>
      </c>
      <c r="B120" s="71"/>
      <c r="C120" s="134"/>
      <c r="D120" s="134"/>
      <c r="E120" s="134"/>
      <c r="F120" s="135" t="s">
        <v>113</v>
      </c>
      <c r="G120" s="135"/>
      <c r="H120" s="135"/>
      <c r="I120" s="135"/>
      <c r="J120" s="135"/>
      <c r="K120" s="134"/>
      <c r="L120" s="135" t="s">
        <v>149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'D.1.4.4c - Kabelové trasy...'!J34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89</v>
      </c>
      <c r="AR120" s="73"/>
      <c r="AS120" s="138">
        <v>0</v>
      </c>
      <c r="AT120" s="139">
        <f>ROUND(SUM(AV120:AW120),2)</f>
        <v>0</v>
      </c>
      <c r="AU120" s="140">
        <f>'D.1.4.4c - Kabelové trasy...'!P126</f>
        <v>0</v>
      </c>
      <c r="AV120" s="139">
        <f>'D.1.4.4c - Kabelové trasy...'!J37</f>
        <v>0</v>
      </c>
      <c r="AW120" s="139">
        <f>'D.1.4.4c - Kabelové trasy...'!J38</f>
        <v>0</v>
      </c>
      <c r="AX120" s="139">
        <f>'D.1.4.4c - Kabelové trasy...'!J39</f>
        <v>0</v>
      </c>
      <c r="AY120" s="139">
        <f>'D.1.4.4c - Kabelové trasy...'!J40</f>
        <v>0</v>
      </c>
      <c r="AZ120" s="139">
        <f>'D.1.4.4c - Kabelové trasy...'!F37</f>
        <v>0</v>
      </c>
      <c r="BA120" s="139">
        <f>'D.1.4.4c - Kabelové trasy...'!F38</f>
        <v>0</v>
      </c>
      <c r="BB120" s="139">
        <f>'D.1.4.4c - Kabelové trasy...'!F39</f>
        <v>0</v>
      </c>
      <c r="BC120" s="139">
        <f>'D.1.4.4c - Kabelové trasy...'!F40</f>
        <v>0</v>
      </c>
      <c r="BD120" s="141">
        <f>'D.1.4.4c - Kabelové trasy...'!F41</f>
        <v>0</v>
      </c>
      <c r="BE120" s="4"/>
      <c r="BT120" s="142" t="s">
        <v>108</v>
      </c>
      <c r="BV120" s="142" t="s">
        <v>78</v>
      </c>
      <c r="BW120" s="142" t="s">
        <v>150</v>
      </c>
      <c r="BX120" s="142" t="s">
        <v>145</v>
      </c>
      <c r="CL120" s="142" t="s">
        <v>1</v>
      </c>
    </row>
    <row r="121" s="4" customFormat="1" ht="16.5" customHeight="1">
      <c r="A121" s="133" t="s">
        <v>86</v>
      </c>
      <c r="B121" s="71"/>
      <c r="C121" s="134"/>
      <c r="D121" s="134"/>
      <c r="E121" s="134"/>
      <c r="F121" s="135" t="s">
        <v>116</v>
      </c>
      <c r="G121" s="135"/>
      <c r="H121" s="135"/>
      <c r="I121" s="135"/>
      <c r="J121" s="135"/>
      <c r="K121" s="134"/>
      <c r="L121" s="135" t="s">
        <v>151</v>
      </c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'D.1.4.4d - Grafická násta...'!J34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89</v>
      </c>
      <c r="AR121" s="73"/>
      <c r="AS121" s="138">
        <v>0</v>
      </c>
      <c r="AT121" s="139">
        <f>ROUND(SUM(AV121:AW121),2)</f>
        <v>0</v>
      </c>
      <c r="AU121" s="140">
        <f>'D.1.4.4d - Grafická násta...'!P128</f>
        <v>0</v>
      </c>
      <c r="AV121" s="139">
        <f>'D.1.4.4d - Grafická násta...'!J37</f>
        <v>0</v>
      </c>
      <c r="AW121" s="139">
        <f>'D.1.4.4d - Grafická násta...'!J38</f>
        <v>0</v>
      </c>
      <c r="AX121" s="139">
        <f>'D.1.4.4d - Grafická násta...'!J39</f>
        <v>0</v>
      </c>
      <c r="AY121" s="139">
        <f>'D.1.4.4d - Grafická násta...'!J40</f>
        <v>0</v>
      </c>
      <c r="AZ121" s="139">
        <f>'D.1.4.4d - Grafická násta...'!F37</f>
        <v>0</v>
      </c>
      <c r="BA121" s="139">
        <f>'D.1.4.4d - Grafická násta...'!F38</f>
        <v>0</v>
      </c>
      <c r="BB121" s="139">
        <f>'D.1.4.4d - Grafická násta...'!F39</f>
        <v>0</v>
      </c>
      <c r="BC121" s="139">
        <f>'D.1.4.4d - Grafická násta...'!F40</f>
        <v>0</v>
      </c>
      <c r="BD121" s="141">
        <f>'D.1.4.4d - Grafická násta...'!F41</f>
        <v>0</v>
      </c>
      <c r="BE121" s="4"/>
      <c r="BT121" s="142" t="s">
        <v>108</v>
      </c>
      <c r="BV121" s="142" t="s">
        <v>78</v>
      </c>
      <c r="BW121" s="142" t="s">
        <v>152</v>
      </c>
      <c r="BX121" s="142" t="s">
        <v>145</v>
      </c>
      <c r="CL121" s="142" t="s">
        <v>1</v>
      </c>
    </row>
    <row r="122" s="4" customFormat="1" ht="16.5" customHeight="1">
      <c r="A122" s="133" t="s">
        <v>86</v>
      </c>
      <c r="B122" s="71"/>
      <c r="C122" s="134"/>
      <c r="D122" s="134"/>
      <c r="E122" s="135" t="s">
        <v>131</v>
      </c>
      <c r="F122" s="135"/>
      <c r="G122" s="135"/>
      <c r="H122" s="135"/>
      <c r="I122" s="135"/>
      <c r="J122" s="134"/>
      <c r="K122" s="135" t="s">
        <v>132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'D.1.4.6 - Vzduchotechnika_01'!J32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89</v>
      </c>
      <c r="AR122" s="73"/>
      <c r="AS122" s="138">
        <v>0</v>
      </c>
      <c r="AT122" s="139">
        <f>ROUND(SUM(AV122:AW122),2)</f>
        <v>0</v>
      </c>
      <c r="AU122" s="140">
        <f>'D.1.4.6 - Vzduchotechnika_01'!P139</f>
        <v>0</v>
      </c>
      <c r="AV122" s="139">
        <f>'D.1.4.6 - Vzduchotechnika_01'!J35</f>
        <v>0</v>
      </c>
      <c r="AW122" s="139">
        <f>'D.1.4.6 - Vzduchotechnika_01'!J36</f>
        <v>0</v>
      </c>
      <c r="AX122" s="139">
        <f>'D.1.4.6 - Vzduchotechnika_01'!J37</f>
        <v>0</v>
      </c>
      <c r="AY122" s="139">
        <f>'D.1.4.6 - Vzduchotechnika_01'!J38</f>
        <v>0</v>
      </c>
      <c r="AZ122" s="139">
        <f>'D.1.4.6 - Vzduchotechnika_01'!F35</f>
        <v>0</v>
      </c>
      <c r="BA122" s="139">
        <f>'D.1.4.6 - Vzduchotechnika_01'!F36</f>
        <v>0</v>
      </c>
      <c r="BB122" s="139">
        <f>'D.1.4.6 - Vzduchotechnika_01'!F37</f>
        <v>0</v>
      </c>
      <c r="BC122" s="139">
        <f>'D.1.4.6 - Vzduchotechnika_01'!F38</f>
        <v>0</v>
      </c>
      <c r="BD122" s="141">
        <f>'D.1.4.6 - Vzduchotechnika_01'!F39</f>
        <v>0</v>
      </c>
      <c r="BE122" s="4"/>
      <c r="BT122" s="142" t="s">
        <v>85</v>
      </c>
      <c r="BV122" s="142" t="s">
        <v>78</v>
      </c>
      <c r="BW122" s="142" t="s">
        <v>153</v>
      </c>
      <c r="BX122" s="142" t="s">
        <v>136</v>
      </c>
      <c r="CL122" s="142" t="s">
        <v>1</v>
      </c>
    </row>
    <row r="123" s="7" customFormat="1" ht="16.5" customHeight="1">
      <c r="A123" s="133" t="s">
        <v>86</v>
      </c>
      <c r="B123" s="120"/>
      <c r="C123" s="121"/>
      <c r="D123" s="122" t="s">
        <v>154</v>
      </c>
      <c r="E123" s="122"/>
      <c r="F123" s="122"/>
      <c r="G123" s="122"/>
      <c r="H123" s="122"/>
      <c r="I123" s="123"/>
      <c r="J123" s="122" t="s">
        <v>155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5">
        <f>'VON - Vedlejší a ostatní ...'!J30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82</v>
      </c>
      <c r="AR123" s="127"/>
      <c r="AS123" s="144">
        <v>0</v>
      </c>
      <c r="AT123" s="145">
        <f>ROUND(SUM(AV123:AW123),2)</f>
        <v>0</v>
      </c>
      <c r="AU123" s="146">
        <f>'VON - Vedlejší a ostatní ...'!P123</f>
        <v>0</v>
      </c>
      <c r="AV123" s="145">
        <f>'VON - Vedlejší a ostatní ...'!J33</f>
        <v>0</v>
      </c>
      <c r="AW123" s="145">
        <f>'VON - Vedlejší a ostatní ...'!J34</f>
        <v>0</v>
      </c>
      <c r="AX123" s="145">
        <f>'VON - Vedlejší a ostatní ...'!J35</f>
        <v>0</v>
      </c>
      <c r="AY123" s="145">
        <f>'VON - Vedlejší a ostatní ...'!J36</f>
        <v>0</v>
      </c>
      <c r="AZ123" s="145">
        <f>'VON - Vedlejší a ostatní ...'!F33</f>
        <v>0</v>
      </c>
      <c r="BA123" s="145">
        <f>'VON - Vedlejší a ostatní ...'!F34</f>
        <v>0</v>
      </c>
      <c r="BB123" s="145">
        <f>'VON - Vedlejší a ostatní ...'!F35</f>
        <v>0</v>
      </c>
      <c r="BC123" s="145">
        <f>'VON - Vedlejší a ostatní ...'!F36</f>
        <v>0</v>
      </c>
      <c r="BD123" s="147">
        <f>'VON - Vedlejší a ostatní ...'!F37</f>
        <v>0</v>
      </c>
      <c r="BE123" s="7"/>
      <c r="BT123" s="132" t="s">
        <v>83</v>
      </c>
      <c r="BV123" s="132" t="s">
        <v>78</v>
      </c>
      <c r="BW123" s="132" t="s">
        <v>156</v>
      </c>
      <c r="BX123" s="132" t="s">
        <v>5</v>
      </c>
      <c r="CL123" s="132" t="s">
        <v>1</v>
      </c>
      <c r="CM123" s="132" t="s">
        <v>85</v>
      </c>
    </row>
    <row r="124" s="2" customFormat="1" ht="30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5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45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</row>
  </sheetData>
  <sheetProtection sheet="1" formatColumns="0" formatRows="0" objects="1" scenarios="1" spinCount="100000" saltValue="Bql2Z6lQgnK49BroWA9xDzZrYHLqS7Vmqj4oLrqEx3BB72KOHfBQLDn+aFfHPNq9wcWh0HfF5zDVgdi9akJHxA==" hashValue="mWkX3oLgYUOBE0kEPtpXQGuwGMwYKIv4Ed1YcpDKMUWTVG7Vt+yb6iOXnTpeRtXxp7ogsoBtWBHChss2b4cPQQ==" algorithmName="SHA-512" password="99DC"/>
  <mergeCells count="154">
    <mergeCell ref="L104:AF104"/>
    <mergeCell ref="F104:J104"/>
    <mergeCell ref="F105:J105"/>
    <mergeCell ref="L105:AF105"/>
    <mergeCell ref="F106:J106"/>
    <mergeCell ref="L106:AF106"/>
    <mergeCell ref="F107:J107"/>
    <mergeCell ref="L107:AF107"/>
    <mergeCell ref="F108:J108"/>
    <mergeCell ref="L108:AF108"/>
    <mergeCell ref="L109:AF109"/>
    <mergeCell ref="F109:J109"/>
    <mergeCell ref="K110:AF110"/>
    <mergeCell ref="E110:I110"/>
    <mergeCell ref="J111:AF111"/>
    <mergeCell ref="D111:H111"/>
    <mergeCell ref="K112:AF112"/>
    <mergeCell ref="E112:I112"/>
    <mergeCell ref="K113:AF113"/>
    <mergeCell ref="E113:I113"/>
    <mergeCell ref="K114:AF114"/>
    <mergeCell ref="E114:I114"/>
    <mergeCell ref="E115:I115"/>
    <mergeCell ref="K115:AF115"/>
    <mergeCell ref="K116:AF116"/>
    <mergeCell ref="E116:I116"/>
    <mergeCell ref="K117:AF117"/>
    <mergeCell ref="E117:I117"/>
    <mergeCell ref="F118:J118"/>
    <mergeCell ref="L118:AF118"/>
    <mergeCell ref="F119:J119"/>
    <mergeCell ref="L119:AF119"/>
    <mergeCell ref="F120:J120"/>
    <mergeCell ref="L120:AF120"/>
    <mergeCell ref="F121:J121"/>
    <mergeCell ref="L121:AF121"/>
    <mergeCell ref="E122:I122"/>
    <mergeCell ref="K122:AF122"/>
    <mergeCell ref="D123:H123"/>
    <mergeCell ref="J123:AF123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L85:AO85"/>
    <mergeCell ref="C92:G92"/>
    <mergeCell ref="I92:AF92"/>
    <mergeCell ref="D95:H95"/>
    <mergeCell ref="J95:AF95"/>
    <mergeCell ref="K96:AF96"/>
    <mergeCell ref="E96:I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E101:I101"/>
    <mergeCell ref="K101:AF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D.1.1 - Architektonicko-s...'!C2" display="/"/>
    <hyperlink ref="A97" location="'D.1.2 - Stavebně konstruk...'!C2" display="/"/>
    <hyperlink ref="A98" location="'D.1.4.1 - Vytápění'!C2" display="/"/>
    <hyperlink ref="A99" location="'D.1.4.2 - Zdravotně techn...'!C2" display="/"/>
    <hyperlink ref="A100" location="'D.1.4.3 - Silnoproudá ele...'!C2" display="/"/>
    <hyperlink ref="A102" location="'D.1.4.4a - Strukturovaná ...'!C2" display="/"/>
    <hyperlink ref="A103" location="'D.1.4.4b - Kabelové trasy'!C2" display="/"/>
    <hyperlink ref="A104" location="'D.1.4.4c - Elektrická zab...'!C2" display="/"/>
    <hyperlink ref="A105" location="'D.1.4.4d - Elektrická kon...'!C2" display="/"/>
    <hyperlink ref="A106" location="'D.1.4.4e - Evakuační rozhlas'!C2" display="/"/>
    <hyperlink ref="A107" location="'D.1.4.4f - Dohledový systém'!C2" display="/"/>
    <hyperlink ref="A108" location="'D.1.4.4g - Domácí telefony'!C2" display="/"/>
    <hyperlink ref="A109" location="'D.1.4.4h - Aktivní prvky'!C2" display="/"/>
    <hyperlink ref="A110" location="'D.1.4.6 - Vzduchotechnika'!C2" display="/"/>
    <hyperlink ref="A112" location="'D.1.1 - Architektonicko-s..._01'!C2" display="/"/>
    <hyperlink ref="A113" location="'D.1.2 - Stavebně konstruk..._01'!C2" display="/"/>
    <hyperlink ref="A114" location="'D.1.3 - Požárně bezpečnos...'!C2" display="/"/>
    <hyperlink ref="A115" location="'D.1.4.2 - Zdravotně techn..._01'!C2" display="/"/>
    <hyperlink ref="A116" location="'D.1.4.3 - Silnoproudá ele..._01'!C2" display="/"/>
    <hyperlink ref="A118" location="'D.1.4.4a - Strukturovaná ..._01'!C2" display="/"/>
    <hyperlink ref="A119" location="'D.1.4.4b - Elektrická pož...'!C2" display="/"/>
    <hyperlink ref="A120" location="'D.1.4.4c - Kabelové trasy...'!C2" display="/"/>
    <hyperlink ref="A121" location="'D.1.4.4d - Grafická násta...'!C2" display="/"/>
    <hyperlink ref="A122" location="'D.1.4.6 - Vzduchotechnika_01'!C2" display="/"/>
    <hyperlink ref="A123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ROUND(J140,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ROUND((SUM(BE140:BE830)),  2)</f>
        <v>0</v>
      </c>
      <c r="G35" s="39"/>
      <c r="H35" s="39"/>
      <c r="I35" s="166">
        <v>0.20999999999999999</v>
      </c>
      <c r="J35" s="165">
        <f>ROUND(((SUM(BE140:BE830))*I35),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ROUND((SUM(BF140:BF830)),  2)</f>
        <v>0</v>
      </c>
      <c r="G36" s="39"/>
      <c r="H36" s="39"/>
      <c r="I36" s="166">
        <v>0.12</v>
      </c>
      <c r="J36" s="165">
        <f>ROUND(((SUM(BF140:BF830))*I36),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ROUND((SUM(BG140:BG830)),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ROUND((SUM(BH140:BH830)),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ROUND((SUM(BI140:BI830)),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J140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J141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J142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J168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171</v>
      </c>
      <c r="E102" s="198"/>
      <c r="F102" s="198"/>
      <c r="G102" s="198"/>
      <c r="H102" s="198"/>
      <c r="I102" s="198"/>
      <c r="J102" s="199">
        <f>J177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172</v>
      </c>
      <c r="E103" s="198"/>
      <c r="F103" s="198"/>
      <c r="G103" s="198"/>
      <c r="H103" s="198"/>
      <c r="I103" s="198"/>
      <c r="J103" s="199">
        <f>J276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173</v>
      </c>
      <c r="E104" s="198"/>
      <c r="F104" s="198"/>
      <c r="G104" s="198"/>
      <c r="H104" s="198"/>
      <c r="I104" s="198"/>
      <c r="J104" s="199">
        <f>J368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174</v>
      </c>
      <c r="E105" s="198"/>
      <c r="F105" s="198"/>
      <c r="G105" s="198"/>
      <c r="H105" s="198"/>
      <c r="I105" s="198"/>
      <c r="J105" s="199">
        <f>J375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175</v>
      </c>
      <c r="E106" s="193"/>
      <c r="F106" s="193"/>
      <c r="G106" s="193"/>
      <c r="H106" s="193"/>
      <c r="I106" s="193"/>
      <c r="J106" s="194">
        <f>J377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176</v>
      </c>
      <c r="E107" s="198"/>
      <c r="F107" s="198"/>
      <c r="G107" s="198"/>
      <c r="H107" s="198"/>
      <c r="I107" s="198"/>
      <c r="J107" s="199">
        <f>J378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177</v>
      </c>
      <c r="E108" s="198"/>
      <c r="F108" s="198"/>
      <c r="G108" s="198"/>
      <c r="H108" s="198"/>
      <c r="I108" s="198"/>
      <c r="J108" s="199">
        <f>J394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178</v>
      </c>
      <c r="E109" s="198"/>
      <c r="F109" s="198"/>
      <c r="G109" s="198"/>
      <c r="H109" s="198"/>
      <c r="I109" s="198"/>
      <c r="J109" s="199">
        <f>J424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179</v>
      </c>
      <c r="E110" s="198"/>
      <c r="F110" s="198"/>
      <c r="G110" s="198"/>
      <c r="H110" s="198"/>
      <c r="I110" s="198"/>
      <c r="J110" s="199">
        <f>J451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180</v>
      </c>
      <c r="E111" s="198"/>
      <c r="F111" s="198"/>
      <c r="G111" s="198"/>
      <c r="H111" s="198"/>
      <c r="I111" s="198"/>
      <c r="J111" s="199">
        <f>J524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181</v>
      </c>
      <c r="E112" s="198"/>
      <c r="F112" s="198"/>
      <c r="G112" s="198"/>
      <c r="H112" s="198"/>
      <c r="I112" s="198"/>
      <c r="J112" s="199">
        <f>J604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182</v>
      </c>
      <c r="E113" s="198"/>
      <c r="F113" s="198"/>
      <c r="G113" s="198"/>
      <c r="H113" s="198"/>
      <c r="I113" s="198"/>
      <c r="J113" s="199">
        <f>J673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183</v>
      </c>
      <c r="E114" s="198"/>
      <c r="F114" s="198"/>
      <c r="G114" s="198"/>
      <c r="H114" s="198"/>
      <c r="I114" s="198"/>
      <c r="J114" s="199">
        <f>J689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184</v>
      </c>
      <c r="E115" s="198"/>
      <c r="F115" s="198"/>
      <c r="G115" s="198"/>
      <c r="H115" s="198"/>
      <c r="I115" s="198"/>
      <c r="J115" s="199">
        <f>J711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185</v>
      </c>
      <c r="E116" s="198"/>
      <c r="F116" s="198"/>
      <c r="G116" s="198"/>
      <c r="H116" s="198"/>
      <c r="I116" s="198"/>
      <c r="J116" s="199">
        <f>J762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186</v>
      </c>
      <c r="E117" s="198"/>
      <c r="F117" s="198"/>
      <c r="G117" s="198"/>
      <c r="H117" s="198"/>
      <c r="I117" s="198"/>
      <c r="J117" s="199">
        <f>J775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187</v>
      </c>
      <c r="E118" s="198"/>
      <c r="F118" s="198"/>
      <c r="G118" s="198"/>
      <c r="H118" s="198"/>
      <c r="I118" s="198"/>
      <c r="J118" s="199">
        <f>J825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188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85" t="str">
        <f>E7</f>
        <v>Objekty OU, část D a DM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158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5" t="s">
        <v>159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160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E11</f>
        <v>D.1.1 - Architektonicko-stavební řešení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F14</f>
        <v xml:space="preserve"> </v>
      </c>
      <c r="G134" s="41"/>
      <c r="H134" s="41"/>
      <c r="I134" s="33" t="s">
        <v>22</v>
      </c>
      <c r="J134" s="80" t="str">
        <f>IF(J14="","",J14)</f>
        <v>31. 8. 2018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E17</f>
        <v>Ostravská univerzita</v>
      </c>
      <c r="G136" s="41"/>
      <c r="H136" s="41"/>
      <c r="I136" s="33" t="s">
        <v>30</v>
      </c>
      <c r="J136" s="37" t="str">
        <f>E23</f>
        <v>Marpo s.r.o.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IF(E20="","",E20)</f>
        <v>Vyplň údaj</v>
      </c>
      <c r="G137" s="41"/>
      <c r="H137" s="41"/>
      <c r="I137" s="33" t="s">
        <v>33</v>
      </c>
      <c r="J137" s="37" t="str">
        <f>E26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1"/>
      <c r="B139" s="202"/>
      <c r="C139" s="203" t="s">
        <v>189</v>
      </c>
      <c r="D139" s="204" t="s">
        <v>61</v>
      </c>
      <c r="E139" s="204" t="s">
        <v>57</v>
      </c>
      <c r="F139" s="204" t="s">
        <v>58</v>
      </c>
      <c r="G139" s="204" t="s">
        <v>190</v>
      </c>
      <c r="H139" s="204" t="s">
        <v>191</v>
      </c>
      <c r="I139" s="204" t="s">
        <v>192</v>
      </c>
      <c r="J139" s="205" t="s">
        <v>165</v>
      </c>
      <c r="K139" s="206" t="s">
        <v>193</v>
      </c>
      <c r="L139" s="207"/>
      <c r="M139" s="101" t="s">
        <v>1</v>
      </c>
      <c r="N139" s="102" t="s">
        <v>40</v>
      </c>
      <c r="O139" s="102" t="s">
        <v>194</v>
      </c>
      <c r="P139" s="102" t="s">
        <v>195</v>
      </c>
      <c r="Q139" s="102" t="s">
        <v>196</v>
      </c>
      <c r="R139" s="102" t="s">
        <v>197</v>
      </c>
      <c r="S139" s="102" t="s">
        <v>198</v>
      </c>
      <c r="T139" s="103" t="s">
        <v>199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9"/>
      <c r="B140" s="40"/>
      <c r="C140" s="108" t="s">
        <v>200</v>
      </c>
      <c r="D140" s="41"/>
      <c r="E140" s="41"/>
      <c r="F140" s="41"/>
      <c r="G140" s="41"/>
      <c r="H140" s="41"/>
      <c r="I140" s="41"/>
      <c r="J140" s="208">
        <f>BK140</f>
        <v>0</v>
      </c>
      <c r="K140" s="41"/>
      <c r="L140" s="45"/>
      <c r="M140" s="104"/>
      <c r="N140" s="209"/>
      <c r="O140" s="105"/>
      <c r="P140" s="210">
        <f>P141+P377</f>
        <v>0</v>
      </c>
      <c r="Q140" s="105"/>
      <c r="R140" s="210">
        <f>R141+R377</f>
        <v>3367.8173709100001</v>
      </c>
      <c r="S140" s="105"/>
      <c r="T140" s="211">
        <f>T141+T377</f>
        <v>4713.2168860000011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167</v>
      </c>
      <c r="BK140" s="212">
        <f>BK141+BK377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201</v>
      </c>
      <c r="F141" s="216" t="s">
        <v>202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P142+P168+P177+P276+P368+P375</f>
        <v>0</v>
      </c>
      <c r="Q141" s="221"/>
      <c r="R141" s="222">
        <f>R142+R168+R177+R276+R368+R375</f>
        <v>3303.8136595800001</v>
      </c>
      <c r="S141" s="221"/>
      <c r="T141" s="223">
        <f>T142+T168+T177+T276+T368+T375</f>
        <v>4582.575170000001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76</v>
      </c>
      <c r="AY141" s="224" t="s">
        <v>203</v>
      </c>
      <c r="BK141" s="226">
        <f>BK142+BK168+BK177+BK276+BK368+BK375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108</v>
      </c>
      <c r="F142" s="227" t="s">
        <v>204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SUM(P143:P167)</f>
        <v>0</v>
      </c>
      <c r="Q142" s="221"/>
      <c r="R142" s="222">
        <f>SUM(R143:R167)</f>
        <v>1112.2979740000003</v>
      </c>
      <c r="S142" s="221"/>
      <c r="T142" s="223">
        <f>SUM(T143:T167)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203</v>
      </c>
      <c r="BK142" s="226">
        <f>SUM(BK143:BK167)</f>
        <v>0</v>
      </c>
    </row>
    <row r="143" s="2" customFormat="1" ht="24.15" customHeight="1">
      <c r="A143" s="39"/>
      <c r="B143" s="40"/>
      <c r="C143" s="229" t="s">
        <v>83</v>
      </c>
      <c r="D143" s="229" t="s">
        <v>205</v>
      </c>
      <c r="E143" s="230" t="s">
        <v>206</v>
      </c>
      <c r="F143" s="231" t="s">
        <v>207</v>
      </c>
      <c r="G143" s="232" t="s">
        <v>208</v>
      </c>
      <c r="H143" s="233">
        <v>31.82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1.6627000000000001</v>
      </c>
      <c r="R143" s="239">
        <f>Q143*H143</f>
        <v>52.907114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24.15" customHeight="1">
      <c r="A144" s="39"/>
      <c r="B144" s="40"/>
      <c r="C144" s="229" t="s">
        <v>85</v>
      </c>
      <c r="D144" s="229" t="s">
        <v>205</v>
      </c>
      <c r="E144" s="230" t="s">
        <v>211</v>
      </c>
      <c r="F144" s="231" t="s">
        <v>212</v>
      </c>
      <c r="G144" s="232" t="s">
        <v>213</v>
      </c>
      <c r="H144" s="233">
        <v>147.69999999999999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0.22897999999999999</v>
      </c>
      <c r="R144" s="239">
        <f>Q144*H144</f>
        <v>33.820345999999994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37.8" customHeight="1">
      <c r="A145" s="39"/>
      <c r="B145" s="40"/>
      <c r="C145" s="229" t="s">
        <v>108</v>
      </c>
      <c r="D145" s="229" t="s">
        <v>205</v>
      </c>
      <c r="E145" s="230" t="s">
        <v>215</v>
      </c>
      <c r="F145" s="231" t="s">
        <v>216</v>
      </c>
      <c r="G145" s="232" t="s">
        <v>213</v>
      </c>
      <c r="H145" s="233">
        <v>355.19999999999999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85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21.75" customHeight="1">
      <c r="A146" s="39"/>
      <c r="B146" s="40"/>
      <c r="C146" s="229" t="s">
        <v>209</v>
      </c>
      <c r="D146" s="229" t="s">
        <v>205</v>
      </c>
      <c r="E146" s="230" t="s">
        <v>218</v>
      </c>
      <c r="F146" s="231" t="s">
        <v>219</v>
      </c>
      <c r="G146" s="232" t="s">
        <v>220</v>
      </c>
      <c r="H146" s="233">
        <v>4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0.017940000000000001</v>
      </c>
      <c r="R146" s="239">
        <f>Q146*H146</f>
        <v>0.071760000000000004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221</v>
      </c>
    </row>
    <row r="147" s="2" customFormat="1" ht="21.75" customHeight="1">
      <c r="A147" s="39"/>
      <c r="B147" s="40"/>
      <c r="C147" s="229" t="s">
        <v>222</v>
      </c>
      <c r="D147" s="229" t="s">
        <v>205</v>
      </c>
      <c r="E147" s="230" t="s">
        <v>223</v>
      </c>
      <c r="F147" s="231" t="s">
        <v>224</v>
      </c>
      <c r="G147" s="232" t="s">
        <v>220</v>
      </c>
      <c r="H147" s="233">
        <v>25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0.022780000000000002</v>
      </c>
      <c r="R147" s="239">
        <f>Q147*H147</f>
        <v>0.56950000000000001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225</v>
      </c>
    </row>
    <row r="148" s="2" customFormat="1" ht="21.75" customHeight="1">
      <c r="A148" s="39"/>
      <c r="B148" s="40"/>
      <c r="C148" s="229" t="s">
        <v>226</v>
      </c>
      <c r="D148" s="229" t="s">
        <v>205</v>
      </c>
      <c r="E148" s="230" t="s">
        <v>227</v>
      </c>
      <c r="F148" s="231" t="s">
        <v>228</v>
      </c>
      <c r="G148" s="232" t="s">
        <v>220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0.040550000000000003</v>
      </c>
      <c r="R148" s="239">
        <f>Q148*H148</f>
        <v>0.040550000000000003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85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229</v>
      </c>
    </row>
    <row r="149" s="2" customFormat="1" ht="21.75" customHeight="1">
      <c r="A149" s="39"/>
      <c r="B149" s="40"/>
      <c r="C149" s="229" t="s">
        <v>230</v>
      </c>
      <c r="D149" s="229" t="s">
        <v>205</v>
      </c>
      <c r="E149" s="230" t="s">
        <v>231</v>
      </c>
      <c r="F149" s="231" t="s">
        <v>232</v>
      </c>
      <c r="G149" s="232" t="s">
        <v>220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0.026929999999999999</v>
      </c>
      <c r="R149" s="239">
        <f>Q149*H149</f>
        <v>0.026929999999999999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85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233</v>
      </c>
    </row>
    <row r="150" s="2" customFormat="1" ht="21.75" customHeight="1">
      <c r="A150" s="39"/>
      <c r="B150" s="40"/>
      <c r="C150" s="229" t="s">
        <v>234</v>
      </c>
      <c r="D150" s="229" t="s">
        <v>205</v>
      </c>
      <c r="E150" s="230" t="s">
        <v>235</v>
      </c>
      <c r="F150" s="231" t="s">
        <v>236</v>
      </c>
      <c r="G150" s="232" t="s">
        <v>220</v>
      </c>
      <c r="H150" s="233">
        <v>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0.04555</v>
      </c>
      <c r="R150" s="239">
        <f>Q150*H150</f>
        <v>0.1822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237</v>
      </c>
    </row>
    <row r="151" s="2" customFormat="1" ht="24.15" customHeight="1">
      <c r="A151" s="39"/>
      <c r="B151" s="40"/>
      <c r="C151" s="229" t="s">
        <v>238</v>
      </c>
      <c r="D151" s="229" t="s">
        <v>205</v>
      </c>
      <c r="E151" s="230" t="s">
        <v>239</v>
      </c>
      <c r="F151" s="231" t="s">
        <v>240</v>
      </c>
      <c r="G151" s="232" t="s">
        <v>241</v>
      </c>
      <c r="H151" s="233">
        <v>0.495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1.0900000000000001</v>
      </c>
      <c r="R151" s="239">
        <f>Q151*H151</f>
        <v>0.53955000000000009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242</v>
      </c>
    </row>
    <row r="152" s="13" customFormat="1">
      <c r="A152" s="13"/>
      <c r="B152" s="243"/>
      <c r="C152" s="244"/>
      <c r="D152" s="245" t="s">
        <v>243</v>
      </c>
      <c r="E152" s="246" t="s">
        <v>1</v>
      </c>
      <c r="F152" s="247" t="s">
        <v>244</v>
      </c>
      <c r="G152" s="244"/>
      <c r="H152" s="246" t="s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243</v>
      </c>
      <c r="AU152" s="253" t="s">
        <v>85</v>
      </c>
      <c r="AV152" s="13" t="s">
        <v>83</v>
      </c>
      <c r="AW152" s="13" t="s">
        <v>32</v>
      </c>
      <c r="AX152" s="13" t="s">
        <v>76</v>
      </c>
      <c r="AY152" s="253" t="s">
        <v>203</v>
      </c>
    </row>
    <row r="153" s="14" customFormat="1">
      <c r="A153" s="14"/>
      <c r="B153" s="254"/>
      <c r="C153" s="255"/>
      <c r="D153" s="245" t="s">
        <v>243</v>
      </c>
      <c r="E153" s="256" t="s">
        <v>1</v>
      </c>
      <c r="F153" s="257" t="s">
        <v>245</v>
      </c>
      <c r="G153" s="255"/>
      <c r="H153" s="258">
        <v>0.438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243</v>
      </c>
      <c r="AU153" s="264" t="s">
        <v>85</v>
      </c>
      <c r="AV153" s="14" t="s">
        <v>85</v>
      </c>
      <c r="AW153" s="14" t="s">
        <v>32</v>
      </c>
      <c r="AX153" s="14" t="s">
        <v>76</v>
      </c>
      <c r="AY153" s="264" t="s">
        <v>203</v>
      </c>
    </row>
    <row r="154" s="14" customFormat="1">
      <c r="A154" s="14"/>
      <c r="B154" s="254"/>
      <c r="C154" s="255"/>
      <c r="D154" s="245" t="s">
        <v>243</v>
      </c>
      <c r="E154" s="256" t="s">
        <v>1</v>
      </c>
      <c r="F154" s="257" t="s">
        <v>246</v>
      </c>
      <c r="G154" s="255"/>
      <c r="H154" s="258">
        <v>0.057000000000000002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243</v>
      </c>
      <c r="AU154" s="264" t="s">
        <v>85</v>
      </c>
      <c r="AV154" s="14" t="s">
        <v>85</v>
      </c>
      <c r="AW154" s="14" t="s">
        <v>32</v>
      </c>
      <c r="AX154" s="14" t="s">
        <v>76</v>
      </c>
      <c r="AY154" s="264" t="s">
        <v>203</v>
      </c>
    </row>
    <row r="155" s="15" customFormat="1">
      <c r="A155" s="15"/>
      <c r="B155" s="265"/>
      <c r="C155" s="266"/>
      <c r="D155" s="245" t="s">
        <v>243</v>
      </c>
      <c r="E155" s="267" t="s">
        <v>1</v>
      </c>
      <c r="F155" s="268" t="s">
        <v>247</v>
      </c>
      <c r="G155" s="266"/>
      <c r="H155" s="269">
        <v>0.495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243</v>
      </c>
      <c r="AU155" s="275" t="s">
        <v>85</v>
      </c>
      <c r="AV155" s="15" t="s">
        <v>209</v>
      </c>
      <c r="AW155" s="15" t="s">
        <v>32</v>
      </c>
      <c r="AX155" s="15" t="s">
        <v>83</v>
      </c>
      <c r="AY155" s="275" t="s">
        <v>203</v>
      </c>
    </row>
    <row r="156" s="2" customFormat="1" ht="21.75" customHeight="1">
      <c r="A156" s="39"/>
      <c r="B156" s="40"/>
      <c r="C156" s="229" t="s">
        <v>248</v>
      </c>
      <c r="D156" s="229" t="s">
        <v>205</v>
      </c>
      <c r="E156" s="230" t="s">
        <v>249</v>
      </c>
      <c r="F156" s="231" t="s">
        <v>250</v>
      </c>
      <c r="G156" s="232" t="s">
        <v>213</v>
      </c>
      <c r="H156" s="233">
        <v>9428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0.028570000000000002</v>
      </c>
      <c r="R156" s="239">
        <f>Q156*H156</f>
        <v>269.35795999999999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85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14" customFormat="1">
      <c r="A157" s="14"/>
      <c r="B157" s="254"/>
      <c r="C157" s="255"/>
      <c r="D157" s="245" t="s">
        <v>243</v>
      </c>
      <c r="E157" s="256" t="s">
        <v>1</v>
      </c>
      <c r="F157" s="257" t="s">
        <v>252</v>
      </c>
      <c r="G157" s="255"/>
      <c r="H157" s="258">
        <v>9428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243</v>
      </c>
      <c r="AU157" s="264" t="s">
        <v>85</v>
      </c>
      <c r="AV157" s="14" t="s">
        <v>85</v>
      </c>
      <c r="AW157" s="14" t="s">
        <v>32</v>
      </c>
      <c r="AX157" s="14" t="s">
        <v>76</v>
      </c>
      <c r="AY157" s="264" t="s">
        <v>203</v>
      </c>
    </row>
    <row r="158" s="15" customFormat="1">
      <c r="A158" s="15"/>
      <c r="B158" s="265"/>
      <c r="C158" s="266"/>
      <c r="D158" s="245" t="s">
        <v>243</v>
      </c>
      <c r="E158" s="267" t="s">
        <v>1</v>
      </c>
      <c r="F158" s="268" t="s">
        <v>247</v>
      </c>
      <c r="G158" s="266"/>
      <c r="H158" s="269">
        <v>9428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5" t="s">
        <v>243</v>
      </c>
      <c r="AU158" s="275" t="s">
        <v>85</v>
      </c>
      <c r="AV158" s="15" t="s">
        <v>209</v>
      </c>
      <c r="AW158" s="15" t="s">
        <v>32</v>
      </c>
      <c r="AX158" s="15" t="s">
        <v>83</v>
      </c>
      <c r="AY158" s="275" t="s">
        <v>203</v>
      </c>
    </row>
    <row r="159" s="2" customFormat="1" ht="24.15" customHeight="1">
      <c r="A159" s="39"/>
      <c r="B159" s="40"/>
      <c r="C159" s="229" t="s">
        <v>253</v>
      </c>
      <c r="D159" s="229" t="s">
        <v>205</v>
      </c>
      <c r="E159" s="230" t="s">
        <v>254</v>
      </c>
      <c r="F159" s="231" t="s">
        <v>255</v>
      </c>
      <c r="G159" s="232" t="s">
        <v>213</v>
      </c>
      <c r="H159" s="233">
        <v>4714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0.04795</v>
      </c>
      <c r="R159" s="239">
        <f>Q159*H159</f>
        <v>226.03630000000001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256</v>
      </c>
    </row>
    <row r="160" s="14" customFormat="1">
      <c r="A160" s="14"/>
      <c r="B160" s="254"/>
      <c r="C160" s="255"/>
      <c r="D160" s="245" t="s">
        <v>243</v>
      </c>
      <c r="E160" s="256" t="s">
        <v>1</v>
      </c>
      <c r="F160" s="257" t="s">
        <v>257</v>
      </c>
      <c r="G160" s="255"/>
      <c r="H160" s="258">
        <v>4714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243</v>
      </c>
      <c r="AU160" s="264" t="s">
        <v>85</v>
      </c>
      <c r="AV160" s="14" t="s">
        <v>85</v>
      </c>
      <c r="AW160" s="14" t="s">
        <v>32</v>
      </c>
      <c r="AX160" s="14" t="s">
        <v>76</v>
      </c>
      <c r="AY160" s="264" t="s">
        <v>203</v>
      </c>
    </row>
    <row r="161" s="15" customFormat="1">
      <c r="A161" s="15"/>
      <c r="B161" s="265"/>
      <c r="C161" s="266"/>
      <c r="D161" s="245" t="s">
        <v>243</v>
      </c>
      <c r="E161" s="267" t="s">
        <v>1</v>
      </c>
      <c r="F161" s="268" t="s">
        <v>247</v>
      </c>
      <c r="G161" s="266"/>
      <c r="H161" s="269">
        <v>4714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243</v>
      </c>
      <c r="AU161" s="275" t="s">
        <v>85</v>
      </c>
      <c r="AV161" s="15" t="s">
        <v>209</v>
      </c>
      <c r="AW161" s="15" t="s">
        <v>32</v>
      </c>
      <c r="AX161" s="15" t="s">
        <v>83</v>
      </c>
      <c r="AY161" s="275" t="s">
        <v>203</v>
      </c>
    </row>
    <row r="162" s="2" customFormat="1" ht="24.15" customHeight="1">
      <c r="A162" s="39"/>
      <c r="B162" s="40"/>
      <c r="C162" s="229" t="s">
        <v>8</v>
      </c>
      <c r="D162" s="229" t="s">
        <v>205</v>
      </c>
      <c r="E162" s="230" t="s">
        <v>258</v>
      </c>
      <c r="F162" s="231" t="s">
        <v>259</v>
      </c>
      <c r="G162" s="232" t="s">
        <v>213</v>
      </c>
      <c r="H162" s="233">
        <v>828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0.11396000000000001</v>
      </c>
      <c r="R162" s="239">
        <f>Q162*H162</f>
        <v>94.358879999999999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260</v>
      </c>
    </row>
    <row r="163" s="2" customFormat="1" ht="16.5" customHeight="1">
      <c r="A163" s="39"/>
      <c r="B163" s="40"/>
      <c r="C163" s="229" t="s">
        <v>261</v>
      </c>
      <c r="D163" s="229" t="s">
        <v>205</v>
      </c>
      <c r="E163" s="230" t="s">
        <v>262</v>
      </c>
      <c r="F163" s="231" t="s">
        <v>263</v>
      </c>
      <c r="G163" s="232" t="s">
        <v>213</v>
      </c>
      <c r="H163" s="233">
        <v>1614.1600000000001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0.25364999999999999</v>
      </c>
      <c r="R163" s="239">
        <f>Q163*H163</f>
        <v>409.43168400000002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264</v>
      </c>
    </row>
    <row r="164" s="13" customFormat="1">
      <c r="A164" s="13"/>
      <c r="B164" s="243"/>
      <c r="C164" s="244"/>
      <c r="D164" s="245" t="s">
        <v>243</v>
      </c>
      <c r="E164" s="246" t="s">
        <v>1</v>
      </c>
      <c r="F164" s="247" t="s">
        <v>265</v>
      </c>
      <c r="G164" s="244"/>
      <c r="H164" s="246" t="s">
        <v>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243</v>
      </c>
      <c r="AU164" s="253" t="s">
        <v>85</v>
      </c>
      <c r="AV164" s="13" t="s">
        <v>83</v>
      </c>
      <c r="AW164" s="13" t="s">
        <v>32</v>
      </c>
      <c r="AX164" s="13" t="s">
        <v>76</v>
      </c>
      <c r="AY164" s="253" t="s">
        <v>203</v>
      </c>
    </row>
    <row r="165" s="14" customFormat="1">
      <c r="A165" s="14"/>
      <c r="B165" s="254"/>
      <c r="C165" s="255"/>
      <c r="D165" s="245" t="s">
        <v>243</v>
      </c>
      <c r="E165" s="256" t="s">
        <v>1</v>
      </c>
      <c r="F165" s="257" t="s">
        <v>266</v>
      </c>
      <c r="G165" s="255"/>
      <c r="H165" s="258">
        <v>1614.1600000000001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243</v>
      </c>
      <c r="AU165" s="264" t="s">
        <v>85</v>
      </c>
      <c r="AV165" s="14" t="s">
        <v>85</v>
      </c>
      <c r="AW165" s="14" t="s">
        <v>32</v>
      </c>
      <c r="AX165" s="14" t="s">
        <v>76</v>
      </c>
      <c r="AY165" s="264" t="s">
        <v>203</v>
      </c>
    </row>
    <row r="166" s="15" customFormat="1">
      <c r="A166" s="15"/>
      <c r="B166" s="265"/>
      <c r="C166" s="266"/>
      <c r="D166" s="245" t="s">
        <v>243</v>
      </c>
      <c r="E166" s="267" t="s">
        <v>1</v>
      </c>
      <c r="F166" s="268" t="s">
        <v>247</v>
      </c>
      <c r="G166" s="266"/>
      <c r="H166" s="269">
        <v>1614.1600000000001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5" t="s">
        <v>243</v>
      </c>
      <c r="AU166" s="275" t="s">
        <v>85</v>
      </c>
      <c r="AV166" s="15" t="s">
        <v>209</v>
      </c>
      <c r="AW166" s="15" t="s">
        <v>32</v>
      </c>
      <c r="AX166" s="15" t="s">
        <v>83</v>
      </c>
      <c r="AY166" s="275" t="s">
        <v>203</v>
      </c>
    </row>
    <row r="167" s="2" customFormat="1" ht="16.5" customHeight="1">
      <c r="A167" s="39"/>
      <c r="B167" s="40"/>
      <c r="C167" s="229" t="s">
        <v>267</v>
      </c>
      <c r="D167" s="229" t="s">
        <v>205</v>
      </c>
      <c r="E167" s="230" t="s">
        <v>268</v>
      </c>
      <c r="F167" s="231" t="s">
        <v>269</v>
      </c>
      <c r="G167" s="232" t="s">
        <v>213</v>
      </c>
      <c r="H167" s="233">
        <v>144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0.17330000000000001</v>
      </c>
      <c r="R167" s="239">
        <f>Q167*H167</f>
        <v>24.955200000000001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270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209</v>
      </c>
      <c r="F168" s="227" t="s">
        <v>271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SUM(P169:P176)</f>
        <v>0</v>
      </c>
      <c r="Q168" s="221"/>
      <c r="R168" s="222">
        <f>SUM(R169:R176)</f>
        <v>19.539935389999997</v>
      </c>
      <c r="S168" s="221"/>
      <c r="T168" s="223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83</v>
      </c>
      <c r="AY168" s="224" t="s">
        <v>203</v>
      </c>
      <c r="BK168" s="226">
        <f>SUM(BK169:BK176)</f>
        <v>0</v>
      </c>
    </row>
    <row r="169" s="2" customFormat="1" ht="16.5" customHeight="1">
      <c r="A169" s="39"/>
      <c r="B169" s="40"/>
      <c r="C169" s="229" t="s">
        <v>272</v>
      </c>
      <c r="D169" s="229" t="s">
        <v>205</v>
      </c>
      <c r="E169" s="230" t="s">
        <v>273</v>
      </c>
      <c r="F169" s="231" t="s">
        <v>274</v>
      </c>
      <c r="G169" s="232" t="s">
        <v>208</v>
      </c>
      <c r="H169" s="233">
        <v>4.9699999999999998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2.3011599999999999</v>
      </c>
      <c r="R169" s="239">
        <f>Q169*H169</f>
        <v>11.436765199999998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275</v>
      </c>
    </row>
    <row r="170" s="14" customFormat="1">
      <c r="A170" s="14"/>
      <c r="B170" s="254"/>
      <c r="C170" s="255"/>
      <c r="D170" s="245" t="s">
        <v>243</v>
      </c>
      <c r="E170" s="256" t="s">
        <v>1</v>
      </c>
      <c r="F170" s="257" t="s">
        <v>276</v>
      </c>
      <c r="G170" s="255"/>
      <c r="H170" s="258">
        <v>4.9699999999999998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243</v>
      </c>
      <c r="AU170" s="264" t="s">
        <v>85</v>
      </c>
      <c r="AV170" s="14" t="s">
        <v>85</v>
      </c>
      <c r="AW170" s="14" t="s">
        <v>32</v>
      </c>
      <c r="AX170" s="14" t="s">
        <v>76</v>
      </c>
      <c r="AY170" s="264" t="s">
        <v>203</v>
      </c>
    </row>
    <row r="171" s="15" customFormat="1">
      <c r="A171" s="15"/>
      <c r="B171" s="265"/>
      <c r="C171" s="266"/>
      <c r="D171" s="245" t="s">
        <v>243</v>
      </c>
      <c r="E171" s="267" t="s">
        <v>1</v>
      </c>
      <c r="F171" s="268" t="s">
        <v>247</v>
      </c>
      <c r="G171" s="266"/>
      <c r="H171" s="269">
        <v>4.9699999999999998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243</v>
      </c>
      <c r="AU171" s="275" t="s">
        <v>85</v>
      </c>
      <c r="AV171" s="15" t="s">
        <v>209</v>
      </c>
      <c r="AW171" s="15" t="s">
        <v>32</v>
      </c>
      <c r="AX171" s="15" t="s">
        <v>83</v>
      </c>
      <c r="AY171" s="275" t="s">
        <v>203</v>
      </c>
    </row>
    <row r="172" s="2" customFormat="1" ht="21.75" customHeight="1">
      <c r="A172" s="39"/>
      <c r="B172" s="40"/>
      <c r="C172" s="229" t="s">
        <v>277</v>
      </c>
      <c r="D172" s="229" t="s">
        <v>205</v>
      </c>
      <c r="E172" s="230" t="s">
        <v>278</v>
      </c>
      <c r="F172" s="231" t="s">
        <v>279</v>
      </c>
      <c r="G172" s="232" t="s">
        <v>241</v>
      </c>
      <c r="H172" s="233">
        <v>2.0470000000000002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1.06277</v>
      </c>
      <c r="R172" s="239">
        <f>Q172*H172</f>
        <v>2.1754901900000001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280</v>
      </c>
    </row>
    <row r="173" s="14" customFormat="1">
      <c r="A173" s="14"/>
      <c r="B173" s="254"/>
      <c r="C173" s="255"/>
      <c r="D173" s="245" t="s">
        <v>243</v>
      </c>
      <c r="E173" s="256" t="s">
        <v>1</v>
      </c>
      <c r="F173" s="257" t="s">
        <v>281</v>
      </c>
      <c r="G173" s="255"/>
      <c r="H173" s="258">
        <v>0.497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243</v>
      </c>
      <c r="AU173" s="264" t="s">
        <v>85</v>
      </c>
      <c r="AV173" s="14" t="s">
        <v>85</v>
      </c>
      <c r="AW173" s="14" t="s">
        <v>32</v>
      </c>
      <c r="AX173" s="14" t="s">
        <v>76</v>
      </c>
      <c r="AY173" s="264" t="s">
        <v>203</v>
      </c>
    </row>
    <row r="174" s="14" customFormat="1">
      <c r="A174" s="14"/>
      <c r="B174" s="254"/>
      <c r="C174" s="255"/>
      <c r="D174" s="245" t="s">
        <v>243</v>
      </c>
      <c r="E174" s="256" t="s">
        <v>1</v>
      </c>
      <c r="F174" s="257" t="s">
        <v>282</v>
      </c>
      <c r="G174" s="255"/>
      <c r="H174" s="258">
        <v>1.55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243</v>
      </c>
      <c r="AU174" s="264" t="s">
        <v>85</v>
      </c>
      <c r="AV174" s="14" t="s">
        <v>85</v>
      </c>
      <c r="AW174" s="14" t="s">
        <v>32</v>
      </c>
      <c r="AX174" s="14" t="s">
        <v>76</v>
      </c>
      <c r="AY174" s="264" t="s">
        <v>203</v>
      </c>
    </row>
    <row r="175" s="15" customFormat="1">
      <c r="A175" s="15"/>
      <c r="B175" s="265"/>
      <c r="C175" s="266"/>
      <c r="D175" s="245" t="s">
        <v>243</v>
      </c>
      <c r="E175" s="267" t="s">
        <v>1</v>
      </c>
      <c r="F175" s="268" t="s">
        <v>247</v>
      </c>
      <c r="G175" s="266"/>
      <c r="H175" s="269">
        <v>2.0470000000000002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243</v>
      </c>
      <c r="AU175" s="275" t="s">
        <v>85</v>
      </c>
      <c r="AV175" s="15" t="s">
        <v>209</v>
      </c>
      <c r="AW175" s="15" t="s">
        <v>32</v>
      </c>
      <c r="AX175" s="15" t="s">
        <v>83</v>
      </c>
      <c r="AY175" s="275" t="s">
        <v>203</v>
      </c>
    </row>
    <row r="176" s="2" customFormat="1" ht="16.5" customHeight="1">
      <c r="A176" s="39"/>
      <c r="B176" s="40"/>
      <c r="C176" s="229" t="s">
        <v>283</v>
      </c>
      <c r="D176" s="229" t="s">
        <v>205</v>
      </c>
      <c r="E176" s="230" t="s">
        <v>284</v>
      </c>
      <c r="F176" s="231" t="s">
        <v>285</v>
      </c>
      <c r="G176" s="232" t="s">
        <v>220</v>
      </c>
      <c r="H176" s="233">
        <v>88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0.067360000000000003</v>
      </c>
      <c r="R176" s="239">
        <f>Q176*H176</f>
        <v>5.9276800000000005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286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226</v>
      </c>
      <c r="F177" s="227" t="s">
        <v>287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SUM(P178:P275)</f>
        <v>0</v>
      </c>
      <c r="Q177" s="221"/>
      <c r="R177" s="222">
        <f>SUM(R178:R275)</f>
        <v>2171.36029469</v>
      </c>
      <c r="S177" s="221"/>
      <c r="T177" s="223">
        <f>SUM(T178:T275)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83</v>
      </c>
      <c r="AT177" s="225" t="s">
        <v>75</v>
      </c>
      <c r="AU177" s="225" t="s">
        <v>83</v>
      </c>
      <c r="AY177" s="224" t="s">
        <v>203</v>
      </c>
      <c r="BK177" s="226">
        <f>SUM(BK178:BK275)</f>
        <v>0</v>
      </c>
    </row>
    <row r="178" s="2" customFormat="1" ht="24.15" customHeight="1">
      <c r="A178" s="39"/>
      <c r="B178" s="40"/>
      <c r="C178" s="229" t="s">
        <v>288</v>
      </c>
      <c r="D178" s="229" t="s">
        <v>205</v>
      </c>
      <c r="E178" s="230" t="s">
        <v>289</v>
      </c>
      <c r="F178" s="231" t="s">
        <v>290</v>
      </c>
      <c r="G178" s="232" t="s">
        <v>213</v>
      </c>
      <c r="H178" s="233">
        <v>12474.4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0.0073499999999999998</v>
      </c>
      <c r="R178" s="239">
        <f>Q178*H178</f>
        <v>91.686839999999989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291</v>
      </c>
    </row>
    <row r="179" s="14" customFormat="1">
      <c r="A179" s="14"/>
      <c r="B179" s="254"/>
      <c r="C179" s="255"/>
      <c r="D179" s="245" t="s">
        <v>243</v>
      </c>
      <c r="E179" s="256" t="s">
        <v>1</v>
      </c>
      <c r="F179" s="257" t="s">
        <v>292</v>
      </c>
      <c r="G179" s="255"/>
      <c r="H179" s="258">
        <v>9428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243</v>
      </c>
      <c r="AU179" s="264" t="s">
        <v>85</v>
      </c>
      <c r="AV179" s="14" t="s">
        <v>85</v>
      </c>
      <c r="AW179" s="14" t="s">
        <v>32</v>
      </c>
      <c r="AX179" s="14" t="s">
        <v>76</v>
      </c>
      <c r="AY179" s="264" t="s">
        <v>203</v>
      </c>
    </row>
    <row r="180" s="14" customFormat="1">
      <c r="A180" s="14"/>
      <c r="B180" s="254"/>
      <c r="C180" s="255"/>
      <c r="D180" s="245" t="s">
        <v>243</v>
      </c>
      <c r="E180" s="256" t="s">
        <v>1</v>
      </c>
      <c r="F180" s="257" t="s">
        <v>293</v>
      </c>
      <c r="G180" s="255"/>
      <c r="H180" s="258">
        <v>3046.4000000000001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243</v>
      </c>
      <c r="AU180" s="264" t="s">
        <v>85</v>
      </c>
      <c r="AV180" s="14" t="s">
        <v>85</v>
      </c>
      <c r="AW180" s="14" t="s">
        <v>32</v>
      </c>
      <c r="AX180" s="14" t="s">
        <v>76</v>
      </c>
      <c r="AY180" s="264" t="s">
        <v>203</v>
      </c>
    </row>
    <row r="181" s="15" customFormat="1">
      <c r="A181" s="15"/>
      <c r="B181" s="265"/>
      <c r="C181" s="266"/>
      <c r="D181" s="245" t="s">
        <v>243</v>
      </c>
      <c r="E181" s="267" t="s">
        <v>1</v>
      </c>
      <c r="F181" s="268" t="s">
        <v>247</v>
      </c>
      <c r="G181" s="266"/>
      <c r="H181" s="269">
        <v>12474.4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5" t="s">
        <v>243</v>
      </c>
      <c r="AU181" s="275" t="s">
        <v>85</v>
      </c>
      <c r="AV181" s="15" t="s">
        <v>209</v>
      </c>
      <c r="AW181" s="15" t="s">
        <v>32</v>
      </c>
      <c r="AX181" s="15" t="s">
        <v>83</v>
      </c>
      <c r="AY181" s="275" t="s">
        <v>203</v>
      </c>
    </row>
    <row r="182" s="2" customFormat="1" ht="24.15" customHeight="1">
      <c r="A182" s="39"/>
      <c r="B182" s="40"/>
      <c r="C182" s="229" t="s">
        <v>294</v>
      </c>
      <c r="D182" s="229" t="s">
        <v>205</v>
      </c>
      <c r="E182" s="230" t="s">
        <v>295</v>
      </c>
      <c r="F182" s="231" t="s">
        <v>296</v>
      </c>
      <c r="G182" s="232" t="s">
        <v>213</v>
      </c>
      <c r="H182" s="233">
        <v>12469.861999999999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0.00025999999999999998</v>
      </c>
      <c r="R182" s="239">
        <f>Q182*H182</f>
        <v>3.2421641199999995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297</v>
      </c>
    </row>
    <row r="183" s="14" customFormat="1">
      <c r="A183" s="14"/>
      <c r="B183" s="254"/>
      <c r="C183" s="255"/>
      <c r="D183" s="245" t="s">
        <v>243</v>
      </c>
      <c r="E183" s="256" t="s">
        <v>1</v>
      </c>
      <c r="F183" s="257" t="s">
        <v>298</v>
      </c>
      <c r="G183" s="255"/>
      <c r="H183" s="258">
        <v>12469.861999999999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243</v>
      </c>
      <c r="AU183" s="264" t="s">
        <v>85</v>
      </c>
      <c r="AV183" s="14" t="s">
        <v>85</v>
      </c>
      <c r="AW183" s="14" t="s">
        <v>32</v>
      </c>
      <c r="AX183" s="14" t="s">
        <v>76</v>
      </c>
      <c r="AY183" s="264" t="s">
        <v>203</v>
      </c>
    </row>
    <row r="184" s="15" customFormat="1">
      <c r="A184" s="15"/>
      <c r="B184" s="265"/>
      <c r="C184" s="266"/>
      <c r="D184" s="245" t="s">
        <v>243</v>
      </c>
      <c r="E184" s="267" t="s">
        <v>1</v>
      </c>
      <c r="F184" s="268" t="s">
        <v>247</v>
      </c>
      <c r="G184" s="266"/>
      <c r="H184" s="269">
        <v>12469.861999999999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5" t="s">
        <v>243</v>
      </c>
      <c r="AU184" s="275" t="s">
        <v>85</v>
      </c>
      <c r="AV184" s="15" t="s">
        <v>209</v>
      </c>
      <c r="AW184" s="15" t="s">
        <v>32</v>
      </c>
      <c r="AX184" s="15" t="s">
        <v>83</v>
      </c>
      <c r="AY184" s="275" t="s">
        <v>203</v>
      </c>
    </row>
    <row r="185" s="2" customFormat="1" ht="21.75" customHeight="1">
      <c r="A185" s="39"/>
      <c r="B185" s="40"/>
      <c r="C185" s="229" t="s">
        <v>299</v>
      </c>
      <c r="D185" s="229" t="s">
        <v>205</v>
      </c>
      <c r="E185" s="230" t="s">
        <v>300</v>
      </c>
      <c r="F185" s="231" t="s">
        <v>301</v>
      </c>
      <c r="G185" s="232" t="s">
        <v>213</v>
      </c>
      <c r="H185" s="233">
        <v>1248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0.056000000000000001</v>
      </c>
      <c r="R185" s="239">
        <f>Q185*H185</f>
        <v>69.888000000000005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302</v>
      </c>
    </row>
    <row r="186" s="2" customFormat="1" ht="24.15" customHeight="1">
      <c r="A186" s="39"/>
      <c r="B186" s="40"/>
      <c r="C186" s="229" t="s">
        <v>7</v>
      </c>
      <c r="D186" s="229" t="s">
        <v>205</v>
      </c>
      <c r="E186" s="230" t="s">
        <v>303</v>
      </c>
      <c r="F186" s="231" t="s">
        <v>304</v>
      </c>
      <c r="G186" s="232" t="s">
        <v>213</v>
      </c>
      <c r="H186" s="233">
        <v>12474.4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0.0043800000000000002</v>
      </c>
      <c r="R186" s="239">
        <f>Q186*H186</f>
        <v>54.637872000000002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305</v>
      </c>
    </row>
    <row r="187" s="2" customFormat="1" ht="44.25" customHeight="1">
      <c r="A187" s="39"/>
      <c r="B187" s="40"/>
      <c r="C187" s="229" t="s">
        <v>306</v>
      </c>
      <c r="D187" s="229" t="s">
        <v>205</v>
      </c>
      <c r="E187" s="230" t="s">
        <v>307</v>
      </c>
      <c r="F187" s="231" t="s">
        <v>308</v>
      </c>
      <c r="G187" s="232" t="s">
        <v>213</v>
      </c>
      <c r="H187" s="233">
        <v>12469.861999999999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309</v>
      </c>
    </row>
    <row r="188" s="13" customFormat="1">
      <c r="A188" s="13"/>
      <c r="B188" s="243"/>
      <c r="C188" s="244"/>
      <c r="D188" s="245" t="s">
        <v>243</v>
      </c>
      <c r="E188" s="246" t="s">
        <v>1</v>
      </c>
      <c r="F188" s="247" t="s">
        <v>310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243</v>
      </c>
      <c r="AU188" s="253" t="s">
        <v>85</v>
      </c>
      <c r="AV188" s="13" t="s">
        <v>83</v>
      </c>
      <c r="AW188" s="13" t="s">
        <v>32</v>
      </c>
      <c r="AX188" s="13" t="s">
        <v>76</v>
      </c>
      <c r="AY188" s="253" t="s">
        <v>203</v>
      </c>
    </row>
    <row r="189" s="14" customFormat="1">
      <c r="A189" s="14"/>
      <c r="B189" s="254"/>
      <c r="C189" s="255"/>
      <c r="D189" s="245" t="s">
        <v>243</v>
      </c>
      <c r="E189" s="256" t="s">
        <v>1</v>
      </c>
      <c r="F189" s="257" t="s">
        <v>311</v>
      </c>
      <c r="G189" s="255"/>
      <c r="H189" s="258">
        <v>12469.861999999999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243</v>
      </c>
      <c r="AU189" s="264" t="s">
        <v>85</v>
      </c>
      <c r="AV189" s="14" t="s">
        <v>85</v>
      </c>
      <c r="AW189" s="14" t="s">
        <v>32</v>
      </c>
      <c r="AX189" s="14" t="s">
        <v>76</v>
      </c>
      <c r="AY189" s="264" t="s">
        <v>203</v>
      </c>
    </row>
    <row r="190" s="15" customFormat="1">
      <c r="A190" s="15"/>
      <c r="B190" s="265"/>
      <c r="C190" s="266"/>
      <c r="D190" s="245" t="s">
        <v>243</v>
      </c>
      <c r="E190" s="267" t="s">
        <v>1</v>
      </c>
      <c r="F190" s="268" t="s">
        <v>247</v>
      </c>
      <c r="G190" s="266"/>
      <c r="H190" s="269">
        <v>12469.861999999999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243</v>
      </c>
      <c r="AU190" s="275" t="s">
        <v>85</v>
      </c>
      <c r="AV190" s="15" t="s">
        <v>209</v>
      </c>
      <c r="AW190" s="15" t="s">
        <v>32</v>
      </c>
      <c r="AX190" s="15" t="s">
        <v>83</v>
      </c>
      <c r="AY190" s="275" t="s">
        <v>203</v>
      </c>
    </row>
    <row r="191" s="2" customFormat="1" ht="24.15" customHeight="1">
      <c r="A191" s="39"/>
      <c r="B191" s="40"/>
      <c r="C191" s="229" t="s">
        <v>312</v>
      </c>
      <c r="D191" s="229" t="s">
        <v>205</v>
      </c>
      <c r="E191" s="230" t="s">
        <v>313</v>
      </c>
      <c r="F191" s="231" t="s">
        <v>314</v>
      </c>
      <c r="G191" s="232" t="s">
        <v>213</v>
      </c>
      <c r="H191" s="233">
        <v>12469.861999999999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0.0040000000000000001</v>
      </c>
      <c r="R191" s="239">
        <f>Q191*H191</f>
        <v>49.879447999999996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315</v>
      </c>
    </row>
    <row r="192" s="2" customFormat="1" ht="24.15" customHeight="1">
      <c r="A192" s="39"/>
      <c r="B192" s="40"/>
      <c r="C192" s="229" t="s">
        <v>316</v>
      </c>
      <c r="D192" s="229" t="s">
        <v>205</v>
      </c>
      <c r="E192" s="230" t="s">
        <v>317</v>
      </c>
      <c r="F192" s="231" t="s">
        <v>318</v>
      </c>
      <c r="G192" s="232" t="s">
        <v>213</v>
      </c>
      <c r="H192" s="233">
        <v>12478.938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0.01575</v>
      </c>
      <c r="R192" s="239">
        <f>Q192*H192</f>
        <v>196.5432735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319</v>
      </c>
    </row>
    <row r="193" s="13" customFormat="1">
      <c r="A193" s="13"/>
      <c r="B193" s="243"/>
      <c r="C193" s="244"/>
      <c r="D193" s="245" t="s">
        <v>243</v>
      </c>
      <c r="E193" s="246" t="s">
        <v>1</v>
      </c>
      <c r="F193" s="247" t="s">
        <v>320</v>
      </c>
      <c r="G193" s="244"/>
      <c r="H193" s="246" t="s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243</v>
      </c>
      <c r="AU193" s="253" t="s">
        <v>85</v>
      </c>
      <c r="AV193" s="13" t="s">
        <v>83</v>
      </c>
      <c r="AW193" s="13" t="s">
        <v>32</v>
      </c>
      <c r="AX193" s="13" t="s">
        <v>76</v>
      </c>
      <c r="AY193" s="253" t="s">
        <v>203</v>
      </c>
    </row>
    <row r="194" s="14" customFormat="1">
      <c r="A194" s="14"/>
      <c r="B194" s="254"/>
      <c r="C194" s="255"/>
      <c r="D194" s="245" t="s">
        <v>243</v>
      </c>
      <c r="E194" s="256" t="s">
        <v>1</v>
      </c>
      <c r="F194" s="257" t="s">
        <v>321</v>
      </c>
      <c r="G194" s="255"/>
      <c r="H194" s="258">
        <v>12474.4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243</v>
      </c>
      <c r="AU194" s="264" t="s">
        <v>85</v>
      </c>
      <c r="AV194" s="14" t="s">
        <v>85</v>
      </c>
      <c r="AW194" s="14" t="s">
        <v>32</v>
      </c>
      <c r="AX194" s="14" t="s">
        <v>76</v>
      </c>
      <c r="AY194" s="264" t="s">
        <v>203</v>
      </c>
    </row>
    <row r="195" s="13" customFormat="1">
      <c r="A195" s="13"/>
      <c r="B195" s="243"/>
      <c r="C195" s="244"/>
      <c r="D195" s="245" t="s">
        <v>243</v>
      </c>
      <c r="E195" s="246" t="s">
        <v>1</v>
      </c>
      <c r="F195" s="247" t="s">
        <v>322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243</v>
      </c>
      <c r="AU195" s="253" t="s">
        <v>85</v>
      </c>
      <c r="AV195" s="13" t="s">
        <v>83</v>
      </c>
      <c r="AW195" s="13" t="s">
        <v>32</v>
      </c>
      <c r="AX195" s="13" t="s">
        <v>76</v>
      </c>
      <c r="AY195" s="253" t="s">
        <v>203</v>
      </c>
    </row>
    <row r="196" s="14" customFormat="1">
      <c r="A196" s="14"/>
      <c r="B196" s="254"/>
      <c r="C196" s="255"/>
      <c r="D196" s="245" t="s">
        <v>243</v>
      </c>
      <c r="E196" s="256" t="s">
        <v>1</v>
      </c>
      <c r="F196" s="257" t="s">
        <v>323</v>
      </c>
      <c r="G196" s="255"/>
      <c r="H196" s="258">
        <v>4.5380000000000003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243</v>
      </c>
      <c r="AU196" s="264" t="s">
        <v>85</v>
      </c>
      <c r="AV196" s="14" t="s">
        <v>85</v>
      </c>
      <c r="AW196" s="14" t="s">
        <v>32</v>
      </c>
      <c r="AX196" s="14" t="s">
        <v>76</v>
      </c>
      <c r="AY196" s="264" t="s">
        <v>203</v>
      </c>
    </row>
    <row r="197" s="15" customFormat="1">
      <c r="A197" s="15"/>
      <c r="B197" s="265"/>
      <c r="C197" s="266"/>
      <c r="D197" s="245" t="s">
        <v>243</v>
      </c>
      <c r="E197" s="267" t="s">
        <v>1</v>
      </c>
      <c r="F197" s="268" t="s">
        <v>247</v>
      </c>
      <c r="G197" s="266"/>
      <c r="H197" s="269">
        <v>12478.938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243</v>
      </c>
      <c r="AU197" s="275" t="s">
        <v>85</v>
      </c>
      <c r="AV197" s="15" t="s">
        <v>209</v>
      </c>
      <c r="AW197" s="15" t="s">
        <v>32</v>
      </c>
      <c r="AX197" s="15" t="s">
        <v>83</v>
      </c>
      <c r="AY197" s="275" t="s">
        <v>203</v>
      </c>
    </row>
    <row r="198" s="2" customFormat="1" ht="24.15" customHeight="1">
      <c r="A198" s="39"/>
      <c r="B198" s="40"/>
      <c r="C198" s="229" t="s">
        <v>324</v>
      </c>
      <c r="D198" s="229" t="s">
        <v>205</v>
      </c>
      <c r="E198" s="230" t="s">
        <v>325</v>
      </c>
      <c r="F198" s="231" t="s">
        <v>326</v>
      </c>
      <c r="G198" s="232" t="s">
        <v>213</v>
      </c>
      <c r="H198" s="233">
        <v>99831.504000000001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0.0079000000000000008</v>
      </c>
      <c r="R198" s="239">
        <f>Q198*H198</f>
        <v>788.66888160000008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327</v>
      </c>
    </row>
    <row r="199" s="14" customFormat="1">
      <c r="A199" s="14"/>
      <c r="B199" s="254"/>
      <c r="C199" s="255"/>
      <c r="D199" s="245" t="s">
        <v>243</v>
      </c>
      <c r="E199" s="255"/>
      <c r="F199" s="257" t="s">
        <v>328</v>
      </c>
      <c r="G199" s="255"/>
      <c r="H199" s="258">
        <v>99831.504000000001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243</v>
      </c>
      <c r="AU199" s="264" t="s">
        <v>85</v>
      </c>
      <c r="AV199" s="14" t="s">
        <v>85</v>
      </c>
      <c r="AW199" s="14" t="s">
        <v>4</v>
      </c>
      <c r="AX199" s="14" t="s">
        <v>83</v>
      </c>
      <c r="AY199" s="264" t="s">
        <v>203</v>
      </c>
    </row>
    <row r="200" s="2" customFormat="1" ht="16.5" customHeight="1">
      <c r="A200" s="39"/>
      <c r="B200" s="40"/>
      <c r="C200" s="229" t="s">
        <v>329</v>
      </c>
      <c r="D200" s="229" t="s">
        <v>205</v>
      </c>
      <c r="E200" s="230" t="s">
        <v>330</v>
      </c>
      <c r="F200" s="231" t="s">
        <v>331</v>
      </c>
      <c r="G200" s="232" t="s">
        <v>213</v>
      </c>
      <c r="H200" s="233">
        <v>144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0.00084999999999999995</v>
      </c>
      <c r="R200" s="239">
        <f>Q200*H200</f>
        <v>0.1224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332</v>
      </c>
    </row>
    <row r="201" s="2" customFormat="1" ht="24.15" customHeight="1">
      <c r="A201" s="39"/>
      <c r="B201" s="40"/>
      <c r="C201" s="229" t="s">
        <v>333</v>
      </c>
      <c r="D201" s="229" t="s">
        <v>205</v>
      </c>
      <c r="E201" s="230" t="s">
        <v>334</v>
      </c>
      <c r="F201" s="231" t="s">
        <v>335</v>
      </c>
      <c r="G201" s="232" t="s">
        <v>336</v>
      </c>
      <c r="H201" s="233">
        <v>2028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0.0015</v>
      </c>
      <c r="R201" s="239">
        <f>Q201*H201</f>
        <v>3.0420000000000003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337</v>
      </c>
    </row>
    <row r="202" s="2" customFormat="1" ht="24.15" customHeight="1">
      <c r="A202" s="39"/>
      <c r="B202" s="40"/>
      <c r="C202" s="229" t="s">
        <v>338</v>
      </c>
      <c r="D202" s="229" t="s">
        <v>205</v>
      </c>
      <c r="E202" s="230" t="s">
        <v>339</v>
      </c>
      <c r="F202" s="231" t="s">
        <v>340</v>
      </c>
      <c r="G202" s="232" t="s">
        <v>208</v>
      </c>
      <c r="H202" s="233">
        <v>1.8180000000000001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2.5018699999999998</v>
      </c>
      <c r="R202" s="239">
        <f>Q202*H202</f>
        <v>4.5483996599999994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209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209</v>
      </c>
      <c r="BM202" s="241" t="s">
        <v>341</v>
      </c>
    </row>
    <row r="203" s="14" customFormat="1">
      <c r="A203" s="14"/>
      <c r="B203" s="254"/>
      <c r="C203" s="255"/>
      <c r="D203" s="245" t="s">
        <v>243</v>
      </c>
      <c r="E203" s="256" t="s">
        <v>1</v>
      </c>
      <c r="F203" s="257" t="s">
        <v>342</v>
      </c>
      <c r="G203" s="255"/>
      <c r="H203" s="258">
        <v>1.8180000000000001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243</v>
      </c>
      <c r="AU203" s="264" t="s">
        <v>85</v>
      </c>
      <c r="AV203" s="14" t="s">
        <v>85</v>
      </c>
      <c r="AW203" s="14" t="s">
        <v>32</v>
      </c>
      <c r="AX203" s="14" t="s">
        <v>76</v>
      </c>
      <c r="AY203" s="264" t="s">
        <v>203</v>
      </c>
    </row>
    <row r="204" s="15" customFormat="1">
      <c r="A204" s="15"/>
      <c r="B204" s="265"/>
      <c r="C204" s="266"/>
      <c r="D204" s="245" t="s">
        <v>243</v>
      </c>
      <c r="E204" s="267" t="s">
        <v>1</v>
      </c>
      <c r="F204" s="268" t="s">
        <v>247</v>
      </c>
      <c r="G204" s="266"/>
      <c r="H204" s="269">
        <v>1.8180000000000001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5" t="s">
        <v>243</v>
      </c>
      <c r="AU204" s="275" t="s">
        <v>85</v>
      </c>
      <c r="AV204" s="15" t="s">
        <v>209</v>
      </c>
      <c r="AW204" s="15" t="s">
        <v>32</v>
      </c>
      <c r="AX204" s="15" t="s">
        <v>83</v>
      </c>
      <c r="AY204" s="275" t="s">
        <v>203</v>
      </c>
    </row>
    <row r="205" s="2" customFormat="1" ht="24.15" customHeight="1">
      <c r="A205" s="39"/>
      <c r="B205" s="40"/>
      <c r="C205" s="229" t="s">
        <v>343</v>
      </c>
      <c r="D205" s="229" t="s">
        <v>205</v>
      </c>
      <c r="E205" s="230" t="s">
        <v>344</v>
      </c>
      <c r="F205" s="231" t="s">
        <v>345</v>
      </c>
      <c r="G205" s="232" t="s">
        <v>208</v>
      </c>
      <c r="H205" s="233">
        <v>48.863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2.5018699999999998</v>
      </c>
      <c r="R205" s="239">
        <f>Q205*H205</f>
        <v>122.24887380999999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209</v>
      </c>
      <c r="AT205" s="241" t="s">
        <v>205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209</v>
      </c>
      <c r="BM205" s="241" t="s">
        <v>346</v>
      </c>
    </row>
    <row r="206" s="14" customFormat="1">
      <c r="A206" s="14"/>
      <c r="B206" s="254"/>
      <c r="C206" s="255"/>
      <c r="D206" s="245" t="s">
        <v>243</v>
      </c>
      <c r="E206" s="256" t="s">
        <v>1</v>
      </c>
      <c r="F206" s="257" t="s">
        <v>347</v>
      </c>
      <c r="G206" s="255"/>
      <c r="H206" s="258">
        <v>18.16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243</v>
      </c>
      <c r="AU206" s="264" t="s">
        <v>85</v>
      </c>
      <c r="AV206" s="14" t="s">
        <v>85</v>
      </c>
      <c r="AW206" s="14" t="s">
        <v>32</v>
      </c>
      <c r="AX206" s="14" t="s">
        <v>76</v>
      </c>
      <c r="AY206" s="264" t="s">
        <v>203</v>
      </c>
    </row>
    <row r="207" s="14" customFormat="1">
      <c r="A207" s="14"/>
      <c r="B207" s="254"/>
      <c r="C207" s="255"/>
      <c r="D207" s="245" t="s">
        <v>243</v>
      </c>
      <c r="E207" s="256" t="s">
        <v>1</v>
      </c>
      <c r="F207" s="257" t="s">
        <v>348</v>
      </c>
      <c r="G207" s="255"/>
      <c r="H207" s="258">
        <v>0.91500000000000004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243</v>
      </c>
      <c r="AU207" s="264" t="s">
        <v>85</v>
      </c>
      <c r="AV207" s="14" t="s">
        <v>85</v>
      </c>
      <c r="AW207" s="14" t="s">
        <v>32</v>
      </c>
      <c r="AX207" s="14" t="s">
        <v>76</v>
      </c>
      <c r="AY207" s="264" t="s">
        <v>203</v>
      </c>
    </row>
    <row r="208" s="14" customFormat="1">
      <c r="A208" s="14"/>
      <c r="B208" s="254"/>
      <c r="C208" s="255"/>
      <c r="D208" s="245" t="s">
        <v>243</v>
      </c>
      <c r="E208" s="256" t="s">
        <v>1</v>
      </c>
      <c r="F208" s="257" t="s">
        <v>349</v>
      </c>
      <c r="G208" s="255"/>
      <c r="H208" s="258">
        <v>2.4849999999999999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243</v>
      </c>
      <c r="AU208" s="264" t="s">
        <v>85</v>
      </c>
      <c r="AV208" s="14" t="s">
        <v>85</v>
      </c>
      <c r="AW208" s="14" t="s">
        <v>32</v>
      </c>
      <c r="AX208" s="14" t="s">
        <v>76</v>
      </c>
      <c r="AY208" s="264" t="s">
        <v>203</v>
      </c>
    </row>
    <row r="209" s="14" customFormat="1">
      <c r="A209" s="14"/>
      <c r="B209" s="254"/>
      <c r="C209" s="255"/>
      <c r="D209" s="245" t="s">
        <v>243</v>
      </c>
      <c r="E209" s="256" t="s">
        <v>1</v>
      </c>
      <c r="F209" s="257" t="s">
        <v>350</v>
      </c>
      <c r="G209" s="255"/>
      <c r="H209" s="258">
        <v>3.3100000000000001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243</v>
      </c>
      <c r="AU209" s="264" t="s">
        <v>85</v>
      </c>
      <c r="AV209" s="14" t="s">
        <v>85</v>
      </c>
      <c r="AW209" s="14" t="s">
        <v>32</v>
      </c>
      <c r="AX209" s="14" t="s">
        <v>76</v>
      </c>
      <c r="AY209" s="264" t="s">
        <v>203</v>
      </c>
    </row>
    <row r="210" s="14" customFormat="1">
      <c r="A210" s="14"/>
      <c r="B210" s="254"/>
      <c r="C210" s="255"/>
      <c r="D210" s="245" t="s">
        <v>243</v>
      </c>
      <c r="E210" s="256" t="s">
        <v>1</v>
      </c>
      <c r="F210" s="257" t="s">
        <v>351</v>
      </c>
      <c r="G210" s="255"/>
      <c r="H210" s="258">
        <v>4.3179999999999996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243</v>
      </c>
      <c r="AU210" s="264" t="s">
        <v>85</v>
      </c>
      <c r="AV210" s="14" t="s">
        <v>85</v>
      </c>
      <c r="AW210" s="14" t="s">
        <v>32</v>
      </c>
      <c r="AX210" s="14" t="s">
        <v>76</v>
      </c>
      <c r="AY210" s="264" t="s">
        <v>203</v>
      </c>
    </row>
    <row r="211" s="14" customFormat="1">
      <c r="A211" s="14"/>
      <c r="B211" s="254"/>
      <c r="C211" s="255"/>
      <c r="D211" s="245" t="s">
        <v>243</v>
      </c>
      <c r="E211" s="256" t="s">
        <v>1</v>
      </c>
      <c r="F211" s="257" t="s">
        <v>352</v>
      </c>
      <c r="G211" s="255"/>
      <c r="H211" s="258">
        <v>3.2000000000000002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243</v>
      </c>
      <c r="AU211" s="264" t="s">
        <v>85</v>
      </c>
      <c r="AV211" s="14" t="s">
        <v>85</v>
      </c>
      <c r="AW211" s="14" t="s">
        <v>32</v>
      </c>
      <c r="AX211" s="14" t="s">
        <v>76</v>
      </c>
      <c r="AY211" s="264" t="s">
        <v>203</v>
      </c>
    </row>
    <row r="212" s="14" customFormat="1">
      <c r="A212" s="14"/>
      <c r="B212" s="254"/>
      <c r="C212" s="255"/>
      <c r="D212" s="245" t="s">
        <v>243</v>
      </c>
      <c r="E212" s="256" t="s">
        <v>1</v>
      </c>
      <c r="F212" s="257" t="s">
        <v>353</v>
      </c>
      <c r="G212" s="255"/>
      <c r="H212" s="258">
        <v>2.3900000000000001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243</v>
      </c>
      <c r="AU212" s="264" t="s">
        <v>85</v>
      </c>
      <c r="AV212" s="14" t="s">
        <v>85</v>
      </c>
      <c r="AW212" s="14" t="s">
        <v>32</v>
      </c>
      <c r="AX212" s="14" t="s">
        <v>76</v>
      </c>
      <c r="AY212" s="264" t="s">
        <v>203</v>
      </c>
    </row>
    <row r="213" s="14" customFormat="1">
      <c r="A213" s="14"/>
      <c r="B213" s="254"/>
      <c r="C213" s="255"/>
      <c r="D213" s="245" t="s">
        <v>243</v>
      </c>
      <c r="E213" s="256" t="s">
        <v>1</v>
      </c>
      <c r="F213" s="257" t="s">
        <v>354</v>
      </c>
      <c r="G213" s="255"/>
      <c r="H213" s="258">
        <v>6.085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243</v>
      </c>
      <c r="AU213" s="264" t="s">
        <v>85</v>
      </c>
      <c r="AV213" s="14" t="s">
        <v>85</v>
      </c>
      <c r="AW213" s="14" t="s">
        <v>32</v>
      </c>
      <c r="AX213" s="14" t="s">
        <v>76</v>
      </c>
      <c r="AY213" s="264" t="s">
        <v>203</v>
      </c>
    </row>
    <row r="214" s="14" customFormat="1">
      <c r="A214" s="14"/>
      <c r="B214" s="254"/>
      <c r="C214" s="255"/>
      <c r="D214" s="245" t="s">
        <v>243</v>
      </c>
      <c r="E214" s="256" t="s">
        <v>1</v>
      </c>
      <c r="F214" s="257" t="s">
        <v>355</v>
      </c>
      <c r="G214" s="255"/>
      <c r="H214" s="258">
        <v>7.75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243</v>
      </c>
      <c r="AU214" s="264" t="s">
        <v>85</v>
      </c>
      <c r="AV214" s="14" t="s">
        <v>85</v>
      </c>
      <c r="AW214" s="14" t="s">
        <v>32</v>
      </c>
      <c r="AX214" s="14" t="s">
        <v>76</v>
      </c>
      <c r="AY214" s="264" t="s">
        <v>203</v>
      </c>
    </row>
    <row r="215" s="14" customFormat="1">
      <c r="A215" s="14"/>
      <c r="B215" s="254"/>
      <c r="C215" s="255"/>
      <c r="D215" s="245" t="s">
        <v>243</v>
      </c>
      <c r="E215" s="256" t="s">
        <v>1</v>
      </c>
      <c r="F215" s="257" t="s">
        <v>356</v>
      </c>
      <c r="G215" s="255"/>
      <c r="H215" s="258">
        <v>0.25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243</v>
      </c>
      <c r="AU215" s="264" t="s">
        <v>85</v>
      </c>
      <c r="AV215" s="14" t="s">
        <v>85</v>
      </c>
      <c r="AW215" s="14" t="s">
        <v>32</v>
      </c>
      <c r="AX215" s="14" t="s">
        <v>76</v>
      </c>
      <c r="AY215" s="264" t="s">
        <v>203</v>
      </c>
    </row>
    <row r="216" s="15" customFormat="1">
      <c r="A216" s="15"/>
      <c r="B216" s="265"/>
      <c r="C216" s="266"/>
      <c r="D216" s="245" t="s">
        <v>243</v>
      </c>
      <c r="E216" s="267" t="s">
        <v>1</v>
      </c>
      <c r="F216" s="268" t="s">
        <v>247</v>
      </c>
      <c r="G216" s="266"/>
      <c r="H216" s="269">
        <v>48.863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5" t="s">
        <v>243</v>
      </c>
      <c r="AU216" s="275" t="s">
        <v>85</v>
      </c>
      <c r="AV216" s="15" t="s">
        <v>209</v>
      </c>
      <c r="AW216" s="15" t="s">
        <v>32</v>
      </c>
      <c r="AX216" s="15" t="s">
        <v>83</v>
      </c>
      <c r="AY216" s="275" t="s">
        <v>203</v>
      </c>
    </row>
    <row r="217" s="2" customFormat="1" ht="24.15" customHeight="1">
      <c r="A217" s="39"/>
      <c r="B217" s="40"/>
      <c r="C217" s="229" t="s">
        <v>210</v>
      </c>
      <c r="D217" s="229" t="s">
        <v>205</v>
      </c>
      <c r="E217" s="230" t="s">
        <v>357</v>
      </c>
      <c r="F217" s="231" t="s">
        <v>358</v>
      </c>
      <c r="G217" s="232" t="s">
        <v>208</v>
      </c>
      <c r="H217" s="233">
        <v>48.863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359</v>
      </c>
    </row>
    <row r="218" s="2" customFormat="1" ht="24.15" customHeight="1">
      <c r="A218" s="39"/>
      <c r="B218" s="40"/>
      <c r="C218" s="229" t="s">
        <v>360</v>
      </c>
      <c r="D218" s="229" t="s">
        <v>205</v>
      </c>
      <c r="E218" s="230" t="s">
        <v>361</v>
      </c>
      <c r="F218" s="231" t="s">
        <v>362</v>
      </c>
      <c r="G218" s="232" t="s">
        <v>208</v>
      </c>
      <c r="H218" s="233">
        <v>46.673000000000002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363</v>
      </c>
    </row>
    <row r="219" s="14" customFormat="1">
      <c r="A219" s="14"/>
      <c r="B219" s="254"/>
      <c r="C219" s="255"/>
      <c r="D219" s="245" t="s">
        <v>243</v>
      </c>
      <c r="E219" s="256" t="s">
        <v>1</v>
      </c>
      <c r="F219" s="257" t="s">
        <v>347</v>
      </c>
      <c r="G219" s="255"/>
      <c r="H219" s="258">
        <v>18.16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243</v>
      </c>
      <c r="AU219" s="264" t="s">
        <v>85</v>
      </c>
      <c r="AV219" s="14" t="s">
        <v>85</v>
      </c>
      <c r="AW219" s="14" t="s">
        <v>32</v>
      </c>
      <c r="AX219" s="14" t="s">
        <v>76</v>
      </c>
      <c r="AY219" s="264" t="s">
        <v>203</v>
      </c>
    </row>
    <row r="220" s="14" customFormat="1">
      <c r="A220" s="14"/>
      <c r="B220" s="254"/>
      <c r="C220" s="255"/>
      <c r="D220" s="245" t="s">
        <v>243</v>
      </c>
      <c r="E220" s="256" t="s">
        <v>1</v>
      </c>
      <c r="F220" s="257" t="s">
        <v>348</v>
      </c>
      <c r="G220" s="255"/>
      <c r="H220" s="258">
        <v>0.91500000000000004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243</v>
      </c>
      <c r="AU220" s="264" t="s">
        <v>85</v>
      </c>
      <c r="AV220" s="14" t="s">
        <v>85</v>
      </c>
      <c r="AW220" s="14" t="s">
        <v>32</v>
      </c>
      <c r="AX220" s="14" t="s">
        <v>76</v>
      </c>
      <c r="AY220" s="264" t="s">
        <v>203</v>
      </c>
    </row>
    <row r="221" s="14" customFormat="1">
      <c r="A221" s="14"/>
      <c r="B221" s="254"/>
      <c r="C221" s="255"/>
      <c r="D221" s="245" t="s">
        <v>243</v>
      </c>
      <c r="E221" s="256" t="s">
        <v>1</v>
      </c>
      <c r="F221" s="257" t="s">
        <v>349</v>
      </c>
      <c r="G221" s="255"/>
      <c r="H221" s="258">
        <v>2.4849999999999999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243</v>
      </c>
      <c r="AU221" s="264" t="s">
        <v>85</v>
      </c>
      <c r="AV221" s="14" t="s">
        <v>85</v>
      </c>
      <c r="AW221" s="14" t="s">
        <v>32</v>
      </c>
      <c r="AX221" s="14" t="s">
        <v>76</v>
      </c>
      <c r="AY221" s="264" t="s">
        <v>203</v>
      </c>
    </row>
    <row r="222" s="14" customFormat="1">
      <c r="A222" s="14"/>
      <c r="B222" s="254"/>
      <c r="C222" s="255"/>
      <c r="D222" s="245" t="s">
        <v>243</v>
      </c>
      <c r="E222" s="256" t="s">
        <v>1</v>
      </c>
      <c r="F222" s="257" t="s">
        <v>350</v>
      </c>
      <c r="G222" s="255"/>
      <c r="H222" s="258">
        <v>3.3100000000000001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243</v>
      </c>
      <c r="AU222" s="264" t="s">
        <v>85</v>
      </c>
      <c r="AV222" s="14" t="s">
        <v>85</v>
      </c>
      <c r="AW222" s="14" t="s">
        <v>32</v>
      </c>
      <c r="AX222" s="14" t="s">
        <v>76</v>
      </c>
      <c r="AY222" s="264" t="s">
        <v>203</v>
      </c>
    </row>
    <row r="223" s="14" customFormat="1">
      <c r="A223" s="14"/>
      <c r="B223" s="254"/>
      <c r="C223" s="255"/>
      <c r="D223" s="245" t="s">
        <v>243</v>
      </c>
      <c r="E223" s="256" t="s">
        <v>1</v>
      </c>
      <c r="F223" s="257" t="s">
        <v>351</v>
      </c>
      <c r="G223" s="255"/>
      <c r="H223" s="258">
        <v>4.3179999999999996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243</v>
      </c>
      <c r="AU223" s="264" t="s">
        <v>85</v>
      </c>
      <c r="AV223" s="14" t="s">
        <v>85</v>
      </c>
      <c r="AW223" s="14" t="s">
        <v>32</v>
      </c>
      <c r="AX223" s="14" t="s">
        <v>76</v>
      </c>
      <c r="AY223" s="264" t="s">
        <v>203</v>
      </c>
    </row>
    <row r="224" s="14" customFormat="1">
      <c r="A224" s="14"/>
      <c r="B224" s="254"/>
      <c r="C224" s="255"/>
      <c r="D224" s="245" t="s">
        <v>243</v>
      </c>
      <c r="E224" s="256" t="s">
        <v>1</v>
      </c>
      <c r="F224" s="257" t="s">
        <v>364</v>
      </c>
      <c r="G224" s="255"/>
      <c r="H224" s="258">
        <v>1.01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243</v>
      </c>
      <c r="AU224" s="264" t="s">
        <v>85</v>
      </c>
      <c r="AV224" s="14" t="s">
        <v>85</v>
      </c>
      <c r="AW224" s="14" t="s">
        <v>32</v>
      </c>
      <c r="AX224" s="14" t="s">
        <v>76</v>
      </c>
      <c r="AY224" s="264" t="s">
        <v>203</v>
      </c>
    </row>
    <row r="225" s="14" customFormat="1">
      <c r="A225" s="14"/>
      <c r="B225" s="254"/>
      <c r="C225" s="255"/>
      <c r="D225" s="245" t="s">
        <v>243</v>
      </c>
      <c r="E225" s="256" t="s">
        <v>1</v>
      </c>
      <c r="F225" s="257" t="s">
        <v>353</v>
      </c>
      <c r="G225" s="255"/>
      <c r="H225" s="258">
        <v>2.3900000000000001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243</v>
      </c>
      <c r="AU225" s="264" t="s">
        <v>85</v>
      </c>
      <c r="AV225" s="14" t="s">
        <v>85</v>
      </c>
      <c r="AW225" s="14" t="s">
        <v>32</v>
      </c>
      <c r="AX225" s="14" t="s">
        <v>76</v>
      </c>
      <c r="AY225" s="264" t="s">
        <v>203</v>
      </c>
    </row>
    <row r="226" s="14" customFormat="1">
      <c r="A226" s="14"/>
      <c r="B226" s="254"/>
      <c r="C226" s="255"/>
      <c r="D226" s="245" t="s">
        <v>243</v>
      </c>
      <c r="E226" s="256" t="s">
        <v>1</v>
      </c>
      <c r="F226" s="257" t="s">
        <v>354</v>
      </c>
      <c r="G226" s="255"/>
      <c r="H226" s="258">
        <v>6.085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243</v>
      </c>
      <c r="AU226" s="264" t="s">
        <v>85</v>
      </c>
      <c r="AV226" s="14" t="s">
        <v>85</v>
      </c>
      <c r="AW226" s="14" t="s">
        <v>32</v>
      </c>
      <c r="AX226" s="14" t="s">
        <v>76</v>
      </c>
      <c r="AY226" s="264" t="s">
        <v>203</v>
      </c>
    </row>
    <row r="227" s="14" customFormat="1">
      <c r="A227" s="14"/>
      <c r="B227" s="254"/>
      <c r="C227" s="255"/>
      <c r="D227" s="245" t="s">
        <v>243</v>
      </c>
      <c r="E227" s="256" t="s">
        <v>1</v>
      </c>
      <c r="F227" s="257" t="s">
        <v>355</v>
      </c>
      <c r="G227" s="255"/>
      <c r="H227" s="258">
        <v>7.75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243</v>
      </c>
      <c r="AU227" s="264" t="s">
        <v>85</v>
      </c>
      <c r="AV227" s="14" t="s">
        <v>85</v>
      </c>
      <c r="AW227" s="14" t="s">
        <v>32</v>
      </c>
      <c r="AX227" s="14" t="s">
        <v>76</v>
      </c>
      <c r="AY227" s="264" t="s">
        <v>203</v>
      </c>
    </row>
    <row r="228" s="14" customFormat="1">
      <c r="A228" s="14"/>
      <c r="B228" s="254"/>
      <c r="C228" s="255"/>
      <c r="D228" s="245" t="s">
        <v>243</v>
      </c>
      <c r="E228" s="256" t="s">
        <v>1</v>
      </c>
      <c r="F228" s="257" t="s">
        <v>356</v>
      </c>
      <c r="G228" s="255"/>
      <c r="H228" s="258">
        <v>0.25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243</v>
      </c>
      <c r="AU228" s="264" t="s">
        <v>85</v>
      </c>
      <c r="AV228" s="14" t="s">
        <v>85</v>
      </c>
      <c r="AW228" s="14" t="s">
        <v>32</v>
      </c>
      <c r="AX228" s="14" t="s">
        <v>76</v>
      </c>
      <c r="AY228" s="264" t="s">
        <v>203</v>
      </c>
    </row>
    <row r="229" s="15" customFormat="1">
      <c r="A229" s="15"/>
      <c r="B229" s="265"/>
      <c r="C229" s="266"/>
      <c r="D229" s="245" t="s">
        <v>243</v>
      </c>
      <c r="E229" s="267" t="s">
        <v>1</v>
      </c>
      <c r="F229" s="268" t="s">
        <v>247</v>
      </c>
      <c r="G229" s="266"/>
      <c r="H229" s="269">
        <v>46.673000000000002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243</v>
      </c>
      <c r="AU229" s="275" t="s">
        <v>85</v>
      </c>
      <c r="AV229" s="15" t="s">
        <v>209</v>
      </c>
      <c r="AW229" s="15" t="s">
        <v>32</v>
      </c>
      <c r="AX229" s="15" t="s">
        <v>83</v>
      </c>
      <c r="AY229" s="275" t="s">
        <v>203</v>
      </c>
    </row>
    <row r="230" s="2" customFormat="1" ht="24.15" customHeight="1">
      <c r="A230" s="39"/>
      <c r="B230" s="40"/>
      <c r="C230" s="229" t="s">
        <v>214</v>
      </c>
      <c r="D230" s="229" t="s">
        <v>205</v>
      </c>
      <c r="E230" s="230" t="s">
        <v>365</v>
      </c>
      <c r="F230" s="231" t="s">
        <v>366</v>
      </c>
      <c r="G230" s="232" t="s">
        <v>208</v>
      </c>
      <c r="H230" s="233">
        <v>136.91200000000001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2.0600000000000001</v>
      </c>
      <c r="R230" s="239">
        <f>Q230*H230</f>
        <v>282.03872000000001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209</v>
      </c>
      <c r="AT230" s="241" t="s">
        <v>205</v>
      </c>
      <c r="AU230" s="241" t="s">
        <v>85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209</v>
      </c>
      <c r="BM230" s="241" t="s">
        <v>367</v>
      </c>
    </row>
    <row r="231" s="14" customFormat="1">
      <c r="A231" s="14"/>
      <c r="B231" s="254"/>
      <c r="C231" s="255"/>
      <c r="D231" s="245" t="s">
        <v>243</v>
      </c>
      <c r="E231" s="256" t="s">
        <v>1</v>
      </c>
      <c r="F231" s="257" t="s">
        <v>347</v>
      </c>
      <c r="G231" s="255"/>
      <c r="H231" s="258">
        <v>18.16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243</v>
      </c>
      <c r="AU231" s="264" t="s">
        <v>85</v>
      </c>
      <c r="AV231" s="14" t="s">
        <v>85</v>
      </c>
      <c r="AW231" s="14" t="s">
        <v>32</v>
      </c>
      <c r="AX231" s="14" t="s">
        <v>76</v>
      </c>
      <c r="AY231" s="264" t="s">
        <v>203</v>
      </c>
    </row>
    <row r="232" s="14" customFormat="1">
      <c r="A232" s="14"/>
      <c r="B232" s="254"/>
      <c r="C232" s="255"/>
      <c r="D232" s="245" t="s">
        <v>243</v>
      </c>
      <c r="E232" s="256" t="s">
        <v>1</v>
      </c>
      <c r="F232" s="257" t="s">
        <v>368</v>
      </c>
      <c r="G232" s="255"/>
      <c r="H232" s="258">
        <v>6.3719999999999999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243</v>
      </c>
      <c r="AU232" s="264" t="s">
        <v>85</v>
      </c>
      <c r="AV232" s="14" t="s">
        <v>85</v>
      </c>
      <c r="AW232" s="14" t="s">
        <v>32</v>
      </c>
      <c r="AX232" s="14" t="s">
        <v>76</v>
      </c>
      <c r="AY232" s="264" t="s">
        <v>203</v>
      </c>
    </row>
    <row r="233" s="14" customFormat="1">
      <c r="A233" s="14"/>
      <c r="B233" s="254"/>
      <c r="C233" s="255"/>
      <c r="D233" s="245" t="s">
        <v>243</v>
      </c>
      <c r="E233" s="256" t="s">
        <v>1</v>
      </c>
      <c r="F233" s="257" t="s">
        <v>369</v>
      </c>
      <c r="G233" s="255"/>
      <c r="H233" s="258">
        <v>1.5560000000000001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243</v>
      </c>
      <c r="AU233" s="264" t="s">
        <v>85</v>
      </c>
      <c r="AV233" s="14" t="s">
        <v>85</v>
      </c>
      <c r="AW233" s="14" t="s">
        <v>32</v>
      </c>
      <c r="AX233" s="14" t="s">
        <v>76</v>
      </c>
      <c r="AY233" s="264" t="s">
        <v>203</v>
      </c>
    </row>
    <row r="234" s="14" customFormat="1">
      <c r="A234" s="14"/>
      <c r="B234" s="254"/>
      <c r="C234" s="255"/>
      <c r="D234" s="245" t="s">
        <v>243</v>
      </c>
      <c r="E234" s="256" t="s">
        <v>1</v>
      </c>
      <c r="F234" s="257" t="s">
        <v>370</v>
      </c>
      <c r="G234" s="255"/>
      <c r="H234" s="258">
        <v>3.976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243</v>
      </c>
      <c r="AU234" s="264" t="s">
        <v>85</v>
      </c>
      <c r="AV234" s="14" t="s">
        <v>85</v>
      </c>
      <c r="AW234" s="14" t="s">
        <v>32</v>
      </c>
      <c r="AX234" s="14" t="s">
        <v>76</v>
      </c>
      <c r="AY234" s="264" t="s">
        <v>203</v>
      </c>
    </row>
    <row r="235" s="14" customFormat="1">
      <c r="A235" s="14"/>
      <c r="B235" s="254"/>
      <c r="C235" s="255"/>
      <c r="D235" s="245" t="s">
        <v>243</v>
      </c>
      <c r="E235" s="256" t="s">
        <v>1</v>
      </c>
      <c r="F235" s="257" t="s">
        <v>371</v>
      </c>
      <c r="G235" s="255"/>
      <c r="H235" s="258">
        <v>85.727999999999994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243</v>
      </c>
      <c r="AU235" s="264" t="s">
        <v>85</v>
      </c>
      <c r="AV235" s="14" t="s">
        <v>85</v>
      </c>
      <c r="AW235" s="14" t="s">
        <v>32</v>
      </c>
      <c r="AX235" s="14" t="s">
        <v>76</v>
      </c>
      <c r="AY235" s="264" t="s">
        <v>203</v>
      </c>
    </row>
    <row r="236" s="14" customFormat="1">
      <c r="A236" s="14"/>
      <c r="B236" s="254"/>
      <c r="C236" s="255"/>
      <c r="D236" s="245" t="s">
        <v>243</v>
      </c>
      <c r="E236" s="256" t="s">
        <v>1</v>
      </c>
      <c r="F236" s="257" t="s">
        <v>372</v>
      </c>
      <c r="G236" s="255"/>
      <c r="H236" s="258">
        <v>10.810000000000001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243</v>
      </c>
      <c r="AU236" s="264" t="s">
        <v>85</v>
      </c>
      <c r="AV236" s="14" t="s">
        <v>85</v>
      </c>
      <c r="AW236" s="14" t="s">
        <v>32</v>
      </c>
      <c r="AX236" s="14" t="s">
        <v>76</v>
      </c>
      <c r="AY236" s="264" t="s">
        <v>203</v>
      </c>
    </row>
    <row r="237" s="14" customFormat="1">
      <c r="A237" s="14"/>
      <c r="B237" s="254"/>
      <c r="C237" s="255"/>
      <c r="D237" s="245" t="s">
        <v>243</v>
      </c>
      <c r="E237" s="256" t="s">
        <v>1</v>
      </c>
      <c r="F237" s="257" t="s">
        <v>364</v>
      </c>
      <c r="G237" s="255"/>
      <c r="H237" s="258">
        <v>1.01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243</v>
      </c>
      <c r="AU237" s="264" t="s">
        <v>85</v>
      </c>
      <c r="AV237" s="14" t="s">
        <v>85</v>
      </c>
      <c r="AW237" s="14" t="s">
        <v>32</v>
      </c>
      <c r="AX237" s="14" t="s">
        <v>76</v>
      </c>
      <c r="AY237" s="264" t="s">
        <v>203</v>
      </c>
    </row>
    <row r="238" s="14" customFormat="1">
      <c r="A238" s="14"/>
      <c r="B238" s="254"/>
      <c r="C238" s="255"/>
      <c r="D238" s="245" t="s">
        <v>243</v>
      </c>
      <c r="E238" s="256" t="s">
        <v>1</v>
      </c>
      <c r="F238" s="257" t="s">
        <v>373</v>
      </c>
      <c r="G238" s="255"/>
      <c r="H238" s="258">
        <v>9.3000000000000007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4" t="s">
        <v>243</v>
      </c>
      <c r="AU238" s="264" t="s">
        <v>85</v>
      </c>
      <c r="AV238" s="14" t="s">
        <v>85</v>
      </c>
      <c r="AW238" s="14" t="s">
        <v>32</v>
      </c>
      <c r="AX238" s="14" t="s">
        <v>76</v>
      </c>
      <c r="AY238" s="264" t="s">
        <v>203</v>
      </c>
    </row>
    <row r="239" s="15" customFormat="1">
      <c r="A239" s="15"/>
      <c r="B239" s="265"/>
      <c r="C239" s="266"/>
      <c r="D239" s="245" t="s">
        <v>243</v>
      </c>
      <c r="E239" s="267" t="s">
        <v>1</v>
      </c>
      <c r="F239" s="268" t="s">
        <v>247</v>
      </c>
      <c r="G239" s="266"/>
      <c r="H239" s="269">
        <v>136.91200000000001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5" t="s">
        <v>243</v>
      </c>
      <c r="AU239" s="275" t="s">
        <v>85</v>
      </c>
      <c r="AV239" s="15" t="s">
        <v>209</v>
      </c>
      <c r="AW239" s="15" t="s">
        <v>32</v>
      </c>
      <c r="AX239" s="15" t="s">
        <v>83</v>
      </c>
      <c r="AY239" s="275" t="s">
        <v>203</v>
      </c>
    </row>
    <row r="240" s="2" customFormat="1" ht="24.15" customHeight="1">
      <c r="A240" s="39"/>
      <c r="B240" s="40"/>
      <c r="C240" s="229" t="s">
        <v>374</v>
      </c>
      <c r="D240" s="229" t="s">
        <v>205</v>
      </c>
      <c r="E240" s="230" t="s">
        <v>375</v>
      </c>
      <c r="F240" s="231" t="s">
        <v>376</v>
      </c>
      <c r="G240" s="232" t="s">
        <v>208</v>
      </c>
      <c r="H240" s="233">
        <v>70.596999999999994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2.0600000000000001</v>
      </c>
      <c r="R240" s="239">
        <f>Q240*H240</f>
        <v>145.42981999999998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209</v>
      </c>
      <c r="AT240" s="241" t="s">
        <v>205</v>
      </c>
      <c r="AU240" s="241" t="s">
        <v>85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209</v>
      </c>
      <c r="BM240" s="241" t="s">
        <v>377</v>
      </c>
    </row>
    <row r="241" s="14" customFormat="1">
      <c r="A241" s="14"/>
      <c r="B241" s="254"/>
      <c r="C241" s="255"/>
      <c r="D241" s="245" t="s">
        <v>243</v>
      </c>
      <c r="E241" s="256" t="s">
        <v>1</v>
      </c>
      <c r="F241" s="257" t="s">
        <v>378</v>
      </c>
      <c r="G241" s="255"/>
      <c r="H241" s="258">
        <v>10.923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243</v>
      </c>
      <c r="AU241" s="264" t="s">
        <v>85</v>
      </c>
      <c r="AV241" s="14" t="s">
        <v>85</v>
      </c>
      <c r="AW241" s="14" t="s">
        <v>32</v>
      </c>
      <c r="AX241" s="14" t="s">
        <v>76</v>
      </c>
      <c r="AY241" s="264" t="s">
        <v>203</v>
      </c>
    </row>
    <row r="242" s="14" customFormat="1">
      <c r="A242" s="14"/>
      <c r="B242" s="254"/>
      <c r="C242" s="255"/>
      <c r="D242" s="245" t="s">
        <v>243</v>
      </c>
      <c r="E242" s="256" t="s">
        <v>1</v>
      </c>
      <c r="F242" s="257" t="s">
        <v>379</v>
      </c>
      <c r="G242" s="255"/>
      <c r="H242" s="258">
        <v>10.994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243</v>
      </c>
      <c r="AU242" s="264" t="s">
        <v>85</v>
      </c>
      <c r="AV242" s="14" t="s">
        <v>85</v>
      </c>
      <c r="AW242" s="14" t="s">
        <v>32</v>
      </c>
      <c r="AX242" s="14" t="s">
        <v>76</v>
      </c>
      <c r="AY242" s="264" t="s">
        <v>203</v>
      </c>
    </row>
    <row r="243" s="14" customFormat="1">
      <c r="A243" s="14"/>
      <c r="B243" s="254"/>
      <c r="C243" s="255"/>
      <c r="D243" s="245" t="s">
        <v>243</v>
      </c>
      <c r="E243" s="256" t="s">
        <v>1</v>
      </c>
      <c r="F243" s="257" t="s">
        <v>380</v>
      </c>
      <c r="G243" s="255"/>
      <c r="H243" s="258">
        <v>48.68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243</v>
      </c>
      <c r="AU243" s="264" t="s">
        <v>85</v>
      </c>
      <c r="AV243" s="14" t="s">
        <v>85</v>
      </c>
      <c r="AW243" s="14" t="s">
        <v>32</v>
      </c>
      <c r="AX243" s="14" t="s">
        <v>76</v>
      </c>
      <c r="AY243" s="264" t="s">
        <v>203</v>
      </c>
    </row>
    <row r="244" s="15" customFormat="1">
      <c r="A244" s="15"/>
      <c r="B244" s="265"/>
      <c r="C244" s="266"/>
      <c r="D244" s="245" t="s">
        <v>243</v>
      </c>
      <c r="E244" s="267" t="s">
        <v>1</v>
      </c>
      <c r="F244" s="268" t="s">
        <v>247</v>
      </c>
      <c r="G244" s="266"/>
      <c r="H244" s="269">
        <v>70.596999999999994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5" t="s">
        <v>243</v>
      </c>
      <c r="AU244" s="275" t="s">
        <v>85</v>
      </c>
      <c r="AV244" s="15" t="s">
        <v>209</v>
      </c>
      <c r="AW244" s="15" t="s">
        <v>32</v>
      </c>
      <c r="AX244" s="15" t="s">
        <v>83</v>
      </c>
      <c r="AY244" s="275" t="s">
        <v>203</v>
      </c>
    </row>
    <row r="245" s="2" customFormat="1" ht="16.5" customHeight="1">
      <c r="A245" s="39"/>
      <c r="B245" s="40"/>
      <c r="C245" s="229" t="s">
        <v>381</v>
      </c>
      <c r="D245" s="229" t="s">
        <v>205</v>
      </c>
      <c r="E245" s="230" t="s">
        <v>382</v>
      </c>
      <c r="F245" s="231" t="s">
        <v>383</v>
      </c>
      <c r="G245" s="232" t="s">
        <v>241</v>
      </c>
      <c r="H245" s="233">
        <v>3.6000000000000001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1.06277</v>
      </c>
      <c r="R245" s="239">
        <f>Q245*H245</f>
        <v>3.8259720000000002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209</v>
      </c>
      <c r="AT245" s="241" t="s">
        <v>205</v>
      </c>
      <c r="AU245" s="241" t="s">
        <v>85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209</v>
      </c>
      <c r="BM245" s="241" t="s">
        <v>384</v>
      </c>
    </row>
    <row r="246" s="14" customFormat="1">
      <c r="A246" s="14"/>
      <c r="B246" s="254"/>
      <c r="C246" s="255"/>
      <c r="D246" s="245" t="s">
        <v>243</v>
      </c>
      <c r="E246" s="256" t="s">
        <v>1</v>
      </c>
      <c r="F246" s="257" t="s">
        <v>385</v>
      </c>
      <c r="G246" s="255"/>
      <c r="H246" s="258">
        <v>3.6000000000000001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243</v>
      </c>
      <c r="AU246" s="264" t="s">
        <v>85</v>
      </c>
      <c r="AV246" s="14" t="s">
        <v>85</v>
      </c>
      <c r="AW246" s="14" t="s">
        <v>32</v>
      </c>
      <c r="AX246" s="14" t="s">
        <v>76</v>
      </c>
      <c r="AY246" s="264" t="s">
        <v>203</v>
      </c>
    </row>
    <row r="247" s="15" customFormat="1">
      <c r="A247" s="15"/>
      <c r="B247" s="265"/>
      <c r="C247" s="266"/>
      <c r="D247" s="245" t="s">
        <v>243</v>
      </c>
      <c r="E247" s="267" t="s">
        <v>1</v>
      </c>
      <c r="F247" s="268" t="s">
        <v>247</v>
      </c>
      <c r="G247" s="266"/>
      <c r="H247" s="269">
        <v>3.6000000000000001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5" t="s">
        <v>243</v>
      </c>
      <c r="AU247" s="275" t="s">
        <v>85</v>
      </c>
      <c r="AV247" s="15" t="s">
        <v>209</v>
      </c>
      <c r="AW247" s="15" t="s">
        <v>32</v>
      </c>
      <c r="AX247" s="15" t="s">
        <v>83</v>
      </c>
      <c r="AY247" s="275" t="s">
        <v>203</v>
      </c>
    </row>
    <row r="248" s="2" customFormat="1" ht="24.15" customHeight="1">
      <c r="A248" s="39"/>
      <c r="B248" s="40"/>
      <c r="C248" s="229" t="s">
        <v>386</v>
      </c>
      <c r="D248" s="229" t="s">
        <v>205</v>
      </c>
      <c r="E248" s="230" t="s">
        <v>387</v>
      </c>
      <c r="F248" s="231" t="s">
        <v>388</v>
      </c>
      <c r="G248" s="232" t="s">
        <v>213</v>
      </c>
      <c r="H248" s="233">
        <v>2742.75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0.105</v>
      </c>
      <c r="R248" s="239">
        <f>Q248*H248</f>
        <v>287.98874999999998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209</v>
      </c>
      <c r="AT248" s="241" t="s">
        <v>205</v>
      </c>
      <c r="AU248" s="241" t="s">
        <v>85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209</v>
      </c>
      <c r="BM248" s="241" t="s">
        <v>389</v>
      </c>
    </row>
    <row r="249" s="14" customFormat="1">
      <c r="A249" s="14"/>
      <c r="B249" s="254"/>
      <c r="C249" s="255"/>
      <c r="D249" s="245" t="s">
        <v>243</v>
      </c>
      <c r="E249" s="256" t="s">
        <v>1</v>
      </c>
      <c r="F249" s="257" t="s">
        <v>390</v>
      </c>
      <c r="G249" s="255"/>
      <c r="H249" s="258">
        <v>2742.75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243</v>
      </c>
      <c r="AU249" s="264" t="s">
        <v>85</v>
      </c>
      <c r="AV249" s="14" t="s">
        <v>85</v>
      </c>
      <c r="AW249" s="14" t="s">
        <v>32</v>
      </c>
      <c r="AX249" s="14" t="s">
        <v>76</v>
      </c>
      <c r="AY249" s="264" t="s">
        <v>203</v>
      </c>
    </row>
    <row r="250" s="15" customFormat="1">
      <c r="A250" s="15"/>
      <c r="B250" s="265"/>
      <c r="C250" s="266"/>
      <c r="D250" s="245" t="s">
        <v>243</v>
      </c>
      <c r="E250" s="267" t="s">
        <v>1</v>
      </c>
      <c r="F250" s="268" t="s">
        <v>247</v>
      </c>
      <c r="G250" s="266"/>
      <c r="H250" s="269">
        <v>2742.75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5" t="s">
        <v>243</v>
      </c>
      <c r="AU250" s="275" t="s">
        <v>85</v>
      </c>
      <c r="AV250" s="15" t="s">
        <v>209</v>
      </c>
      <c r="AW250" s="15" t="s">
        <v>32</v>
      </c>
      <c r="AX250" s="15" t="s">
        <v>83</v>
      </c>
      <c r="AY250" s="275" t="s">
        <v>203</v>
      </c>
    </row>
    <row r="251" s="2" customFormat="1" ht="24.15" customHeight="1">
      <c r="A251" s="39"/>
      <c r="B251" s="40"/>
      <c r="C251" s="229" t="s">
        <v>217</v>
      </c>
      <c r="D251" s="229" t="s">
        <v>205</v>
      </c>
      <c r="E251" s="230" t="s">
        <v>391</v>
      </c>
      <c r="F251" s="231" t="s">
        <v>392</v>
      </c>
      <c r="G251" s="232" t="s">
        <v>213</v>
      </c>
      <c r="H251" s="233">
        <v>2435.1999999999998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0.020400000000000001</v>
      </c>
      <c r="R251" s="239">
        <f>Q251*H251</f>
        <v>49.678080000000001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209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209</v>
      </c>
      <c r="BM251" s="241" t="s">
        <v>393</v>
      </c>
    </row>
    <row r="252" s="14" customFormat="1">
      <c r="A252" s="14"/>
      <c r="B252" s="254"/>
      <c r="C252" s="255"/>
      <c r="D252" s="245" t="s">
        <v>243</v>
      </c>
      <c r="E252" s="256" t="s">
        <v>1</v>
      </c>
      <c r="F252" s="257" t="s">
        <v>394</v>
      </c>
      <c r="G252" s="255"/>
      <c r="H252" s="258">
        <v>40.200000000000003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4" t="s">
        <v>243</v>
      </c>
      <c r="AU252" s="264" t="s">
        <v>85</v>
      </c>
      <c r="AV252" s="14" t="s">
        <v>85</v>
      </c>
      <c r="AW252" s="14" t="s">
        <v>32</v>
      </c>
      <c r="AX252" s="14" t="s">
        <v>76</v>
      </c>
      <c r="AY252" s="264" t="s">
        <v>203</v>
      </c>
    </row>
    <row r="253" s="14" customFormat="1">
      <c r="A253" s="14"/>
      <c r="B253" s="254"/>
      <c r="C253" s="255"/>
      <c r="D253" s="245" t="s">
        <v>243</v>
      </c>
      <c r="E253" s="256" t="s">
        <v>1</v>
      </c>
      <c r="F253" s="257" t="s">
        <v>395</v>
      </c>
      <c r="G253" s="255"/>
      <c r="H253" s="258">
        <v>363.19999999999999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243</v>
      </c>
      <c r="AU253" s="264" t="s">
        <v>85</v>
      </c>
      <c r="AV253" s="14" t="s">
        <v>85</v>
      </c>
      <c r="AW253" s="14" t="s">
        <v>32</v>
      </c>
      <c r="AX253" s="14" t="s">
        <v>76</v>
      </c>
      <c r="AY253" s="264" t="s">
        <v>203</v>
      </c>
    </row>
    <row r="254" s="14" customFormat="1">
      <c r="A254" s="14"/>
      <c r="B254" s="254"/>
      <c r="C254" s="255"/>
      <c r="D254" s="245" t="s">
        <v>243</v>
      </c>
      <c r="E254" s="256" t="s">
        <v>1</v>
      </c>
      <c r="F254" s="257" t="s">
        <v>396</v>
      </c>
      <c r="G254" s="255"/>
      <c r="H254" s="258">
        <v>106.2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243</v>
      </c>
      <c r="AU254" s="264" t="s">
        <v>85</v>
      </c>
      <c r="AV254" s="14" t="s">
        <v>85</v>
      </c>
      <c r="AW254" s="14" t="s">
        <v>32</v>
      </c>
      <c r="AX254" s="14" t="s">
        <v>76</v>
      </c>
      <c r="AY254" s="264" t="s">
        <v>203</v>
      </c>
    </row>
    <row r="255" s="14" customFormat="1">
      <c r="A255" s="14"/>
      <c r="B255" s="254"/>
      <c r="C255" s="255"/>
      <c r="D255" s="245" t="s">
        <v>243</v>
      </c>
      <c r="E255" s="256" t="s">
        <v>1</v>
      </c>
      <c r="F255" s="257" t="s">
        <v>397</v>
      </c>
      <c r="G255" s="255"/>
      <c r="H255" s="258">
        <v>18.300000000000001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243</v>
      </c>
      <c r="AU255" s="264" t="s">
        <v>85</v>
      </c>
      <c r="AV255" s="14" t="s">
        <v>85</v>
      </c>
      <c r="AW255" s="14" t="s">
        <v>32</v>
      </c>
      <c r="AX255" s="14" t="s">
        <v>76</v>
      </c>
      <c r="AY255" s="264" t="s">
        <v>203</v>
      </c>
    </row>
    <row r="256" s="14" customFormat="1">
      <c r="A256" s="14"/>
      <c r="B256" s="254"/>
      <c r="C256" s="255"/>
      <c r="D256" s="245" t="s">
        <v>243</v>
      </c>
      <c r="E256" s="256" t="s">
        <v>1</v>
      </c>
      <c r="F256" s="257" t="s">
        <v>398</v>
      </c>
      <c r="G256" s="255"/>
      <c r="H256" s="258">
        <v>49.700000000000003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4" t="s">
        <v>243</v>
      </c>
      <c r="AU256" s="264" t="s">
        <v>85</v>
      </c>
      <c r="AV256" s="14" t="s">
        <v>85</v>
      </c>
      <c r="AW256" s="14" t="s">
        <v>32</v>
      </c>
      <c r="AX256" s="14" t="s">
        <v>76</v>
      </c>
      <c r="AY256" s="264" t="s">
        <v>203</v>
      </c>
    </row>
    <row r="257" s="14" customFormat="1">
      <c r="A257" s="14"/>
      <c r="B257" s="254"/>
      <c r="C257" s="255"/>
      <c r="D257" s="245" t="s">
        <v>243</v>
      </c>
      <c r="E257" s="256" t="s">
        <v>1</v>
      </c>
      <c r="F257" s="257" t="s">
        <v>399</v>
      </c>
      <c r="G257" s="255"/>
      <c r="H257" s="258">
        <v>66.200000000000003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243</v>
      </c>
      <c r="AU257" s="264" t="s">
        <v>85</v>
      </c>
      <c r="AV257" s="14" t="s">
        <v>85</v>
      </c>
      <c r="AW257" s="14" t="s">
        <v>32</v>
      </c>
      <c r="AX257" s="14" t="s">
        <v>76</v>
      </c>
      <c r="AY257" s="264" t="s">
        <v>203</v>
      </c>
    </row>
    <row r="258" s="14" customFormat="1">
      <c r="A258" s="14"/>
      <c r="B258" s="254"/>
      <c r="C258" s="255"/>
      <c r="D258" s="245" t="s">
        <v>243</v>
      </c>
      <c r="E258" s="256" t="s">
        <v>1</v>
      </c>
      <c r="F258" s="257" t="s">
        <v>400</v>
      </c>
      <c r="G258" s="255"/>
      <c r="H258" s="258">
        <v>1071.5999999999999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4" t="s">
        <v>243</v>
      </c>
      <c r="AU258" s="264" t="s">
        <v>85</v>
      </c>
      <c r="AV258" s="14" t="s">
        <v>85</v>
      </c>
      <c r="AW258" s="14" t="s">
        <v>32</v>
      </c>
      <c r="AX258" s="14" t="s">
        <v>76</v>
      </c>
      <c r="AY258" s="264" t="s">
        <v>203</v>
      </c>
    </row>
    <row r="259" s="14" customFormat="1">
      <c r="A259" s="14"/>
      <c r="B259" s="254"/>
      <c r="C259" s="255"/>
      <c r="D259" s="245" t="s">
        <v>243</v>
      </c>
      <c r="E259" s="256" t="s">
        <v>1</v>
      </c>
      <c r="F259" s="257" t="s">
        <v>401</v>
      </c>
      <c r="G259" s="255"/>
      <c r="H259" s="258">
        <v>325.80000000000001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243</v>
      </c>
      <c r="AU259" s="264" t="s">
        <v>85</v>
      </c>
      <c r="AV259" s="14" t="s">
        <v>85</v>
      </c>
      <c r="AW259" s="14" t="s">
        <v>32</v>
      </c>
      <c r="AX259" s="14" t="s">
        <v>76</v>
      </c>
      <c r="AY259" s="264" t="s">
        <v>203</v>
      </c>
    </row>
    <row r="260" s="14" customFormat="1">
      <c r="A260" s="14"/>
      <c r="B260" s="254"/>
      <c r="C260" s="255"/>
      <c r="D260" s="245" t="s">
        <v>243</v>
      </c>
      <c r="E260" s="256" t="s">
        <v>1</v>
      </c>
      <c r="F260" s="257" t="s">
        <v>402</v>
      </c>
      <c r="G260" s="255"/>
      <c r="H260" s="258">
        <v>216.19999999999999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243</v>
      </c>
      <c r="AU260" s="264" t="s">
        <v>85</v>
      </c>
      <c r="AV260" s="14" t="s">
        <v>85</v>
      </c>
      <c r="AW260" s="14" t="s">
        <v>32</v>
      </c>
      <c r="AX260" s="14" t="s">
        <v>76</v>
      </c>
      <c r="AY260" s="264" t="s">
        <v>203</v>
      </c>
    </row>
    <row r="261" s="14" customFormat="1">
      <c r="A261" s="14"/>
      <c r="B261" s="254"/>
      <c r="C261" s="255"/>
      <c r="D261" s="245" t="s">
        <v>243</v>
      </c>
      <c r="E261" s="256" t="s">
        <v>1</v>
      </c>
      <c r="F261" s="257" t="s">
        <v>403</v>
      </c>
      <c r="G261" s="255"/>
      <c r="H261" s="258">
        <v>47.799999999999997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243</v>
      </c>
      <c r="AU261" s="264" t="s">
        <v>85</v>
      </c>
      <c r="AV261" s="14" t="s">
        <v>85</v>
      </c>
      <c r="AW261" s="14" t="s">
        <v>32</v>
      </c>
      <c r="AX261" s="14" t="s">
        <v>76</v>
      </c>
      <c r="AY261" s="264" t="s">
        <v>203</v>
      </c>
    </row>
    <row r="262" s="14" customFormat="1">
      <c r="A262" s="14"/>
      <c r="B262" s="254"/>
      <c r="C262" s="255"/>
      <c r="D262" s="245" t="s">
        <v>243</v>
      </c>
      <c r="E262" s="256" t="s">
        <v>1</v>
      </c>
      <c r="F262" s="257" t="s">
        <v>404</v>
      </c>
      <c r="G262" s="255"/>
      <c r="H262" s="258">
        <v>121.7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243</v>
      </c>
      <c r="AU262" s="264" t="s">
        <v>85</v>
      </c>
      <c r="AV262" s="14" t="s">
        <v>85</v>
      </c>
      <c r="AW262" s="14" t="s">
        <v>32</v>
      </c>
      <c r="AX262" s="14" t="s">
        <v>76</v>
      </c>
      <c r="AY262" s="264" t="s">
        <v>203</v>
      </c>
    </row>
    <row r="263" s="14" customFormat="1">
      <c r="A263" s="14"/>
      <c r="B263" s="254"/>
      <c r="C263" s="255"/>
      <c r="D263" s="245" t="s">
        <v>243</v>
      </c>
      <c r="E263" s="256" t="s">
        <v>1</v>
      </c>
      <c r="F263" s="257" t="s">
        <v>405</v>
      </c>
      <c r="G263" s="255"/>
      <c r="H263" s="258">
        <v>3.2999999999999998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243</v>
      </c>
      <c r="AU263" s="264" t="s">
        <v>85</v>
      </c>
      <c r="AV263" s="14" t="s">
        <v>85</v>
      </c>
      <c r="AW263" s="14" t="s">
        <v>32</v>
      </c>
      <c r="AX263" s="14" t="s">
        <v>76</v>
      </c>
      <c r="AY263" s="264" t="s">
        <v>203</v>
      </c>
    </row>
    <row r="264" s="14" customFormat="1">
      <c r="A264" s="14"/>
      <c r="B264" s="254"/>
      <c r="C264" s="255"/>
      <c r="D264" s="245" t="s">
        <v>243</v>
      </c>
      <c r="E264" s="256" t="s">
        <v>1</v>
      </c>
      <c r="F264" s="257" t="s">
        <v>406</v>
      </c>
      <c r="G264" s="255"/>
      <c r="H264" s="258">
        <v>5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243</v>
      </c>
      <c r="AU264" s="264" t="s">
        <v>85</v>
      </c>
      <c r="AV264" s="14" t="s">
        <v>85</v>
      </c>
      <c r="AW264" s="14" t="s">
        <v>32</v>
      </c>
      <c r="AX264" s="14" t="s">
        <v>76</v>
      </c>
      <c r="AY264" s="264" t="s">
        <v>203</v>
      </c>
    </row>
    <row r="265" s="15" customFormat="1">
      <c r="A265" s="15"/>
      <c r="B265" s="265"/>
      <c r="C265" s="266"/>
      <c r="D265" s="245" t="s">
        <v>243</v>
      </c>
      <c r="E265" s="267" t="s">
        <v>1</v>
      </c>
      <c r="F265" s="268" t="s">
        <v>247</v>
      </c>
      <c r="G265" s="266"/>
      <c r="H265" s="269">
        <v>2435.1999999999998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243</v>
      </c>
      <c r="AU265" s="275" t="s">
        <v>85</v>
      </c>
      <c r="AV265" s="15" t="s">
        <v>209</v>
      </c>
      <c r="AW265" s="15" t="s">
        <v>32</v>
      </c>
      <c r="AX265" s="15" t="s">
        <v>83</v>
      </c>
      <c r="AY265" s="275" t="s">
        <v>203</v>
      </c>
    </row>
    <row r="266" s="2" customFormat="1" ht="24.15" customHeight="1">
      <c r="A266" s="39"/>
      <c r="B266" s="40"/>
      <c r="C266" s="229" t="s">
        <v>407</v>
      </c>
      <c r="D266" s="229" t="s">
        <v>205</v>
      </c>
      <c r="E266" s="230" t="s">
        <v>408</v>
      </c>
      <c r="F266" s="231" t="s">
        <v>409</v>
      </c>
      <c r="G266" s="232" t="s">
        <v>213</v>
      </c>
      <c r="H266" s="233">
        <v>32.600000000000001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0.040800000000000003</v>
      </c>
      <c r="R266" s="239">
        <f>Q266*H266</f>
        <v>1.3300800000000002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209</v>
      </c>
      <c r="AT266" s="241" t="s">
        <v>205</v>
      </c>
      <c r="AU266" s="241" t="s">
        <v>85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209</v>
      </c>
      <c r="BM266" s="241" t="s">
        <v>410</v>
      </c>
    </row>
    <row r="267" s="14" customFormat="1">
      <c r="A267" s="14"/>
      <c r="B267" s="254"/>
      <c r="C267" s="255"/>
      <c r="D267" s="245" t="s">
        <v>243</v>
      </c>
      <c r="E267" s="256" t="s">
        <v>1</v>
      </c>
      <c r="F267" s="257" t="s">
        <v>411</v>
      </c>
      <c r="G267" s="255"/>
      <c r="H267" s="258">
        <v>22.899999999999999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4" t="s">
        <v>243</v>
      </c>
      <c r="AU267" s="264" t="s">
        <v>85</v>
      </c>
      <c r="AV267" s="14" t="s">
        <v>85</v>
      </c>
      <c r="AW267" s="14" t="s">
        <v>32</v>
      </c>
      <c r="AX267" s="14" t="s">
        <v>76</v>
      </c>
      <c r="AY267" s="264" t="s">
        <v>203</v>
      </c>
    </row>
    <row r="268" s="14" customFormat="1">
      <c r="A268" s="14"/>
      <c r="B268" s="254"/>
      <c r="C268" s="255"/>
      <c r="D268" s="245" t="s">
        <v>243</v>
      </c>
      <c r="E268" s="256" t="s">
        <v>1</v>
      </c>
      <c r="F268" s="257" t="s">
        <v>412</v>
      </c>
      <c r="G268" s="255"/>
      <c r="H268" s="258">
        <v>9.6999999999999993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243</v>
      </c>
      <c r="AU268" s="264" t="s">
        <v>85</v>
      </c>
      <c r="AV268" s="14" t="s">
        <v>85</v>
      </c>
      <c r="AW268" s="14" t="s">
        <v>32</v>
      </c>
      <c r="AX268" s="14" t="s">
        <v>76</v>
      </c>
      <c r="AY268" s="264" t="s">
        <v>203</v>
      </c>
    </row>
    <row r="269" s="15" customFormat="1">
      <c r="A269" s="15"/>
      <c r="B269" s="265"/>
      <c r="C269" s="266"/>
      <c r="D269" s="245" t="s">
        <v>243</v>
      </c>
      <c r="E269" s="267" t="s">
        <v>1</v>
      </c>
      <c r="F269" s="268" t="s">
        <v>247</v>
      </c>
      <c r="G269" s="266"/>
      <c r="H269" s="269">
        <v>32.600000000000001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243</v>
      </c>
      <c r="AU269" s="275" t="s">
        <v>85</v>
      </c>
      <c r="AV269" s="15" t="s">
        <v>209</v>
      </c>
      <c r="AW269" s="15" t="s">
        <v>32</v>
      </c>
      <c r="AX269" s="15" t="s">
        <v>83</v>
      </c>
      <c r="AY269" s="275" t="s">
        <v>203</v>
      </c>
    </row>
    <row r="270" s="2" customFormat="1" ht="24.15" customHeight="1">
      <c r="A270" s="39"/>
      <c r="B270" s="40"/>
      <c r="C270" s="229" t="s">
        <v>413</v>
      </c>
      <c r="D270" s="229" t="s">
        <v>205</v>
      </c>
      <c r="E270" s="230" t="s">
        <v>414</v>
      </c>
      <c r="F270" s="231" t="s">
        <v>415</v>
      </c>
      <c r="G270" s="232" t="s">
        <v>213</v>
      </c>
      <c r="H270" s="233">
        <v>270.60000000000002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0.061199999999999997</v>
      </c>
      <c r="R270" s="239">
        <f>Q270*H270</f>
        <v>16.56072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209</v>
      </c>
      <c r="AT270" s="241" t="s">
        <v>205</v>
      </c>
      <c r="AU270" s="241" t="s">
        <v>85</v>
      </c>
      <c r="AY270" s="18" t="s">
        <v>203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209</v>
      </c>
      <c r="BM270" s="241" t="s">
        <v>416</v>
      </c>
    </row>
    <row r="271" s="14" customFormat="1">
      <c r="A271" s="14"/>
      <c r="B271" s="254"/>
      <c r="C271" s="255"/>
      <c r="D271" s="245" t="s">
        <v>243</v>
      </c>
      <c r="E271" s="256" t="s">
        <v>1</v>
      </c>
      <c r="F271" s="257" t="s">
        <v>417</v>
      </c>
      <c r="G271" s="255"/>
      <c r="H271" s="258">
        <v>270.60000000000002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243</v>
      </c>
      <c r="AU271" s="264" t="s">
        <v>85</v>
      </c>
      <c r="AV271" s="14" t="s">
        <v>85</v>
      </c>
      <c r="AW271" s="14" t="s">
        <v>32</v>
      </c>
      <c r="AX271" s="14" t="s">
        <v>76</v>
      </c>
      <c r="AY271" s="264" t="s">
        <v>203</v>
      </c>
    </row>
    <row r="272" s="15" customFormat="1">
      <c r="A272" s="15"/>
      <c r="B272" s="265"/>
      <c r="C272" s="266"/>
      <c r="D272" s="245" t="s">
        <v>243</v>
      </c>
      <c r="E272" s="267" t="s">
        <v>1</v>
      </c>
      <c r="F272" s="268" t="s">
        <v>247</v>
      </c>
      <c r="G272" s="266"/>
      <c r="H272" s="269">
        <v>270.60000000000002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5" t="s">
        <v>243</v>
      </c>
      <c r="AU272" s="275" t="s">
        <v>85</v>
      </c>
      <c r="AV272" s="15" t="s">
        <v>209</v>
      </c>
      <c r="AW272" s="15" t="s">
        <v>32</v>
      </c>
      <c r="AX272" s="15" t="s">
        <v>83</v>
      </c>
      <c r="AY272" s="275" t="s">
        <v>203</v>
      </c>
    </row>
    <row r="273" s="2" customFormat="1" ht="24.15" customHeight="1">
      <c r="A273" s="39"/>
      <c r="B273" s="40"/>
      <c r="C273" s="229" t="s">
        <v>418</v>
      </c>
      <c r="D273" s="229" t="s">
        <v>205</v>
      </c>
      <c r="E273" s="230" t="s">
        <v>419</v>
      </c>
      <c r="F273" s="231" t="s">
        <v>420</v>
      </c>
      <c r="G273" s="232" t="s">
        <v>213</v>
      </c>
      <c r="H273" s="233">
        <v>2738.4000000000001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209</v>
      </c>
      <c r="AT273" s="241" t="s">
        <v>205</v>
      </c>
      <c r="AU273" s="241" t="s">
        <v>85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209</v>
      </c>
      <c r="BM273" s="241" t="s">
        <v>421</v>
      </c>
    </row>
    <row r="274" s="14" customFormat="1">
      <c r="A274" s="14"/>
      <c r="B274" s="254"/>
      <c r="C274" s="255"/>
      <c r="D274" s="245" t="s">
        <v>243</v>
      </c>
      <c r="E274" s="256" t="s">
        <v>1</v>
      </c>
      <c r="F274" s="257" t="s">
        <v>422</v>
      </c>
      <c r="G274" s="255"/>
      <c r="H274" s="258">
        <v>2738.4000000000001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243</v>
      </c>
      <c r="AU274" s="264" t="s">
        <v>85</v>
      </c>
      <c r="AV274" s="14" t="s">
        <v>85</v>
      </c>
      <c r="AW274" s="14" t="s">
        <v>32</v>
      </c>
      <c r="AX274" s="14" t="s">
        <v>76</v>
      </c>
      <c r="AY274" s="264" t="s">
        <v>203</v>
      </c>
    </row>
    <row r="275" s="15" customFormat="1">
      <c r="A275" s="15"/>
      <c r="B275" s="265"/>
      <c r="C275" s="266"/>
      <c r="D275" s="245" t="s">
        <v>243</v>
      </c>
      <c r="E275" s="267" t="s">
        <v>1</v>
      </c>
      <c r="F275" s="268" t="s">
        <v>247</v>
      </c>
      <c r="G275" s="266"/>
      <c r="H275" s="269">
        <v>2738.4000000000001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5" t="s">
        <v>243</v>
      </c>
      <c r="AU275" s="275" t="s">
        <v>85</v>
      </c>
      <c r="AV275" s="15" t="s">
        <v>209</v>
      </c>
      <c r="AW275" s="15" t="s">
        <v>32</v>
      </c>
      <c r="AX275" s="15" t="s">
        <v>83</v>
      </c>
      <c r="AY275" s="275" t="s">
        <v>203</v>
      </c>
    </row>
    <row r="276" s="12" customFormat="1" ht="22.8" customHeight="1">
      <c r="A276" s="12"/>
      <c r="B276" s="213"/>
      <c r="C276" s="214"/>
      <c r="D276" s="215" t="s">
        <v>75</v>
      </c>
      <c r="E276" s="227" t="s">
        <v>238</v>
      </c>
      <c r="F276" s="227" t="s">
        <v>423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SUM(P277:P367)</f>
        <v>0</v>
      </c>
      <c r="Q276" s="221"/>
      <c r="R276" s="222">
        <f>SUM(R277:R367)</f>
        <v>0.61545550000000004</v>
      </c>
      <c r="S276" s="221"/>
      <c r="T276" s="223">
        <f>SUM(T277:T367)</f>
        <v>4582.575170000001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83</v>
      </c>
      <c r="AT276" s="225" t="s">
        <v>75</v>
      </c>
      <c r="AU276" s="225" t="s">
        <v>83</v>
      </c>
      <c r="AY276" s="224" t="s">
        <v>203</v>
      </c>
      <c r="BK276" s="226">
        <f>SUM(BK277:BK367)</f>
        <v>0</v>
      </c>
    </row>
    <row r="277" s="2" customFormat="1" ht="33" customHeight="1">
      <c r="A277" s="39"/>
      <c r="B277" s="40"/>
      <c r="C277" s="229" t="s">
        <v>424</v>
      </c>
      <c r="D277" s="229" t="s">
        <v>205</v>
      </c>
      <c r="E277" s="230" t="s">
        <v>425</v>
      </c>
      <c r="F277" s="231" t="s">
        <v>426</v>
      </c>
      <c r="G277" s="232" t="s">
        <v>213</v>
      </c>
      <c r="H277" s="233">
        <v>2082.5999999999999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0.00012999999999999999</v>
      </c>
      <c r="R277" s="239">
        <f>Q277*H277</f>
        <v>0.27073799999999998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209</v>
      </c>
      <c r="AT277" s="241" t="s">
        <v>205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427</v>
      </c>
    </row>
    <row r="278" s="14" customFormat="1">
      <c r="A278" s="14"/>
      <c r="B278" s="254"/>
      <c r="C278" s="255"/>
      <c r="D278" s="245" t="s">
        <v>243</v>
      </c>
      <c r="E278" s="256" t="s">
        <v>1</v>
      </c>
      <c r="F278" s="257" t="s">
        <v>428</v>
      </c>
      <c r="G278" s="255"/>
      <c r="H278" s="258">
        <v>2082.5999999999999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243</v>
      </c>
      <c r="AU278" s="264" t="s">
        <v>85</v>
      </c>
      <c r="AV278" s="14" t="s">
        <v>85</v>
      </c>
      <c r="AW278" s="14" t="s">
        <v>32</v>
      </c>
      <c r="AX278" s="14" t="s">
        <v>76</v>
      </c>
      <c r="AY278" s="264" t="s">
        <v>203</v>
      </c>
    </row>
    <row r="279" s="15" customFormat="1">
      <c r="A279" s="15"/>
      <c r="B279" s="265"/>
      <c r="C279" s="266"/>
      <c r="D279" s="245" t="s">
        <v>243</v>
      </c>
      <c r="E279" s="267" t="s">
        <v>1</v>
      </c>
      <c r="F279" s="268" t="s">
        <v>247</v>
      </c>
      <c r="G279" s="266"/>
      <c r="H279" s="269">
        <v>2082.5999999999999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5" t="s">
        <v>243</v>
      </c>
      <c r="AU279" s="275" t="s">
        <v>85</v>
      </c>
      <c r="AV279" s="15" t="s">
        <v>209</v>
      </c>
      <c r="AW279" s="15" t="s">
        <v>32</v>
      </c>
      <c r="AX279" s="15" t="s">
        <v>83</v>
      </c>
      <c r="AY279" s="275" t="s">
        <v>203</v>
      </c>
    </row>
    <row r="280" s="2" customFormat="1" ht="24.15" customHeight="1">
      <c r="A280" s="39"/>
      <c r="B280" s="40"/>
      <c r="C280" s="229" t="s">
        <v>429</v>
      </c>
      <c r="D280" s="229" t="s">
        <v>205</v>
      </c>
      <c r="E280" s="230" t="s">
        <v>430</v>
      </c>
      <c r="F280" s="231" t="s">
        <v>431</v>
      </c>
      <c r="G280" s="232" t="s">
        <v>213</v>
      </c>
      <c r="H280" s="233">
        <v>3428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4.0000000000000003E-05</v>
      </c>
      <c r="R280" s="239">
        <f>Q280*H280</f>
        <v>0.13712000000000002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209</v>
      </c>
      <c r="AT280" s="241" t="s">
        <v>205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209</v>
      </c>
      <c r="BM280" s="241" t="s">
        <v>432</v>
      </c>
    </row>
    <row r="281" s="14" customFormat="1">
      <c r="A281" s="14"/>
      <c r="B281" s="254"/>
      <c r="C281" s="255"/>
      <c r="D281" s="245" t="s">
        <v>243</v>
      </c>
      <c r="E281" s="256" t="s">
        <v>1</v>
      </c>
      <c r="F281" s="257" t="s">
        <v>433</v>
      </c>
      <c r="G281" s="255"/>
      <c r="H281" s="258">
        <v>3428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243</v>
      </c>
      <c r="AU281" s="264" t="s">
        <v>85</v>
      </c>
      <c r="AV281" s="14" t="s">
        <v>85</v>
      </c>
      <c r="AW281" s="14" t="s">
        <v>32</v>
      </c>
      <c r="AX281" s="14" t="s">
        <v>76</v>
      </c>
      <c r="AY281" s="264" t="s">
        <v>203</v>
      </c>
    </row>
    <row r="282" s="15" customFormat="1">
      <c r="A282" s="15"/>
      <c r="B282" s="265"/>
      <c r="C282" s="266"/>
      <c r="D282" s="245" t="s">
        <v>243</v>
      </c>
      <c r="E282" s="267" t="s">
        <v>1</v>
      </c>
      <c r="F282" s="268" t="s">
        <v>247</v>
      </c>
      <c r="G282" s="266"/>
      <c r="H282" s="269">
        <v>3428</v>
      </c>
      <c r="I282" s="270"/>
      <c r="J282" s="266"/>
      <c r="K282" s="266"/>
      <c r="L282" s="271"/>
      <c r="M282" s="272"/>
      <c r="N282" s="273"/>
      <c r="O282" s="273"/>
      <c r="P282" s="273"/>
      <c r="Q282" s="273"/>
      <c r="R282" s="273"/>
      <c r="S282" s="273"/>
      <c r="T282" s="27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5" t="s">
        <v>243</v>
      </c>
      <c r="AU282" s="275" t="s">
        <v>85</v>
      </c>
      <c r="AV282" s="15" t="s">
        <v>209</v>
      </c>
      <c r="AW282" s="15" t="s">
        <v>32</v>
      </c>
      <c r="AX282" s="15" t="s">
        <v>83</v>
      </c>
      <c r="AY282" s="275" t="s">
        <v>203</v>
      </c>
    </row>
    <row r="283" s="2" customFormat="1" ht="21.75" customHeight="1">
      <c r="A283" s="39"/>
      <c r="B283" s="40"/>
      <c r="C283" s="229" t="s">
        <v>221</v>
      </c>
      <c r="D283" s="229" t="s">
        <v>205</v>
      </c>
      <c r="E283" s="230" t="s">
        <v>434</v>
      </c>
      <c r="F283" s="231" t="s">
        <v>435</v>
      </c>
      <c r="G283" s="232" t="s">
        <v>213</v>
      </c>
      <c r="H283" s="233">
        <v>1730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0.11700000000000001</v>
      </c>
      <c r="T283" s="240">
        <f>S283*H283</f>
        <v>202.41000000000003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209</v>
      </c>
      <c r="AT283" s="241" t="s">
        <v>205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209</v>
      </c>
      <c r="BM283" s="241" t="s">
        <v>436</v>
      </c>
    </row>
    <row r="284" s="2" customFormat="1" ht="24.15" customHeight="1">
      <c r="A284" s="39"/>
      <c r="B284" s="40"/>
      <c r="C284" s="229" t="s">
        <v>437</v>
      </c>
      <c r="D284" s="229" t="s">
        <v>205</v>
      </c>
      <c r="E284" s="230" t="s">
        <v>438</v>
      </c>
      <c r="F284" s="231" t="s">
        <v>439</v>
      </c>
      <c r="G284" s="232" t="s">
        <v>208</v>
      </c>
      <c r="H284" s="233">
        <v>263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1.95</v>
      </c>
      <c r="T284" s="240">
        <f>S284*H284</f>
        <v>512.85000000000002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209</v>
      </c>
      <c r="AT284" s="241" t="s">
        <v>205</v>
      </c>
      <c r="AU284" s="241" t="s">
        <v>85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209</v>
      </c>
      <c r="BM284" s="241" t="s">
        <v>440</v>
      </c>
    </row>
    <row r="285" s="14" customFormat="1">
      <c r="A285" s="14"/>
      <c r="B285" s="254"/>
      <c r="C285" s="255"/>
      <c r="D285" s="245" t="s">
        <v>243</v>
      </c>
      <c r="E285" s="256" t="s">
        <v>1</v>
      </c>
      <c r="F285" s="257" t="s">
        <v>441</v>
      </c>
      <c r="G285" s="255"/>
      <c r="H285" s="258">
        <v>263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4" t="s">
        <v>243</v>
      </c>
      <c r="AU285" s="264" t="s">
        <v>85</v>
      </c>
      <c r="AV285" s="14" t="s">
        <v>85</v>
      </c>
      <c r="AW285" s="14" t="s">
        <v>32</v>
      </c>
      <c r="AX285" s="14" t="s">
        <v>76</v>
      </c>
      <c r="AY285" s="264" t="s">
        <v>203</v>
      </c>
    </row>
    <row r="286" s="15" customFormat="1">
      <c r="A286" s="15"/>
      <c r="B286" s="265"/>
      <c r="C286" s="266"/>
      <c r="D286" s="245" t="s">
        <v>243</v>
      </c>
      <c r="E286" s="267" t="s">
        <v>1</v>
      </c>
      <c r="F286" s="268" t="s">
        <v>247</v>
      </c>
      <c r="G286" s="266"/>
      <c r="H286" s="269">
        <v>263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5" t="s">
        <v>243</v>
      </c>
      <c r="AU286" s="275" t="s">
        <v>85</v>
      </c>
      <c r="AV286" s="15" t="s">
        <v>209</v>
      </c>
      <c r="AW286" s="15" t="s">
        <v>32</v>
      </c>
      <c r="AX286" s="15" t="s">
        <v>83</v>
      </c>
      <c r="AY286" s="275" t="s">
        <v>203</v>
      </c>
    </row>
    <row r="287" s="2" customFormat="1" ht="24.15" customHeight="1">
      <c r="A287" s="39"/>
      <c r="B287" s="40"/>
      <c r="C287" s="229" t="s">
        <v>225</v>
      </c>
      <c r="D287" s="229" t="s">
        <v>205</v>
      </c>
      <c r="E287" s="230" t="s">
        <v>442</v>
      </c>
      <c r="F287" s="231" t="s">
        <v>443</v>
      </c>
      <c r="G287" s="232" t="s">
        <v>208</v>
      </c>
      <c r="H287" s="233">
        <v>260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2.3999999999999999</v>
      </c>
      <c r="T287" s="240">
        <f>S287*H287</f>
        <v>624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209</v>
      </c>
      <c r="AT287" s="241" t="s">
        <v>205</v>
      </c>
      <c r="AU287" s="241" t="s">
        <v>85</v>
      </c>
      <c r="AY287" s="18" t="s">
        <v>203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209</v>
      </c>
      <c r="BM287" s="241" t="s">
        <v>444</v>
      </c>
    </row>
    <row r="288" s="2" customFormat="1" ht="24.15" customHeight="1">
      <c r="A288" s="39"/>
      <c r="B288" s="40"/>
      <c r="C288" s="229" t="s">
        <v>445</v>
      </c>
      <c r="D288" s="229" t="s">
        <v>205</v>
      </c>
      <c r="E288" s="230" t="s">
        <v>446</v>
      </c>
      <c r="F288" s="231" t="s">
        <v>447</v>
      </c>
      <c r="G288" s="232" t="s">
        <v>208</v>
      </c>
      <c r="H288" s="233">
        <v>211.26499999999999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2.2000000000000002</v>
      </c>
      <c r="T288" s="240">
        <f>S288*H288</f>
        <v>464.78300000000002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209</v>
      </c>
      <c r="AT288" s="241" t="s">
        <v>205</v>
      </c>
      <c r="AU288" s="241" t="s">
        <v>85</v>
      </c>
      <c r="AY288" s="18" t="s">
        <v>203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209</v>
      </c>
      <c r="BM288" s="241" t="s">
        <v>448</v>
      </c>
    </row>
    <row r="289" s="13" customFormat="1">
      <c r="A289" s="13"/>
      <c r="B289" s="243"/>
      <c r="C289" s="244"/>
      <c r="D289" s="245" t="s">
        <v>243</v>
      </c>
      <c r="E289" s="246" t="s">
        <v>1</v>
      </c>
      <c r="F289" s="247" t="s">
        <v>449</v>
      </c>
      <c r="G289" s="244"/>
      <c r="H289" s="246" t="s">
        <v>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243</v>
      </c>
      <c r="AU289" s="253" t="s">
        <v>85</v>
      </c>
      <c r="AV289" s="13" t="s">
        <v>83</v>
      </c>
      <c r="AW289" s="13" t="s">
        <v>32</v>
      </c>
      <c r="AX289" s="13" t="s">
        <v>76</v>
      </c>
      <c r="AY289" s="253" t="s">
        <v>203</v>
      </c>
    </row>
    <row r="290" s="14" customFormat="1">
      <c r="A290" s="14"/>
      <c r="B290" s="254"/>
      <c r="C290" s="255"/>
      <c r="D290" s="245" t="s">
        <v>243</v>
      </c>
      <c r="E290" s="256" t="s">
        <v>1</v>
      </c>
      <c r="F290" s="257" t="s">
        <v>450</v>
      </c>
      <c r="G290" s="255"/>
      <c r="H290" s="258">
        <v>29.664999999999999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4" t="s">
        <v>243</v>
      </c>
      <c r="AU290" s="264" t="s">
        <v>85</v>
      </c>
      <c r="AV290" s="14" t="s">
        <v>85</v>
      </c>
      <c r="AW290" s="14" t="s">
        <v>32</v>
      </c>
      <c r="AX290" s="14" t="s">
        <v>76</v>
      </c>
      <c r="AY290" s="264" t="s">
        <v>203</v>
      </c>
    </row>
    <row r="291" s="14" customFormat="1">
      <c r="A291" s="14"/>
      <c r="B291" s="254"/>
      <c r="C291" s="255"/>
      <c r="D291" s="245" t="s">
        <v>243</v>
      </c>
      <c r="E291" s="256" t="s">
        <v>1</v>
      </c>
      <c r="F291" s="257" t="s">
        <v>451</v>
      </c>
      <c r="G291" s="255"/>
      <c r="H291" s="258">
        <v>181.59999999999999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243</v>
      </c>
      <c r="AU291" s="264" t="s">
        <v>85</v>
      </c>
      <c r="AV291" s="14" t="s">
        <v>85</v>
      </c>
      <c r="AW291" s="14" t="s">
        <v>32</v>
      </c>
      <c r="AX291" s="14" t="s">
        <v>76</v>
      </c>
      <c r="AY291" s="264" t="s">
        <v>203</v>
      </c>
    </row>
    <row r="292" s="15" customFormat="1">
      <c r="A292" s="15"/>
      <c r="B292" s="265"/>
      <c r="C292" s="266"/>
      <c r="D292" s="245" t="s">
        <v>243</v>
      </c>
      <c r="E292" s="267" t="s">
        <v>1</v>
      </c>
      <c r="F292" s="268" t="s">
        <v>247</v>
      </c>
      <c r="G292" s="266"/>
      <c r="H292" s="269">
        <v>211.26499999999999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5" t="s">
        <v>243</v>
      </c>
      <c r="AU292" s="275" t="s">
        <v>85</v>
      </c>
      <c r="AV292" s="15" t="s">
        <v>209</v>
      </c>
      <c r="AW292" s="15" t="s">
        <v>32</v>
      </c>
      <c r="AX292" s="15" t="s">
        <v>83</v>
      </c>
      <c r="AY292" s="275" t="s">
        <v>203</v>
      </c>
    </row>
    <row r="293" s="2" customFormat="1" ht="24.15" customHeight="1">
      <c r="A293" s="39"/>
      <c r="B293" s="40"/>
      <c r="C293" s="229" t="s">
        <v>452</v>
      </c>
      <c r="D293" s="229" t="s">
        <v>205</v>
      </c>
      <c r="E293" s="230" t="s">
        <v>453</v>
      </c>
      <c r="F293" s="231" t="s">
        <v>454</v>
      </c>
      <c r="G293" s="232" t="s">
        <v>208</v>
      </c>
      <c r="H293" s="233">
        <v>11.94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2.2000000000000002</v>
      </c>
      <c r="T293" s="240">
        <f>S293*H293</f>
        <v>26.268000000000001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209</v>
      </c>
      <c r="AT293" s="241" t="s">
        <v>205</v>
      </c>
      <c r="AU293" s="241" t="s">
        <v>85</v>
      </c>
      <c r="AY293" s="18" t="s">
        <v>203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209</v>
      </c>
      <c r="BM293" s="241" t="s">
        <v>455</v>
      </c>
    </row>
    <row r="294" s="13" customFormat="1">
      <c r="A294" s="13"/>
      <c r="B294" s="243"/>
      <c r="C294" s="244"/>
      <c r="D294" s="245" t="s">
        <v>243</v>
      </c>
      <c r="E294" s="246" t="s">
        <v>1</v>
      </c>
      <c r="F294" s="247" t="s">
        <v>449</v>
      </c>
      <c r="G294" s="244"/>
      <c r="H294" s="246" t="s">
        <v>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243</v>
      </c>
      <c r="AU294" s="253" t="s">
        <v>85</v>
      </c>
      <c r="AV294" s="13" t="s">
        <v>83</v>
      </c>
      <c r="AW294" s="13" t="s">
        <v>32</v>
      </c>
      <c r="AX294" s="13" t="s">
        <v>76</v>
      </c>
      <c r="AY294" s="253" t="s">
        <v>203</v>
      </c>
    </row>
    <row r="295" s="14" customFormat="1">
      <c r="A295" s="14"/>
      <c r="B295" s="254"/>
      <c r="C295" s="255"/>
      <c r="D295" s="245" t="s">
        <v>243</v>
      </c>
      <c r="E295" s="256" t="s">
        <v>1</v>
      </c>
      <c r="F295" s="257" t="s">
        <v>456</v>
      </c>
      <c r="G295" s="255"/>
      <c r="H295" s="258">
        <v>2.79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243</v>
      </c>
      <c r="AU295" s="264" t="s">
        <v>85</v>
      </c>
      <c r="AV295" s="14" t="s">
        <v>85</v>
      </c>
      <c r="AW295" s="14" t="s">
        <v>32</v>
      </c>
      <c r="AX295" s="14" t="s">
        <v>76</v>
      </c>
      <c r="AY295" s="264" t="s">
        <v>203</v>
      </c>
    </row>
    <row r="296" s="14" customFormat="1">
      <c r="A296" s="14"/>
      <c r="B296" s="254"/>
      <c r="C296" s="255"/>
      <c r="D296" s="245" t="s">
        <v>243</v>
      </c>
      <c r="E296" s="256" t="s">
        <v>1</v>
      </c>
      <c r="F296" s="257" t="s">
        <v>457</v>
      </c>
      <c r="G296" s="255"/>
      <c r="H296" s="258">
        <v>9.1500000000000004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243</v>
      </c>
      <c r="AU296" s="264" t="s">
        <v>85</v>
      </c>
      <c r="AV296" s="14" t="s">
        <v>85</v>
      </c>
      <c r="AW296" s="14" t="s">
        <v>32</v>
      </c>
      <c r="AX296" s="14" t="s">
        <v>76</v>
      </c>
      <c r="AY296" s="264" t="s">
        <v>203</v>
      </c>
    </row>
    <row r="297" s="15" customFormat="1">
      <c r="A297" s="15"/>
      <c r="B297" s="265"/>
      <c r="C297" s="266"/>
      <c r="D297" s="245" t="s">
        <v>243</v>
      </c>
      <c r="E297" s="267" t="s">
        <v>1</v>
      </c>
      <c r="F297" s="268" t="s">
        <v>247</v>
      </c>
      <c r="G297" s="266"/>
      <c r="H297" s="269">
        <v>11.94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5" t="s">
        <v>243</v>
      </c>
      <c r="AU297" s="275" t="s">
        <v>85</v>
      </c>
      <c r="AV297" s="15" t="s">
        <v>209</v>
      </c>
      <c r="AW297" s="15" t="s">
        <v>32</v>
      </c>
      <c r="AX297" s="15" t="s">
        <v>83</v>
      </c>
      <c r="AY297" s="275" t="s">
        <v>203</v>
      </c>
    </row>
    <row r="298" s="2" customFormat="1" ht="33" customHeight="1">
      <c r="A298" s="39"/>
      <c r="B298" s="40"/>
      <c r="C298" s="229" t="s">
        <v>458</v>
      </c>
      <c r="D298" s="229" t="s">
        <v>205</v>
      </c>
      <c r="E298" s="230" t="s">
        <v>459</v>
      </c>
      <c r="F298" s="231" t="s">
        <v>460</v>
      </c>
      <c r="G298" s="232" t="s">
        <v>208</v>
      </c>
      <c r="H298" s="233">
        <v>211.26499999999999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0.043999999999999997</v>
      </c>
      <c r="T298" s="240">
        <f>S298*H298</f>
        <v>9.295659999999998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209</v>
      </c>
      <c r="AT298" s="241" t="s">
        <v>205</v>
      </c>
      <c r="AU298" s="241" t="s">
        <v>85</v>
      </c>
      <c r="AY298" s="18" t="s">
        <v>203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209</v>
      </c>
      <c r="BM298" s="241" t="s">
        <v>461</v>
      </c>
    </row>
    <row r="299" s="2" customFormat="1" ht="33" customHeight="1">
      <c r="A299" s="39"/>
      <c r="B299" s="40"/>
      <c r="C299" s="229" t="s">
        <v>462</v>
      </c>
      <c r="D299" s="229" t="s">
        <v>205</v>
      </c>
      <c r="E299" s="230" t="s">
        <v>463</v>
      </c>
      <c r="F299" s="231" t="s">
        <v>464</v>
      </c>
      <c r="G299" s="232" t="s">
        <v>208</v>
      </c>
      <c r="H299" s="233">
        <v>11.94</v>
      </c>
      <c r="I299" s="234"/>
      <c r="J299" s="235">
        <f>ROUND(I299*H299,2)</f>
        <v>0</v>
      </c>
      <c r="K299" s="236"/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0.029000000000000001</v>
      </c>
      <c r="T299" s="240">
        <f>S299*H299</f>
        <v>0.34626000000000001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209</v>
      </c>
      <c r="AT299" s="241" t="s">
        <v>205</v>
      </c>
      <c r="AU299" s="241" t="s">
        <v>85</v>
      </c>
      <c r="AY299" s="18" t="s">
        <v>203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209</v>
      </c>
      <c r="BM299" s="241" t="s">
        <v>465</v>
      </c>
    </row>
    <row r="300" s="2" customFormat="1" ht="21.75" customHeight="1">
      <c r="A300" s="39"/>
      <c r="B300" s="40"/>
      <c r="C300" s="229" t="s">
        <v>466</v>
      </c>
      <c r="D300" s="229" t="s">
        <v>205</v>
      </c>
      <c r="E300" s="230" t="s">
        <v>467</v>
      </c>
      <c r="F300" s="231" t="s">
        <v>468</v>
      </c>
      <c r="G300" s="232" t="s">
        <v>213</v>
      </c>
      <c r="H300" s="233">
        <v>246.90000000000001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0.044999999999999998</v>
      </c>
      <c r="T300" s="240">
        <f>S300*H300</f>
        <v>11.1105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209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209</v>
      </c>
      <c r="BM300" s="241" t="s">
        <v>469</v>
      </c>
    </row>
    <row r="301" s="13" customFormat="1">
      <c r="A301" s="13"/>
      <c r="B301" s="243"/>
      <c r="C301" s="244"/>
      <c r="D301" s="245" t="s">
        <v>243</v>
      </c>
      <c r="E301" s="246" t="s">
        <v>1</v>
      </c>
      <c r="F301" s="247" t="s">
        <v>449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243</v>
      </c>
      <c r="AU301" s="253" t="s">
        <v>85</v>
      </c>
      <c r="AV301" s="13" t="s">
        <v>83</v>
      </c>
      <c r="AW301" s="13" t="s">
        <v>32</v>
      </c>
      <c r="AX301" s="13" t="s">
        <v>76</v>
      </c>
      <c r="AY301" s="253" t="s">
        <v>203</v>
      </c>
    </row>
    <row r="302" s="14" customFormat="1">
      <c r="A302" s="14"/>
      <c r="B302" s="254"/>
      <c r="C302" s="255"/>
      <c r="D302" s="245" t="s">
        <v>243</v>
      </c>
      <c r="E302" s="256" t="s">
        <v>1</v>
      </c>
      <c r="F302" s="257" t="s">
        <v>470</v>
      </c>
      <c r="G302" s="255"/>
      <c r="H302" s="258">
        <v>246.90000000000001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243</v>
      </c>
      <c r="AU302" s="264" t="s">
        <v>85</v>
      </c>
      <c r="AV302" s="14" t="s">
        <v>85</v>
      </c>
      <c r="AW302" s="14" t="s">
        <v>32</v>
      </c>
      <c r="AX302" s="14" t="s">
        <v>76</v>
      </c>
      <c r="AY302" s="264" t="s">
        <v>203</v>
      </c>
    </row>
    <row r="303" s="15" customFormat="1">
      <c r="A303" s="15"/>
      <c r="B303" s="265"/>
      <c r="C303" s="266"/>
      <c r="D303" s="245" t="s">
        <v>243</v>
      </c>
      <c r="E303" s="267" t="s">
        <v>1</v>
      </c>
      <c r="F303" s="268" t="s">
        <v>247</v>
      </c>
      <c r="G303" s="266"/>
      <c r="H303" s="269">
        <v>246.90000000000001</v>
      </c>
      <c r="I303" s="270"/>
      <c r="J303" s="266"/>
      <c r="K303" s="266"/>
      <c r="L303" s="271"/>
      <c r="M303" s="272"/>
      <c r="N303" s="273"/>
      <c r="O303" s="273"/>
      <c r="P303" s="273"/>
      <c r="Q303" s="273"/>
      <c r="R303" s="273"/>
      <c r="S303" s="273"/>
      <c r="T303" s="27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5" t="s">
        <v>243</v>
      </c>
      <c r="AU303" s="275" t="s">
        <v>85</v>
      </c>
      <c r="AV303" s="15" t="s">
        <v>209</v>
      </c>
      <c r="AW303" s="15" t="s">
        <v>32</v>
      </c>
      <c r="AX303" s="15" t="s">
        <v>83</v>
      </c>
      <c r="AY303" s="275" t="s">
        <v>203</v>
      </c>
    </row>
    <row r="304" s="2" customFormat="1" ht="24.15" customHeight="1">
      <c r="A304" s="39"/>
      <c r="B304" s="40"/>
      <c r="C304" s="229" t="s">
        <v>229</v>
      </c>
      <c r="D304" s="229" t="s">
        <v>205</v>
      </c>
      <c r="E304" s="230" t="s">
        <v>471</v>
      </c>
      <c r="F304" s="231" t="s">
        <v>472</v>
      </c>
      <c r="G304" s="232" t="s">
        <v>213</v>
      </c>
      <c r="H304" s="233">
        <v>153</v>
      </c>
      <c r="I304" s="234"/>
      <c r="J304" s="235">
        <f>ROUND(I304*H304,2)</f>
        <v>0</v>
      </c>
      <c r="K304" s="236"/>
      <c r="L304" s="45"/>
      <c r="M304" s="237" t="s">
        <v>1</v>
      </c>
      <c r="N304" s="238" t="s">
        <v>41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0.035000000000000003</v>
      </c>
      <c r="T304" s="240">
        <f>S304*H304</f>
        <v>5.3550000000000004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209</v>
      </c>
      <c r="AT304" s="241" t="s">
        <v>205</v>
      </c>
      <c r="AU304" s="241" t="s">
        <v>85</v>
      </c>
      <c r="AY304" s="18" t="s">
        <v>203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209</v>
      </c>
      <c r="BM304" s="241" t="s">
        <v>473</v>
      </c>
    </row>
    <row r="305" s="2" customFormat="1">
      <c r="A305" s="39"/>
      <c r="B305" s="40"/>
      <c r="C305" s="41"/>
      <c r="D305" s="245" t="s">
        <v>474</v>
      </c>
      <c r="E305" s="41"/>
      <c r="F305" s="276" t="s">
        <v>475</v>
      </c>
      <c r="G305" s="41"/>
      <c r="H305" s="41"/>
      <c r="I305" s="277"/>
      <c r="J305" s="41"/>
      <c r="K305" s="41"/>
      <c r="L305" s="45"/>
      <c r="M305" s="278"/>
      <c r="N305" s="279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474</v>
      </c>
      <c r="AU305" s="18" t="s">
        <v>85</v>
      </c>
    </row>
    <row r="306" s="14" customFormat="1">
      <c r="A306" s="14"/>
      <c r="B306" s="254"/>
      <c r="C306" s="255"/>
      <c r="D306" s="245" t="s">
        <v>243</v>
      </c>
      <c r="E306" s="256" t="s">
        <v>1</v>
      </c>
      <c r="F306" s="257" t="s">
        <v>476</v>
      </c>
      <c r="G306" s="255"/>
      <c r="H306" s="258">
        <v>153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243</v>
      </c>
      <c r="AU306" s="264" t="s">
        <v>85</v>
      </c>
      <c r="AV306" s="14" t="s">
        <v>85</v>
      </c>
      <c r="AW306" s="14" t="s">
        <v>32</v>
      </c>
      <c r="AX306" s="14" t="s">
        <v>76</v>
      </c>
      <c r="AY306" s="264" t="s">
        <v>203</v>
      </c>
    </row>
    <row r="307" s="15" customFormat="1">
      <c r="A307" s="15"/>
      <c r="B307" s="265"/>
      <c r="C307" s="266"/>
      <c r="D307" s="245" t="s">
        <v>243</v>
      </c>
      <c r="E307" s="267" t="s">
        <v>1</v>
      </c>
      <c r="F307" s="268" t="s">
        <v>247</v>
      </c>
      <c r="G307" s="266"/>
      <c r="H307" s="269">
        <v>153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5" t="s">
        <v>243</v>
      </c>
      <c r="AU307" s="275" t="s">
        <v>85</v>
      </c>
      <c r="AV307" s="15" t="s">
        <v>209</v>
      </c>
      <c r="AW307" s="15" t="s">
        <v>32</v>
      </c>
      <c r="AX307" s="15" t="s">
        <v>83</v>
      </c>
      <c r="AY307" s="275" t="s">
        <v>203</v>
      </c>
    </row>
    <row r="308" s="2" customFormat="1" ht="37.8" customHeight="1">
      <c r="A308" s="39"/>
      <c r="B308" s="40"/>
      <c r="C308" s="229" t="s">
        <v>477</v>
      </c>
      <c r="D308" s="229" t="s">
        <v>205</v>
      </c>
      <c r="E308" s="230" t="s">
        <v>478</v>
      </c>
      <c r="F308" s="231" t="s">
        <v>479</v>
      </c>
      <c r="G308" s="232" t="s">
        <v>213</v>
      </c>
      <c r="H308" s="233">
        <v>87.099999999999994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</v>
      </c>
      <c r="R308" s="239">
        <f>Q308*H308</f>
        <v>0</v>
      </c>
      <c r="S308" s="239">
        <v>0.089999999999999997</v>
      </c>
      <c r="T308" s="240">
        <f>S308*H308</f>
        <v>7.8389999999999995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209</v>
      </c>
      <c r="AT308" s="241" t="s">
        <v>205</v>
      </c>
      <c r="AU308" s="241" t="s">
        <v>85</v>
      </c>
      <c r="AY308" s="18" t="s">
        <v>203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209</v>
      </c>
      <c r="BM308" s="241" t="s">
        <v>480</v>
      </c>
    </row>
    <row r="309" s="14" customFormat="1">
      <c r="A309" s="14"/>
      <c r="B309" s="254"/>
      <c r="C309" s="255"/>
      <c r="D309" s="245" t="s">
        <v>243</v>
      </c>
      <c r="E309" s="256" t="s">
        <v>1</v>
      </c>
      <c r="F309" s="257" t="s">
        <v>481</v>
      </c>
      <c r="G309" s="255"/>
      <c r="H309" s="258">
        <v>68.5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4" t="s">
        <v>243</v>
      </c>
      <c r="AU309" s="264" t="s">
        <v>85</v>
      </c>
      <c r="AV309" s="14" t="s">
        <v>85</v>
      </c>
      <c r="AW309" s="14" t="s">
        <v>32</v>
      </c>
      <c r="AX309" s="14" t="s">
        <v>76</v>
      </c>
      <c r="AY309" s="264" t="s">
        <v>203</v>
      </c>
    </row>
    <row r="310" s="14" customFormat="1">
      <c r="A310" s="14"/>
      <c r="B310" s="254"/>
      <c r="C310" s="255"/>
      <c r="D310" s="245" t="s">
        <v>243</v>
      </c>
      <c r="E310" s="256" t="s">
        <v>1</v>
      </c>
      <c r="F310" s="257" t="s">
        <v>482</v>
      </c>
      <c r="G310" s="255"/>
      <c r="H310" s="258">
        <v>18.600000000000001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243</v>
      </c>
      <c r="AU310" s="264" t="s">
        <v>85</v>
      </c>
      <c r="AV310" s="14" t="s">
        <v>85</v>
      </c>
      <c r="AW310" s="14" t="s">
        <v>32</v>
      </c>
      <c r="AX310" s="14" t="s">
        <v>76</v>
      </c>
      <c r="AY310" s="264" t="s">
        <v>203</v>
      </c>
    </row>
    <row r="311" s="15" customFormat="1">
      <c r="A311" s="15"/>
      <c r="B311" s="265"/>
      <c r="C311" s="266"/>
      <c r="D311" s="245" t="s">
        <v>243</v>
      </c>
      <c r="E311" s="267" t="s">
        <v>1</v>
      </c>
      <c r="F311" s="268" t="s">
        <v>247</v>
      </c>
      <c r="G311" s="266"/>
      <c r="H311" s="269">
        <v>87.099999999999994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5" t="s">
        <v>243</v>
      </c>
      <c r="AU311" s="275" t="s">
        <v>85</v>
      </c>
      <c r="AV311" s="15" t="s">
        <v>209</v>
      </c>
      <c r="AW311" s="15" t="s">
        <v>32</v>
      </c>
      <c r="AX311" s="15" t="s">
        <v>83</v>
      </c>
      <c r="AY311" s="275" t="s">
        <v>203</v>
      </c>
    </row>
    <row r="312" s="2" customFormat="1" ht="24.15" customHeight="1">
      <c r="A312" s="39"/>
      <c r="B312" s="40"/>
      <c r="C312" s="229" t="s">
        <v>233</v>
      </c>
      <c r="D312" s="229" t="s">
        <v>205</v>
      </c>
      <c r="E312" s="230" t="s">
        <v>483</v>
      </c>
      <c r="F312" s="231" t="s">
        <v>484</v>
      </c>
      <c r="G312" s="232" t="s">
        <v>208</v>
      </c>
      <c r="H312" s="233">
        <v>20.670000000000002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1.3999999999999999</v>
      </c>
      <c r="T312" s="240">
        <f>S312*H312</f>
        <v>28.937999999999999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209</v>
      </c>
      <c r="AT312" s="241" t="s">
        <v>205</v>
      </c>
      <c r="AU312" s="241" t="s">
        <v>85</v>
      </c>
      <c r="AY312" s="18" t="s">
        <v>203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209</v>
      </c>
      <c r="BM312" s="241" t="s">
        <v>485</v>
      </c>
    </row>
    <row r="313" s="13" customFormat="1">
      <c r="A313" s="13"/>
      <c r="B313" s="243"/>
      <c r="C313" s="244"/>
      <c r="D313" s="245" t="s">
        <v>243</v>
      </c>
      <c r="E313" s="246" t="s">
        <v>1</v>
      </c>
      <c r="F313" s="247" t="s">
        <v>449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243</v>
      </c>
      <c r="AU313" s="253" t="s">
        <v>85</v>
      </c>
      <c r="AV313" s="13" t="s">
        <v>83</v>
      </c>
      <c r="AW313" s="13" t="s">
        <v>32</v>
      </c>
      <c r="AX313" s="13" t="s">
        <v>76</v>
      </c>
      <c r="AY313" s="253" t="s">
        <v>203</v>
      </c>
    </row>
    <row r="314" s="14" customFormat="1">
      <c r="A314" s="14"/>
      <c r="B314" s="254"/>
      <c r="C314" s="255"/>
      <c r="D314" s="245" t="s">
        <v>243</v>
      </c>
      <c r="E314" s="256" t="s">
        <v>1</v>
      </c>
      <c r="F314" s="257" t="s">
        <v>486</v>
      </c>
      <c r="G314" s="255"/>
      <c r="H314" s="258">
        <v>3.4300000000000002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243</v>
      </c>
      <c r="AU314" s="264" t="s">
        <v>85</v>
      </c>
      <c r="AV314" s="14" t="s">
        <v>85</v>
      </c>
      <c r="AW314" s="14" t="s">
        <v>32</v>
      </c>
      <c r="AX314" s="14" t="s">
        <v>76</v>
      </c>
      <c r="AY314" s="264" t="s">
        <v>203</v>
      </c>
    </row>
    <row r="315" s="14" customFormat="1">
      <c r="A315" s="14"/>
      <c r="B315" s="254"/>
      <c r="C315" s="255"/>
      <c r="D315" s="245" t="s">
        <v>243</v>
      </c>
      <c r="E315" s="256" t="s">
        <v>1</v>
      </c>
      <c r="F315" s="257" t="s">
        <v>487</v>
      </c>
      <c r="G315" s="255"/>
      <c r="H315" s="258">
        <v>17.239999999999998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243</v>
      </c>
      <c r="AU315" s="264" t="s">
        <v>85</v>
      </c>
      <c r="AV315" s="14" t="s">
        <v>85</v>
      </c>
      <c r="AW315" s="14" t="s">
        <v>32</v>
      </c>
      <c r="AX315" s="14" t="s">
        <v>76</v>
      </c>
      <c r="AY315" s="264" t="s">
        <v>203</v>
      </c>
    </row>
    <row r="316" s="15" customFormat="1">
      <c r="A316" s="15"/>
      <c r="B316" s="265"/>
      <c r="C316" s="266"/>
      <c r="D316" s="245" t="s">
        <v>243</v>
      </c>
      <c r="E316" s="267" t="s">
        <v>1</v>
      </c>
      <c r="F316" s="268" t="s">
        <v>247</v>
      </c>
      <c r="G316" s="266"/>
      <c r="H316" s="269">
        <v>20.670000000000002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5" t="s">
        <v>243</v>
      </c>
      <c r="AU316" s="275" t="s">
        <v>85</v>
      </c>
      <c r="AV316" s="15" t="s">
        <v>209</v>
      </c>
      <c r="AW316" s="15" t="s">
        <v>32</v>
      </c>
      <c r="AX316" s="15" t="s">
        <v>83</v>
      </c>
      <c r="AY316" s="275" t="s">
        <v>203</v>
      </c>
    </row>
    <row r="317" s="2" customFormat="1" ht="24.15" customHeight="1">
      <c r="A317" s="39"/>
      <c r="B317" s="40"/>
      <c r="C317" s="229" t="s">
        <v>488</v>
      </c>
      <c r="D317" s="229" t="s">
        <v>205</v>
      </c>
      <c r="E317" s="230" t="s">
        <v>489</v>
      </c>
      <c r="F317" s="231" t="s">
        <v>490</v>
      </c>
      <c r="G317" s="232" t="s">
        <v>208</v>
      </c>
      <c r="H317" s="233">
        <v>33.359999999999999</v>
      </c>
      <c r="I317" s="234"/>
      <c r="J317" s="235">
        <f>ROUND(I317*H317,2)</f>
        <v>0</v>
      </c>
      <c r="K317" s="236"/>
      <c r="L317" s="45"/>
      <c r="M317" s="237" t="s">
        <v>1</v>
      </c>
      <c r="N317" s="238" t="s">
        <v>41</v>
      </c>
      <c r="O317" s="92"/>
      <c r="P317" s="239">
        <f>O317*H317</f>
        <v>0</v>
      </c>
      <c r="Q317" s="239">
        <v>0</v>
      </c>
      <c r="R317" s="239">
        <f>Q317*H317</f>
        <v>0</v>
      </c>
      <c r="S317" s="239">
        <v>1.3999999999999999</v>
      </c>
      <c r="T317" s="240">
        <f>S317*H317</f>
        <v>46.703999999999994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209</v>
      </c>
      <c r="AT317" s="241" t="s">
        <v>205</v>
      </c>
      <c r="AU317" s="241" t="s">
        <v>85</v>
      </c>
      <c r="AY317" s="18" t="s">
        <v>203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209</v>
      </c>
      <c r="BM317" s="241" t="s">
        <v>491</v>
      </c>
    </row>
    <row r="318" s="13" customFormat="1">
      <c r="A318" s="13"/>
      <c r="B318" s="243"/>
      <c r="C318" s="244"/>
      <c r="D318" s="245" t="s">
        <v>243</v>
      </c>
      <c r="E318" s="246" t="s">
        <v>1</v>
      </c>
      <c r="F318" s="247" t="s">
        <v>449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243</v>
      </c>
      <c r="AU318" s="253" t="s">
        <v>85</v>
      </c>
      <c r="AV318" s="13" t="s">
        <v>83</v>
      </c>
      <c r="AW318" s="13" t="s">
        <v>32</v>
      </c>
      <c r="AX318" s="13" t="s">
        <v>76</v>
      </c>
      <c r="AY318" s="253" t="s">
        <v>203</v>
      </c>
    </row>
    <row r="319" s="14" customFormat="1">
      <c r="A319" s="14"/>
      <c r="B319" s="254"/>
      <c r="C319" s="255"/>
      <c r="D319" s="245" t="s">
        <v>243</v>
      </c>
      <c r="E319" s="256" t="s">
        <v>1</v>
      </c>
      <c r="F319" s="257" t="s">
        <v>492</v>
      </c>
      <c r="G319" s="255"/>
      <c r="H319" s="258">
        <v>33.359999999999999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243</v>
      </c>
      <c r="AU319" s="264" t="s">
        <v>85</v>
      </c>
      <c r="AV319" s="14" t="s">
        <v>85</v>
      </c>
      <c r="AW319" s="14" t="s">
        <v>32</v>
      </c>
      <c r="AX319" s="14" t="s">
        <v>76</v>
      </c>
      <c r="AY319" s="264" t="s">
        <v>203</v>
      </c>
    </row>
    <row r="320" s="15" customFormat="1">
      <c r="A320" s="15"/>
      <c r="B320" s="265"/>
      <c r="C320" s="266"/>
      <c r="D320" s="245" t="s">
        <v>243</v>
      </c>
      <c r="E320" s="267" t="s">
        <v>1</v>
      </c>
      <c r="F320" s="268" t="s">
        <v>247</v>
      </c>
      <c r="G320" s="266"/>
      <c r="H320" s="269">
        <v>33.359999999999999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5" t="s">
        <v>243</v>
      </c>
      <c r="AU320" s="275" t="s">
        <v>85</v>
      </c>
      <c r="AV320" s="15" t="s">
        <v>209</v>
      </c>
      <c r="AW320" s="15" t="s">
        <v>32</v>
      </c>
      <c r="AX320" s="15" t="s">
        <v>83</v>
      </c>
      <c r="AY320" s="275" t="s">
        <v>203</v>
      </c>
    </row>
    <row r="321" s="2" customFormat="1" ht="21.75" customHeight="1">
      <c r="A321" s="39"/>
      <c r="B321" s="40"/>
      <c r="C321" s="229" t="s">
        <v>237</v>
      </c>
      <c r="D321" s="229" t="s">
        <v>205</v>
      </c>
      <c r="E321" s="230" t="s">
        <v>493</v>
      </c>
      <c r="F321" s="231" t="s">
        <v>494</v>
      </c>
      <c r="G321" s="232" t="s">
        <v>208</v>
      </c>
      <c r="H321" s="233">
        <v>29.524999999999999</v>
      </c>
      <c r="I321" s="234"/>
      <c r="J321" s="235">
        <f>ROUND(I321*H321,2)</f>
        <v>0</v>
      </c>
      <c r="K321" s="236"/>
      <c r="L321" s="45"/>
      <c r="M321" s="237" t="s">
        <v>1</v>
      </c>
      <c r="N321" s="238" t="s">
        <v>41</v>
      </c>
      <c r="O321" s="92"/>
      <c r="P321" s="239">
        <f>O321*H321</f>
        <v>0</v>
      </c>
      <c r="Q321" s="239">
        <v>0</v>
      </c>
      <c r="R321" s="239">
        <f>Q321*H321</f>
        <v>0</v>
      </c>
      <c r="S321" s="239">
        <v>1.3999999999999999</v>
      </c>
      <c r="T321" s="240">
        <f>S321*H321</f>
        <v>41.334999999999994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209</v>
      </c>
      <c r="AT321" s="241" t="s">
        <v>205</v>
      </c>
      <c r="AU321" s="241" t="s">
        <v>85</v>
      </c>
      <c r="AY321" s="18" t="s">
        <v>203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83</v>
      </c>
      <c r="BK321" s="242">
        <f>ROUND(I321*H321,2)</f>
        <v>0</v>
      </c>
      <c r="BL321" s="18" t="s">
        <v>209</v>
      </c>
      <c r="BM321" s="241" t="s">
        <v>495</v>
      </c>
    </row>
    <row r="322" s="13" customFormat="1">
      <c r="A322" s="13"/>
      <c r="B322" s="243"/>
      <c r="C322" s="244"/>
      <c r="D322" s="245" t="s">
        <v>243</v>
      </c>
      <c r="E322" s="246" t="s">
        <v>1</v>
      </c>
      <c r="F322" s="247" t="s">
        <v>449</v>
      </c>
      <c r="G322" s="244"/>
      <c r="H322" s="246" t="s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243</v>
      </c>
      <c r="AU322" s="253" t="s">
        <v>85</v>
      </c>
      <c r="AV322" s="13" t="s">
        <v>83</v>
      </c>
      <c r="AW322" s="13" t="s">
        <v>32</v>
      </c>
      <c r="AX322" s="13" t="s">
        <v>76</v>
      </c>
      <c r="AY322" s="253" t="s">
        <v>203</v>
      </c>
    </row>
    <row r="323" s="14" customFormat="1">
      <c r="A323" s="14"/>
      <c r="B323" s="254"/>
      <c r="C323" s="255"/>
      <c r="D323" s="245" t="s">
        <v>243</v>
      </c>
      <c r="E323" s="256" t="s">
        <v>1</v>
      </c>
      <c r="F323" s="257" t="s">
        <v>496</v>
      </c>
      <c r="G323" s="255"/>
      <c r="H323" s="258">
        <v>29.524999999999999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243</v>
      </c>
      <c r="AU323" s="264" t="s">
        <v>85</v>
      </c>
      <c r="AV323" s="14" t="s">
        <v>85</v>
      </c>
      <c r="AW323" s="14" t="s">
        <v>32</v>
      </c>
      <c r="AX323" s="14" t="s">
        <v>76</v>
      </c>
      <c r="AY323" s="264" t="s">
        <v>203</v>
      </c>
    </row>
    <row r="324" s="15" customFormat="1">
      <c r="A324" s="15"/>
      <c r="B324" s="265"/>
      <c r="C324" s="266"/>
      <c r="D324" s="245" t="s">
        <v>243</v>
      </c>
      <c r="E324" s="267" t="s">
        <v>1</v>
      </c>
      <c r="F324" s="268" t="s">
        <v>247</v>
      </c>
      <c r="G324" s="266"/>
      <c r="H324" s="269">
        <v>29.524999999999999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5" t="s">
        <v>243</v>
      </c>
      <c r="AU324" s="275" t="s">
        <v>85</v>
      </c>
      <c r="AV324" s="15" t="s">
        <v>209</v>
      </c>
      <c r="AW324" s="15" t="s">
        <v>32</v>
      </c>
      <c r="AX324" s="15" t="s">
        <v>83</v>
      </c>
      <c r="AY324" s="275" t="s">
        <v>203</v>
      </c>
    </row>
    <row r="325" s="2" customFormat="1" ht="24.15" customHeight="1">
      <c r="A325" s="39"/>
      <c r="B325" s="40"/>
      <c r="C325" s="229" t="s">
        <v>497</v>
      </c>
      <c r="D325" s="229" t="s">
        <v>205</v>
      </c>
      <c r="E325" s="230" t="s">
        <v>498</v>
      </c>
      <c r="F325" s="231" t="s">
        <v>499</v>
      </c>
      <c r="G325" s="232" t="s">
        <v>213</v>
      </c>
      <c r="H325" s="233">
        <v>9428</v>
      </c>
      <c r="I325" s="234"/>
      <c r="J325" s="235">
        <f>ROUND(I325*H325,2)</f>
        <v>0</v>
      </c>
      <c r="K325" s="236"/>
      <c r="L325" s="45"/>
      <c r="M325" s="237" t="s">
        <v>1</v>
      </c>
      <c r="N325" s="238" t="s">
        <v>41</v>
      </c>
      <c r="O325" s="92"/>
      <c r="P325" s="239">
        <f>O325*H325</f>
        <v>0</v>
      </c>
      <c r="Q325" s="239">
        <v>0</v>
      </c>
      <c r="R325" s="239">
        <f>Q325*H325</f>
        <v>0</v>
      </c>
      <c r="S325" s="239">
        <v>0.183</v>
      </c>
      <c r="T325" s="240">
        <f>S325*H325</f>
        <v>1725.3240000000001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209</v>
      </c>
      <c r="AT325" s="241" t="s">
        <v>205</v>
      </c>
      <c r="AU325" s="241" t="s">
        <v>85</v>
      </c>
      <c r="AY325" s="18" t="s">
        <v>203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83</v>
      </c>
      <c r="BK325" s="242">
        <f>ROUND(I325*H325,2)</f>
        <v>0</v>
      </c>
      <c r="BL325" s="18" t="s">
        <v>209</v>
      </c>
      <c r="BM325" s="241" t="s">
        <v>500</v>
      </c>
    </row>
    <row r="326" s="14" customFormat="1">
      <c r="A326" s="14"/>
      <c r="B326" s="254"/>
      <c r="C326" s="255"/>
      <c r="D326" s="245" t="s">
        <v>243</v>
      </c>
      <c r="E326" s="256" t="s">
        <v>1</v>
      </c>
      <c r="F326" s="257" t="s">
        <v>252</v>
      </c>
      <c r="G326" s="255"/>
      <c r="H326" s="258">
        <v>9428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243</v>
      </c>
      <c r="AU326" s="264" t="s">
        <v>85</v>
      </c>
      <c r="AV326" s="14" t="s">
        <v>85</v>
      </c>
      <c r="AW326" s="14" t="s">
        <v>32</v>
      </c>
      <c r="AX326" s="14" t="s">
        <v>76</v>
      </c>
      <c r="AY326" s="264" t="s">
        <v>203</v>
      </c>
    </row>
    <row r="327" s="15" customFormat="1">
      <c r="A327" s="15"/>
      <c r="B327" s="265"/>
      <c r="C327" s="266"/>
      <c r="D327" s="245" t="s">
        <v>243</v>
      </c>
      <c r="E327" s="267" t="s">
        <v>1</v>
      </c>
      <c r="F327" s="268" t="s">
        <v>247</v>
      </c>
      <c r="G327" s="266"/>
      <c r="H327" s="269">
        <v>9428</v>
      </c>
      <c r="I327" s="270"/>
      <c r="J327" s="266"/>
      <c r="K327" s="266"/>
      <c r="L327" s="271"/>
      <c r="M327" s="272"/>
      <c r="N327" s="273"/>
      <c r="O327" s="273"/>
      <c r="P327" s="273"/>
      <c r="Q327" s="273"/>
      <c r="R327" s="273"/>
      <c r="S327" s="273"/>
      <c r="T327" s="27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5" t="s">
        <v>243</v>
      </c>
      <c r="AU327" s="275" t="s">
        <v>85</v>
      </c>
      <c r="AV327" s="15" t="s">
        <v>209</v>
      </c>
      <c r="AW327" s="15" t="s">
        <v>32</v>
      </c>
      <c r="AX327" s="15" t="s">
        <v>83</v>
      </c>
      <c r="AY327" s="275" t="s">
        <v>203</v>
      </c>
    </row>
    <row r="328" s="2" customFormat="1" ht="24.15" customHeight="1">
      <c r="A328" s="39"/>
      <c r="B328" s="40"/>
      <c r="C328" s="229" t="s">
        <v>242</v>
      </c>
      <c r="D328" s="229" t="s">
        <v>205</v>
      </c>
      <c r="E328" s="230" t="s">
        <v>501</v>
      </c>
      <c r="F328" s="231" t="s">
        <v>502</v>
      </c>
      <c r="G328" s="232" t="s">
        <v>213</v>
      </c>
      <c r="H328" s="233">
        <v>407</v>
      </c>
      <c r="I328" s="234"/>
      <c r="J328" s="235">
        <f>ROUND(I328*H328,2)</f>
        <v>0</v>
      </c>
      <c r="K328" s="236"/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0.075999999999999998</v>
      </c>
      <c r="T328" s="240">
        <f>S328*H328</f>
        <v>30.931999999999999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209</v>
      </c>
      <c r="AT328" s="241" t="s">
        <v>205</v>
      </c>
      <c r="AU328" s="241" t="s">
        <v>85</v>
      </c>
      <c r="AY328" s="18" t="s">
        <v>203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209</v>
      </c>
      <c r="BM328" s="241" t="s">
        <v>503</v>
      </c>
    </row>
    <row r="329" s="2" customFormat="1" ht="24.15" customHeight="1">
      <c r="A329" s="39"/>
      <c r="B329" s="40"/>
      <c r="C329" s="229" t="s">
        <v>504</v>
      </c>
      <c r="D329" s="229" t="s">
        <v>205</v>
      </c>
      <c r="E329" s="230" t="s">
        <v>505</v>
      </c>
      <c r="F329" s="231" t="s">
        <v>506</v>
      </c>
      <c r="G329" s="232" t="s">
        <v>336</v>
      </c>
      <c r="H329" s="233">
        <v>8494</v>
      </c>
      <c r="I329" s="234"/>
      <c r="J329" s="235">
        <f>ROUND(I329*H329,2)</f>
        <v>0</v>
      </c>
      <c r="K329" s="236"/>
      <c r="L329" s="45"/>
      <c r="M329" s="237" t="s">
        <v>1</v>
      </c>
      <c r="N329" s="238" t="s">
        <v>41</v>
      </c>
      <c r="O329" s="92"/>
      <c r="P329" s="239">
        <f>O329*H329</f>
        <v>0</v>
      </c>
      <c r="Q329" s="239">
        <v>0</v>
      </c>
      <c r="R329" s="239">
        <f>Q329*H329</f>
        <v>0</v>
      </c>
      <c r="S329" s="239">
        <v>0.002</v>
      </c>
      <c r="T329" s="240">
        <f>S329*H329</f>
        <v>16.988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209</v>
      </c>
      <c r="AT329" s="241" t="s">
        <v>205</v>
      </c>
      <c r="AU329" s="241" t="s">
        <v>85</v>
      </c>
      <c r="AY329" s="18" t="s">
        <v>203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83</v>
      </c>
      <c r="BK329" s="242">
        <f>ROUND(I329*H329,2)</f>
        <v>0</v>
      </c>
      <c r="BL329" s="18" t="s">
        <v>209</v>
      </c>
      <c r="BM329" s="241" t="s">
        <v>507</v>
      </c>
    </row>
    <row r="330" s="14" customFormat="1">
      <c r="A330" s="14"/>
      <c r="B330" s="254"/>
      <c r="C330" s="255"/>
      <c r="D330" s="245" t="s">
        <v>243</v>
      </c>
      <c r="E330" s="256" t="s">
        <v>1</v>
      </c>
      <c r="F330" s="257" t="s">
        <v>508</v>
      </c>
      <c r="G330" s="255"/>
      <c r="H330" s="258">
        <v>8494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243</v>
      </c>
      <c r="AU330" s="264" t="s">
        <v>85</v>
      </c>
      <c r="AV330" s="14" t="s">
        <v>85</v>
      </c>
      <c r="AW330" s="14" t="s">
        <v>32</v>
      </c>
      <c r="AX330" s="14" t="s">
        <v>76</v>
      </c>
      <c r="AY330" s="264" t="s">
        <v>203</v>
      </c>
    </row>
    <row r="331" s="15" customFormat="1">
      <c r="A331" s="15"/>
      <c r="B331" s="265"/>
      <c r="C331" s="266"/>
      <c r="D331" s="245" t="s">
        <v>243</v>
      </c>
      <c r="E331" s="267" t="s">
        <v>1</v>
      </c>
      <c r="F331" s="268" t="s">
        <v>247</v>
      </c>
      <c r="G331" s="266"/>
      <c r="H331" s="269">
        <v>8494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5" t="s">
        <v>243</v>
      </c>
      <c r="AU331" s="275" t="s">
        <v>85</v>
      </c>
      <c r="AV331" s="15" t="s">
        <v>209</v>
      </c>
      <c r="AW331" s="15" t="s">
        <v>32</v>
      </c>
      <c r="AX331" s="15" t="s">
        <v>83</v>
      </c>
      <c r="AY331" s="275" t="s">
        <v>203</v>
      </c>
    </row>
    <row r="332" s="2" customFormat="1" ht="24.15" customHeight="1">
      <c r="A332" s="39"/>
      <c r="B332" s="40"/>
      <c r="C332" s="229" t="s">
        <v>251</v>
      </c>
      <c r="D332" s="229" t="s">
        <v>205</v>
      </c>
      <c r="E332" s="230" t="s">
        <v>509</v>
      </c>
      <c r="F332" s="231" t="s">
        <v>510</v>
      </c>
      <c r="G332" s="232" t="s">
        <v>336</v>
      </c>
      <c r="H332" s="233">
        <v>2767</v>
      </c>
      <c r="I332" s="234"/>
      <c r="J332" s="235">
        <f>ROUND(I332*H332,2)</f>
        <v>0</v>
      </c>
      <c r="K332" s="236"/>
      <c r="L332" s="45"/>
      <c r="M332" s="237" t="s">
        <v>1</v>
      </c>
      <c r="N332" s="238" t="s">
        <v>41</v>
      </c>
      <c r="O332" s="92"/>
      <c r="P332" s="239">
        <f>O332*H332</f>
        <v>0</v>
      </c>
      <c r="Q332" s="239">
        <v>0</v>
      </c>
      <c r="R332" s="239">
        <f>Q332*H332</f>
        <v>0</v>
      </c>
      <c r="S332" s="239">
        <v>0.0060000000000000001</v>
      </c>
      <c r="T332" s="240">
        <f>S332*H332</f>
        <v>16.602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209</v>
      </c>
      <c r="AT332" s="241" t="s">
        <v>205</v>
      </c>
      <c r="AU332" s="241" t="s">
        <v>85</v>
      </c>
      <c r="AY332" s="18" t="s">
        <v>203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83</v>
      </c>
      <c r="BK332" s="242">
        <f>ROUND(I332*H332,2)</f>
        <v>0</v>
      </c>
      <c r="BL332" s="18" t="s">
        <v>209</v>
      </c>
      <c r="BM332" s="241" t="s">
        <v>511</v>
      </c>
    </row>
    <row r="333" s="14" customFormat="1">
      <c r="A333" s="14"/>
      <c r="B333" s="254"/>
      <c r="C333" s="255"/>
      <c r="D333" s="245" t="s">
        <v>243</v>
      </c>
      <c r="E333" s="256" t="s">
        <v>1</v>
      </c>
      <c r="F333" s="257" t="s">
        <v>512</v>
      </c>
      <c r="G333" s="255"/>
      <c r="H333" s="258">
        <v>2767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243</v>
      </c>
      <c r="AU333" s="264" t="s">
        <v>85</v>
      </c>
      <c r="AV333" s="14" t="s">
        <v>85</v>
      </c>
      <c r="AW333" s="14" t="s">
        <v>32</v>
      </c>
      <c r="AX333" s="14" t="s">
        <v>76</v>
      </c>
      <c r="AY333" s="264" t="s">
        <v>203</v>
      </c>
    </row>
    <row r="334" s="15" customFormat="1">
      <c r="A334" s="15"/>
      <c r="B334" s="265"/>
      <c r="C334" s="266"/>
      <c r="D334" s="245" t="s">
        <v>243</v>
      </c>
      <c r="E334" s="267" t="s">
        <v>1</v>
      </c>
      <c r="F334" s="268" t="s">
        <v>247</v>
      </c>
      <c r="G334" s="266"/>
      <c r="H334" s="269">
        <v>2767</v>
      </c>
      <c r="I334" s="270"/>
      <c r="J334" s="266"/>
      <c r="K334" s="266"/>
      <c r="L334" s="271"/>
      <c r="M334" s="272"/>
      <c r="N334" s="273"/>
      <c r="O334" s="273"/>
      <c r="P334" s="273"/>
      <c r="Q334" s="273"/>
      <c r="R334" s="273"/>
      <c r="S334" s="273"/>
      <c r="T334" s="27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5" t="s">
        <v>243</v>
      </c>
      <c r="AU334" s="275" t="s">
        <v>85</v>
      </c>
      <c r="AV334" s="15" t="s">
        <v>209</v>
      </c>
      <c r="AW334" s="15" t="s">
        <v>32</v>
      </c>
      <c r="AX334" s="15" t="s">
        <v>83</v>
      </c>
      <c r="AY334" s="275" t="s">
        <v>203</v>
      </c>
    </row>
    <row r="335" s="2" customFormat="1" ht="24.15" customHeight="1">
      <c r="A335" s="39"/>
      <c r="B335" s="40"/>
      <c r="C335" s="229" t="s">
        <v>513</v>
      </c>
      <c r="D335" s="229" t="s">
        <v>205</v>
      </c>
      <c r="E335" s="230" t="s">
        <v>514</v>
      </c>
      <c r="F335" s="231" t="s">
        <v>515</v>
      </c>
      <c r="G335" s="232" t="s">
        <v>336</v>
      </c>
      <c r="H335" s="233">
        <v>2494</v>
      </c>
      <c r="I335" s="234"/>
      <c r="J335" s="235">
        <f>ROUND(I335*H335,2)</f>
        <v>0</v>
      </c>
      <c r="K335" s="236"/>
      <c r="L335" s="45"/>
      <c r="M335" s="237" t="s">
        <v>1</v>
      </c>
      <c r="N335" s="238" t="s">
        <v>41</v>
      </c>
      <c r="O335" s="92"/>
      <c r="P335" s="239">
        <f>O335*H335</f>
        <v>0</v>
      </c>
      <c r="Q335" s="239">
        <v>0</v>
      </c>
      <c r="R335" s="239">
        <f>Q335*H335</f>
        <v>0</v>
      </c>
      <c r="S335" s="239">
        <v>0.012999999999999999</v>
      </c>
      <c r="T335" s="240">
        <f>S335*H335</f>
        <v>32.421999999999997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209</v>
      </c>
      <c r="AT335" s="241" t="s">
        <v>205</v>
      </c>
      <c r="AU335" s="241" t="s">
        <v>85</v>
      </c>
      <c r="AY335" s="18" t="s">
        <v>203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83</v>
      </c>
      <c r="BK335" s="242">
        <f>ROUND(I335*H335,2)</f>
        <v>0</v>
      </c>
      <c r="BL335" s="18" t="s">
        <v>209</v>
      </c>
      <c r="BM335" s="241" t="s">
        <v>516</v>
      </c>
    </row>
    <row r="336" s="14" customFormat="1">
      <c r="A336" s="14"/>
      <c r="B336" s="254"/>
      <c r="C336" s="255"/>
      <c r="D336" s="245" t="s">
        <v>243</v>
      </c>
      <c r="E336" s="256" t="s">
        <v>1</v>
      </c>
      <c r="F336" s="257" t="s">
        <v>517</v>
      </c>
      <c r="G336" s="255"/>
      <c r="H336" s="258">
        <v>2494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243</v>
      </c>
      <c r="AU336" s="264" t="s">
        <v>85</v>
      </c>
      <c r="AV336" s="14" t="s">
        <v>85</v>
      </c>
      <c r="AW336" s="14" t="s">
        <v>32</v>
      </c>
      <c r="AX336" s="14" t="s">
        <v>76</v>
      </c>
      <c r="AY336" s="264" t="s">
        <v>203</v>
      </c>
    </row>
    <row r="337" s="15" customFormat="1">
      <c r="A337" s="15"/>
      <c r="B337" s="265"/>
      <c r="C337" s="266"/>
      <c r="D337" s="245" t="s">
        <v>243</v>
      </c>
      <c r="E337" s="267" t="s">
        <v>1</v>
      </c>
      <c r="F337" s="268" t="s">
        <v>247</v>
      </c>
      <c r="G337" s="266"/>
      <c r="H337" s="269">
        <v>2494</v>
      </c>
      <c r="I337" s="270"/>
      <c r="J337" s="266"/>
      <c r="K337" s="266"/>
      <c r="L337" s="271"/>
      <c r="M337" s="272"/>
      <c r="N337" s="273"/>
      <c r="O337" s="273"/>
      <c r="P337" s="273"/>
      <c r="Q337" s="273"/>
      <c r="R337" s="273"/>
      <c r="S337" s="273"/>
      <c r="T337" s="27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5" t="s">
        <v>243</v>
      </c>
      <c r="AU337" s="275" t="s">
        <v>85</v>
      </c>
      <c r="AV337" s="15" t="s">
        <v>209</v>
      </c>
      <c r="AW337" s="15" t="s">
        <v>32</v>
      </c>
      <c r="AX337" s="15" t="s">
        <v>83</v>
      </c>
      <c r="AY337" s="275" t="s">
        <v>203</v>
      </c>
    </row>
    <row r="338" s="2" customFormat="1" ht="24.15" customHeight="1">
      <c r="A338" s="39"/>
      <c r="B338" s="40"/>
      <c r="C338" s="229" t="s">
        <v>256</v>
      </c>
      <c r="D338" s="229" t="s">
        <v>205</v>
      </c>
      <c r="E338" s="230" t="s">
        <v>518</v>
      </c>
      <c r="F338" s="231" t="s">
        <v>519</v>
      </c>
      <c r="G338" s="232" t="s">
        <v>336</v>
      </c>
      <c r="H338" s="233">
        <v>1480</v>
      </c>
      <c r="I338" s="234"/>
      <c r="J338" s="235">
        <f>ROUND(I338*H338,2)</f>
        <v>0</v>
      </c>
      <c r="K338" s="236"/>
      <c r="L338" s="45"/>
      <c r="M338" s="237" t="s">
        <v>1</v>
      </c>
      <c r="N338" s="238" t="s">
        <v>41</v>
      </c>
      <c r="O338" s="92"/>
      <c r="P338" s="239">
        <f>O338*H338</f>
        <v>0</v>
      </c>
      <c r="Q338" s="239">
        <v>0</v>
      </c>
      <c r="R338" s="239">
        <f>Q338*H338</f>
        <v>0</v>
      </c>
      <c r="S338" s="239">
        <v>0.017999999999999999</v>
      </c>
      <c r="T338" s="240">
        <f>S338*H338</f>
        <v>26.639999999999997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209</v>
      </c>
      <c r="AT338" s="241" t="s">
        <v>205</v>
      </c>
      <c r="AU338" s="241" t="s">
        <v>85</v>
      </c>
      <c r="AY338" s="18" t="s">
        <v>203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83</v>
      </c>
      <c r="BK338" s="242">
        <f>ROUND(I338*H338,2)</f>
        <v>0</v>
      </c>
      <c r="BL338" s="18" t="s">
        <v>209</v>
      </c>
      <c r="BM338" s="241" t="s">
        <v>520</v>
      </c>
    </row>
    <row r="339" s="14" customFormat="1">
      <c r="A339" s="14"/>
      <c r="B339" s="254"/>
      <c r="C339" s="255"/>
      <c r="D339" s="245" t="s">
        <v>243</v>
      </c>
      <c r="E339" s="256" t="s">
        <v>1</v>
      </c>
      <c r="F339" s="257" t="s">
        <v>521</v>
      </c>
      <c r="G339" s="255"/>
      <c r="H339" s="258">
        <v>1480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4" t="s">
        <v>243</v>
      </c>
      <c r="AU339" s="264" t="s">
        <v>85</v>
      </c>
      <c r="AV339" s="14" t="s">
        <v>85</v>
      </c>
      <c r="AW339" s="14" t="s">
        <v>32</v>
      </c>
      <c r="AX339" s="14" t="s">
        <v>76</v>
      </c>
      <c r="AY339" s="264" t="s">
        <v>203</v>
      </c>
    </row>
    <row r="340" s="15" customFormat="1">
      <c r="A340" s="15"/>
      <c r="B340" s="265"/>
      <c r="C340" s="266"/>
      <c r="D340" s="245" t="s">
        <v>243</v>
      </c>
      <c r="E340" s="267" t="s">
        <v>1</v>
      </c>
      <c r="F340" s="268" t="s">
        <v>247</v>
      </c>
      <c r="G340" s="266"/>
      <c r="H340" s="269">
        <v>1480</v>
      </c>
      <c r="I340" s="270"/>
      <c r="J340" s="266"/>
      <c r="K340" s="266"/>
      <c r="L340" s="271"/>
      <c r="M340" s="272"/>
      <c r="N340" s="273"/>
      <c r="O340" s="273"/>
      <c r="P340" s="273"/>
      <c r="Q340" s="273"/>
      <c r="R340" s="273"/>
      <c r="S340" s="273"/>
      <c r="T340" s="27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5" t="s">
        <v>243</v>
      </c>
      <c r="AU340" s="275" t="s">
        <v>85</v>
      </c>
      <c r="AV340" s="15" t="s">
        <v>209</v>
      </c>
      <c r="AW340" s="15" t="s">
        <v>32</v>
      </c>
      <c r="AX340" s="15" t="s">
        <v>83</v>
      </c>
      <c r="AY340" s="275" t="s">
        <v>203</v>
      </c>
    </row>
    <row r="341" s="2" customFormat="1" ht="24.15" customHeight="1">
      <c r="A341" s="39"/>
      <c r="B341" s="40"/>
      <c r="C341" s="229" t="s">
        <v>522</v>
      </c>
      <c r="D341" s="229" t="s">
        <v>205</v>
      </c>
      <c r="E341" s="230" t="s">
        <v>523</v>
      </c>
      <c r="F341" s="231" t="s">
        <v>524</v>
      </c>
      <c r="G341" s="232" t="s">
        <v>336</v>
      </c>
      <c r="H341" s="233">
        <v>1967</v>
      </c>
      <c r="I341" s="234"/>
      <c r="J341" s="235">
        <f>ROUND(I341*H341,2)</f>
        <v>0</v>
      </c>
      <c r="K341" s="236"/>
      <c r="L341" s="45"/>
      <c r="M341" s="237" t="s">
        <v>1</v>
      </c>
      <c r="N341" s="238" t="s">
        <v>41</v>
      </c>
      <c r="O341" s="92"/>
      <c r="P341" s="239">
        <f>O341*H341</f>
        <v>0</v>
      </c>
      <c r="Q341" s="239">
        <v>0</v>
      </c>
      <c r="R341" s="239">
        <f>Q341*H341</f>
        <v>0</v>
      </c>
      <c r="S341" s="239">
        <v>0.037999999999999999</v>
      </c>
      <c r="T341" s="240">
        <f>S341*H341</f>
        <v>74.745999999999995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209</v>
      </c>
      <c r="AT341" s="241" t="s">
        <v>205</v>
      </c>
      <c r="AU341" s="241" t="s">
        <v>85</v>
      </c>
      <c r="AY341" s="18" t="s">
        <v>203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83</v>
      </c>
      <c r="BK341" s="242">
        <f>ROUND(I341*H341,2)</f>
        <v>0</v>
      </c>
      <c r="BL341" s="18" t="s">
        <v>209</v>
      </c>
      <c r="BM341" s="241" t="s">
        <v>525</v>
      </c>
    </row>
    <row r="342" s="14" customFormat="1">
      <c r="A342" s="14"/>
      <c r="B342" s="254"/>
      <c r="C342" s="255"/>
      <c r="D342" s="245" t="s">
        <v>243</v>
      </c>
      <c r="E342" s="256" t="s">
        <v>1</v>
      </c>
      <c r="F342" s="257" t="s">
        <v>526</v>
      </c>
      <c r="G342" s="255"/>
      <c r="H342" s="258">
        <v>1967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4" t="s">
        <v>243</v>
      </c>
      <c r="AU342" s="264" t="s">
        <v>85</v>
      </c>
      <c r="AV342" s="14" t="s">
        <v>85</v>
      </c>
      <c r="AW342" s="14" t="s">
        <v>32</v>
      </c>
      <c r="AX342" s="14" t="s">
        <v>76</v>
      </c>
      <c r="AY342" s="264" t="s">
        <v>203</v>
      </c>
    </row>
    <row r="343" s="15" customFormat="1">
      <c r="A343" s="15"/>
      <c r="B343" s="265"/>
      <c r="C343" s="266"/>
      <c r="D343" s="245" t="s">
        <v>243</v>
      </c>
      <c r="E343" s="267" t="s">
        <v>1</v>
      </c>
      <c r="F343" s="268" t="s">
        <v>247</v>
      </c>
      <c r="G343" s="266"/>
      <c r="H343" s="269">
        <v>1967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5" t="s">
        <v>243</v>
      </c>
      <c r="AU343" s="275" t="s">
        <v>85</v>
      </c>
      <c r="AV343" s="15" t="s">
        <v>209</v>
      </c>
      <c r="AW343" s="15" t="s">
        <v>32</v>
      </c>
      <c r="AX343" s="15" t="s">
        <v>83</v>
      </c>
      <c r="AY343" s="275" t="s">
        <v>203</v>
      </c>
    </row>
    <row r="344" s="2" customFormat="1" ht="24.15" customHeight="1">
      <c r="A344" s="39"/>
      <c r="B344" s="40"/>
      <c r="C344" s="229" t="s">
        <v>260</v>
      </c>
      <c r="D344" s="229" t="s">
        <v>205</v>
      </c>
      <c r="E344" s="230" t="s">
        <v>527</v>
      </c>
      <c r="F344" s="231" t="s">
        <v>528</v>
      </c>
      <c r="G344" s="232" t="s">
        <v>336</v>
      </c>
      <c r="H344" s="233">
        <v>1199</v>
      </c>
      <c r="I344" s="234"/>
      <c r="J344" s="235">
        <f>ROUND(I344*H344,2)</f>
        <v>0</v>
      </c>
      <c r="K344" s="236"/>
      <c r="L344" s="45"/>
      <c r="M344" s="237" t="s">
        <v>1</v>
      </c>
      <c r="N344" s="238" t="s">
        <v>41</v>
      </c>
      <c r="O344" s="92"/>
      <c r="P344" s="239">
        <f>O344*H344</f>
        <v>0</v>
      </c>
      <c r="Q344" s="239">
        <v>0</v>
      </c>
      <c r="R344" s="239">
        <f>Q344*H344</f>
        <v>0</v>
      </c>
      <c r="S344" s="239">
        <v>0.040000000000000001</v>
      </c>
      <c r="T344" s="240">
        <f>S344*H344</f>
        <v>47.960000000000001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209</v>
      </c>
      <c r="AT344" s="241" t="s">
        <v>205</v>
      </c>
      <c r="AU344" s="241" t="s">
        <v>85</v>
      </c>
      <c r="AY344" s="18" t="s">
        <v>203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83</v>
      </c>
      <c r="BK344" s="242">
        <f>ROUND(I344*H344,2)</f>
        <v>0</v>
      </c>
      <c r="BL344" s="18" t="s">
        <v>209</v>
      </c>
      <c r="BM344" s="241" t="s">
        <v>529</v>
      </c>
    </row>
    <row r="345" s="14" customFormat="1">
      <c r="A345" s="14"/>
      <c r="B345" s="254"/>
      <c r="C345" s="255"/>
      <c r="D345" s="245" t="s">
        <v>243</v>
      </c>
      <c r="E345" s="256" t="s">
        <v>1</v>
      </c>
      <c r="F345" s="257" t="s">
        <v>530</v>
      </c>
      <c r="G345" s="255"/>
      <c r="H345" s="258">
        <v>1199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4" t="s">
        <v>243</v>
      </c>
      <c r="AU345" s="264" t="s">
        <v>85</v>
      </c>
      <c r="AV345" s="14" t="s">
        <v>85</v>
      </c>
      <c r="AW345" s="14" t="s">
        <v>32</v>
      </c>
      <c r="AX345" s="14" t="s">
        <v>76</v>
      </c>
      <c r="AY345" s="264" t="s">
        <v>203</v>
      </c>
    </row>
    <row r="346" s="15" customFormat="1">
      <c r="A346" s="15"/>
      <c r="B346" s="265"/>
      <c r="C346" s="266"/>
      <c r="D346" s="245" t="s">
        <v>243</v>
      </c>
      <c r="E346" s="267" t="s">
        <v>1</v>
      </c>
      <c r="F346" s="268" t="s">
        <v>247</v>
      </c>
      <c r="G346" s="266"/>
      <c r="H346" s="269">
        <v>1199</v>
      </c>
      <c r="I346" s="270"/>
      <c r="J346" s="266"/>
      <c r="K346" s="266"/>
      <c r="L346" s="271"/>
      <c r="M346" s="272"/>
      <c r="N346" s="273"/>
      <c r="O346" s="273"/>
      <c r="P346" s="273"/>
      <c r="Q346" s="273"/>
      <c r="R346" s="273"/>
      <c r="S346" s="273"/>
      <c r="T346" s="27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5" t="s">
        <v>243</v>
      </c>
      <c r="AU346" s="275" t="s">
        <v>85</v>
      </c>
      <c r="AV346" s="15" t="s">
        <v>209</v>
      </c>
      <c r="AW346" s="15" t="s">
        <v>32</v>
      </c>
      <c r="AX346" s="15" t="s">
        <v>83</v>
      </c>
      <c r="AY346" s="275" t="s">
        <v>203</v>
      </c>
    </row>
    <row r="347" s="2" customFormat="1" ht="24.15" customHeight="1">
      <c r="A347" s="39"/>
      <c r="B347" s="40"/>
      <c r="C347" s="229" t="s">
        <v>531</v>
      </c>
      <c r="D347" s="229" t="s">
        <v>205</v>
      </c>
      <c r="E347" s="230" t="s">
        <v>532</v>
      </c>
      <c r="F347" s="231" t="s">
        <v>533</v>
      </c>
      <c r="G347" s="232" t="s">
        <v>336</v>
      </c>
      <c r="H347" s="233">
        <v>650</v>
      </c>
      <c r="I347" s="234"/>
      <c r="J347" s="235">
        <f>ROUND(I347*H347,2)</f>
        <v>0</v>
      </c>
      <c r="K347" s="236"/>
      <c r="L347" s="45"/>
      <c r="M347" s="237" t="s">
        <v>1</v>
      </c>
      <c r="N347" s="238" t="s">
        <v>41</v>
      </c>
      <c r="O347" s="92"/>
      <c r="P347" s="239">
        <f>O347*H347</f>
        <v>0</v>
      </c>
      <c r="Q347" s="239">
        <v>0</v>
      </c>
      <c r="R347" s="239">
        <f>Q347*H347</f>
        <v>0</v>
      </c>
      <c r="S347" s="239">
        <v>0.081000000000000003</v>
      </c>
      <c r="T347" s="240">
        <f>S347*H347</f>
        <v>52.649999999999999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209</v>
      </c>
      <c r="AT347" s="241" t="s">
        <v>205</v>
      </c>
      <c r="AU347" s="241" t="s">
        <v>85</v>
      </c>
      <c r="AY347" s="18" t="s">
        <v>203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83</v>
      </c>
      <c r="BK347" s="242">
        <f>ROUND(I347*H347,2)</f>
        <v>0</v>
      </c>
      <c r="BL347" s="18" t="s">
        <v>209</v>
      </c>
      <c r="BM347" s="241" t="s">
        <v>534</v>
      </c>
    </row>
    <row r="348" s="14" customFormat="1">
      <c r="A348" s="14"/>
      <c r="B348" s="254"/>
      <c r="C348" s="255"/>
      <c r="D348" s="245" t="s">
        <v>243</v>
      </c>
      <c r="E348" s="256" t="s">
        <v>1</v>
      </c>
      <c r="F348" s="257" t="s">
        <v>535</v>
      </c>
      <c r="G348" s="255"/>
      <c r="H348" s="258">
        <v>650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4" t="s">
        <v>243</v>
      </c>
      <c r="AU348" s="264" t="s">
        <v>85</v>
      </c>
      <c r="AV348" s="14" t="s">
        <v>85</v>
      </c>
      <c r="AW348" s="14" t="s">
        <v>32</v>
      </c>
      <c r="AX348" s="14" t="s">
        <v>76</v>
      </c>
      <c r="AY348" s="264" t="s">
        <v>203</v>
      </c>
    </row>
    <row r="349" s="15" customFormat="1">
      <c r="A349" s="15"/>
      <c r="B349" s="265"/>
      <c r="C349" s="266"/>
      <c r="D349" s="245" t="s">
        <v>243</v>
      </c>
      <c r="E349" s="267" t="s">
        <v>1</v>
      </c>
      <c r="F349" s="268" t="s">
        <v>247</v>
      </c>
      <c r="G349" s="266"/>
      <c r="H349" s="269">
        <v>650</v>
      </c>
      <c r="I349" s="270"/>
      <c r="J349" s="266"/>
      <c r="K349" s="266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243</v>
      </c>
      <c r="AU349" s="275" t="s">
        <v>85</v>
      </c>
      <c r="AV349" s="15" t="s">
        <v>209</v>
      </c>
      <c r="AW349" s="15" t="s">
        <v>32</v>
      </c>
      <c r="AX349" s="15" t="s">
        <v>83</v>
      </c>
      <c r="AY349" s="275" t="s">
        <v>203</v>
      </c>
    </row>
    <row r="350" s="2" customFormat="1" ht="24.15" customHeight="1">
      <c r="A350" s="39"/>
      <c r="B350" s="40"/>
      <c r="C350" s="229" t="s">
        <v>536</v>
      </c>
      <c r="D350" s="229" t="s">
        <v>205</v>
      </c>
      <c r="E350" s="230" t="s">
        <v>537</v>
      </c>
      <c r="F350" s="231" t="s">
        <v>538</v>
      </c>
      <c r="G350" s="232" t="s">
        <v>336</v>
      </c>
      <c r="H350" s="233">
        <v>26</v>
      </c>
      <c r="I350" s="234"/>
      <c r="J350" s="235">
        <f>ROUND(I350*H350,2)</f>
        <v>0</v>
      </c>
      <c r="K350" s="236"/>
      <c r="L350" s="45"/>
      <c r="M350" s="237" t="s">
        <v>1</v>
      </c>
      <c r="N350" s="238" t="s">
        <v>41</v>
      </c>
      <c r="O350" s="92"/>
      <c r="P350" s="239">
        <f>O350*H350</f>
        <v>0</v>
      </c>
      <c r="Q350" s="239">
        <v>0.00123</v>
      </c>
      <c r="R350" s="239">
        <f>Q350*H350</f>
        <v>0.031980000000000001</v>
      </c>
      <c r="S350" s="239">
        <v>0.017000000000000001</v>
      </c>
      <c r="T350" s="240">
        <f>S350*H350</f>
        <v>0.44200000000000006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209</v>
      </c>
      <c r="AT350" s="241" t="s">
        <v>205</v>
      </c>
      <c r="AU350" s="241" t="s">
        <v>85</v>
      </c>
      <c r="AY350" s="18" t="s">
        <v>203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83</v>
      </c>
      <c r="BK350" s="242">
        <f>ROUND(I350*H350,2)</f>
        <v>0</v>
      </c>
      <c r="BL350" s="18" t="s">
        <v>209</v>
      </c>
      <c r="BM350" s="241" t="s">
        <v>539</v>
      </c>
    </row>
    <row r="351" s="14" customFormat="1">
      <c r="A351" s="14"/>
      <c r="B351" s="254"/>
      <c r="C351" s="255"/>
      <c r="D351" s="245" t="s">
        <v>243</v>
      </c>
      <c r="E351" s="256" t="s">
        <v>1</v>
      </c>
      <c r="F351" s="257" t="s">
        <v>540</v>
      </c>
      <c r="G351" s="255"/>
      <c r="H351" s="258">
        <v>26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4" t="s">
        <v>243</v>
      </c>
      <c r="AU351" s="264" t="s">
        <v>85</v>
      </c>
      <c r="AV351" s="14" t="s">
        <v>85</v>
      </c>
      <c r="AW351" s="14" t="s">
        <v>32</v>
      </c>
      <c r="AX351" s="14" t="s">
        <v>76</v>
      </c>
      <c r="AY351" s="264" t="s">
        <v>203</v>
      </c>
    </row>
    <row r="352" s="15" customFormat="1">
      <c r="A352" s="15"/>
      <c r="B352" s="265"/>
      <c r="C352" s="266"/>
      <c r="D352" s="245" t="s">
        <v>243</v>
      </c>
      <c r="E352" s="267" t="s">
        <v>1</v>
      </c>
      <c r="F352" s="268" t="s">
        <v>247</v>
      </c>
      <c r="G352" s="266"/>
      <c r="H352" s="269">
        <v>26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5" t="s">
        <v>243</v>
      </c>
      <c r="AU352" s="275" t="s">
        <v>85</v>
      </c>
      <c r="AV352" s="15" t="s">
        <v>209</v>
      </c>
      <c r="AW352" s="15" t="s">
        <v>32</v>
      </c>
      <c r="AX352" s="15" t="s">
        <v>83</v>
      </c>
      <c r="AY352" s="275" t="s">
        <v>203</v>
      </c>
    </row>
    <row r="353" s="2" customFormat="1" ht="24.15" customHeight="1">
      <c r="A353" s="39"/>
      <c r="B353" s="40"/>
      <c r="C353" s="229" t="s">
        <v>541</v>
      </c>
      <c r="D353" s="229" t="s">
        <v>205</v>
      </c>
      <c r="E353" s="230" t="s">
        <v>542</v>
      </c>
      <c r="F353" s="231" t="s">
        <v>543</v>
      </c>
      <c r="G353" s="232" t="s">
        <v>336</v>
      </c>
      <c r="H353" s="233">
        <v>23.25</v>
      </c>
      <c r="I353" s="234"/>
      <c r="J353" s="235">
        <f>ROUND(I353*H353,2)</f>
        <v>0</v>
      </c>
      <c r="K353" s="236"/>
      <c r="L353" s="45"/>
      <c r="M353" s="237" t="s">
        <v>1</v>
      </c>
      <c r="N353" s="238" t="s">
        <v>41</v>
      </c>
      <c r="O353" s="92"/>
      <c r="P353" s="239">
        <f>O353*H353</f>
        <v>0</v>
      </c>
      <c r="Q353" s="239">
        <v>0.00147</v>
      </c>
      <c r="R353" s="239">
        <f>Q353*H353</f>
        <v>0.0341775</v>
      </c>
      <c r="S353" s="239">
        <v>0.039</v>
      </c>
      <c r="T353" s="240">
        <f>S353*H353</f>
        <v>0.90674999999999994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209</v>
      </c>
      <c r="AT353" s="241" t="s">
        <v>205</v>
      </c>
      <c r="AU353" s="241" t="s">
        <v>85</v>
      </c>
      <c r="AY353" s="18" t="s">
        <v>203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83</v>
      </c>
      <c r="BK353" s="242">
        <f>ROUND(I353*H353,2)</f>
        <v>0</v>
      </c>
      <c r="BL353" s="18" t="s">
        <v>209</v>
      </c>
      <c r="BM353" s="241" t="s">
        <v>544</v>
      </c>
    </row>
    <row r="354" s="14" customFormat="1">
      <c r="A354" s="14"/>
      <c r="B354" s="254"/>
      <c r="C354" s="255"/>
      <c r="D354" s="245" t="s">
        <v>243</v>
      </c>
      <c r="E354" s="256" t="s">
        <v>1</v>
      </c>
      <c r="F354" s="257" t="s">
        <v>545</v>
      </c>
      <c r="G354" s="255"/>
      <c r="H354" s="258">
        <v>23.25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243</v>
      </c>
      <c r="AU354" s="264" t="s">
        <v>85</v>
      </c>
      <c r="AV354" s="14" t="s">
        <v>85</v>
      </c>
      <c r="AW354" s="14" t="s">
        <v>32</v>
      </c>
      <c r="AX354" s="14" t="s">
        <v>76</v>
      </c>
      <c r="AY354" s="264" t="s">
        <v>203</v>
      </c>
    </row>
    <row r="355" s="15" customFormat="1">
      <c r="A355" s="15"/>
      <c r="B355" s="265"/>
      <c r="C355" s="266"/>
      <c r="D355" s="245" t="s">
        <v>243</v>
      </c>
      <c r="E355" s="267" t="s">
        <v>1</v>
      </c>
      <c r="F355" s="268" t="s">
        <v>247</v>
      </c>
      <c r="G355" s="266"/>
      <c r="H355" s="269">
        <v>23.25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5" t="s">
        <v>243</v>
      </c>
      <c r="AU355" s="275" t="s">
        <v>85</v>
      </c>
      <c r="AV355" s="15" t="s">
        <v>209</v>
      </c>
      <c r="AW355" s="15" t="s">
        <v>32</v>
      </c>
      <c r="AX355" s="15" t="s">
        <v>83</v>
      </c>
      <c r="AY355" s="275" t="s">
        <v>203</v>
      </c>
    </row>
    <row r="356" s="2" customFormat="1" ht="24.15" customHeight="1">
      <c r="A356" s="39"/>
      <c r="B356" s="40"/>
      <c r="C356" s="229" t="s">
        <v>264</v>
      </c>
      <c r="D356" s="229" t="s">
        <v>205</v>
      </c>
      <c r="E356" s="230" t="s">
        <v>546</v>
      </c>
      <c r="F356" s="231" t="s">
        <v>547</v>
      </c>
      <c r="G356" s="232" t="s">
        <v>336</v>
      </c>
      <c r="H356" s="233">
        <v>20</v>
      </c>
      <c r="I356" s="234"/>
      <c r="J356" s="235">
        <f>ROUND(I356*H356,2)</f>
        <v>0</v>
      </c>
      <c r="K356" s="236"/>
      <c r="L356" s="45"/>
      <c r="M356" s="237" t="s">
        <v>1</v>
      </c>
      <c r="N356" s="238" t="s">
        <v>41</v>
      </c>
      <c r="O356" s="92"/>
      <c r="P356" s="239">
        <f>O356*H356</f>
        <v>0</v>
      </c>
      <c r="Q356" s="239">
        <v>0.00365</v>
      </c>
      <c r="R356" s="239">
        <f>Q356*H356</f>
        <v>0.072999999999999995</v>
      </c>
      <c r="S356" s="239">
        <v>0.11</v>
      </c>
      <c r="T356" s="240">
        <f>S356*H356</f>
        <v>2.2000000000000002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1" t="s">
        <v>209</v>
      </c>
      <c r="AT356" s="241" t="s">
        <v>205</v>
      </c>
      <c r="AU356" s="241" t="s">
        <v>85</v>
      </c>
      <c r="AY356" s="18" t="s">
        <v>203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8" t="s">
        <v>83</v>
      </c>
      <c r="BK356" s="242">
        <f>ROUND(I356*H356,2)</f>
        <v>0</v>
      </c>
      <c r="BL356" s="18" t="s">
        <v>209</v>
      </c>
      <c r="BM356" s="241" t="s">
        <v>548</v>
      </c>
    </row>
    <row r="357" s="14" customFormat="1">
      <c r="A357" s="14"/>
      <c r="B357" s="254"/>
      <c r="C357" s="255"/>
      <c r="D357" s="245" t="s">
        <v>243</v>
      </c>
      <c r="E357" s="256" t="s">
        <v>1</v>
      </c>
      <c r="F357" s="257" t="s">
        <v>549</v>
      </c>
      <c r="G357" s="255"/>
      <c r="H357" s="258">
        <v>20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4" t="s">
        <v>243</v>
      </c>
      <c r="AU357" s="264" t="s">
        <v>85</v>
      </c>
      <c r="AV357" s="14" t="s">
        <v>85</v>
      </c>
      <c r="AW357" s="14" t="s">
        <v>32</v>
      </c>
      <c r="AX357" s="14" t="s">
        <v>76</v>
      </c>
      <c r="AY357" s="264" t="s">
        <v>203</v>
      </c>
    </row>
    <row r="358" s="15" customFormat="1">
      <c r="A358" s="15"/>
      <c r="B358" s="265"/>
      <c r="C358" s="266"/>
      <c r="D358" s="245" t="s">
        <v>243</v>
      </c>
      <c r="E358" s="267" t="s">
        <v>1</v>
      </c>
      <c r="F358" s="268" t="s">
        <v>247</v>
      </c>
      <c r="G358" s="266"/>
      <c r="H358" s="269">
        <v>20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5" t="s">
        <v>243</v>
      </c>
      <c r="AU358" s="275" t="s">
        <v>85</v>
      </c>
      <c r="AV358" s="15" t="s">
        <v>209</v>
      </c>
      <c r="AW358" s="15" t="s">
        <v>32</v>
      </c>
      <c r="AX358" s="15" t="s">
        <v>83</v>
      </c>
      <c r="AY358" s="275" t="s">
        <v>203</v>
      </c>
    </row>
    <row r="359" s="2" customFormat="1" ht="24.15" customHeight="1">
      <c r="A359" s="39"/>
      <c r="B359" s="40"/>
      <c r="C359" s="229" t="s">
        <v>550</v>
      </c>
      <c r="D359" s="229" t="s">
        <v>205</v>
      </c>
      <c r="E359" s="230" t="s">
        <v>551</v>
      </c>
      <c r="F359" s="231" t="s">
        <v>552</v>
      </c>
      <c r="G359" s="232" t="s">
        <v>336</v>
      </c>
      <c r="H359" s="233">
        <v>17</v>
      </c>
      <c r="I359" s="234"/>
      <c r="J359" s="235">
        <f>ROUND(I359*H359,2)</f>
        <v>0</v>
      </c>
      <c r="K359" s="236"/>
      <c r="L359" s="45"/>
      <c r="M359" s="237" t="s">
        <v>1</v>
      </c>
      <c r="N359" s="238" t="s">
        <v>41</v>
      </c>
      <c r="O359" s="92"/>
      <c r="P359" s="239">
        <f>O359*H359</f>
        <v>0</v>
      </c>
      <c r="Q359" s="239">
        <v>0.0039500000000000004</v>
      </c>
      <c r="R359" s="239">
        <f>Q359*H359</f>
        <v>0.067150000000000001</v>
      </c>
      <c r="S359" s="239">
        <v>0.16</v>
      </c>
      <c r="T359" s="240">
        <f>S359*H359</f>
        <v>2.7200000000000002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209</v>
      </c>
      <c r="AT359" s="241" t="s">
        <v>205</v>
      </c>
      <c r="AU359" s="241" t="s">
        <v>85</v>
      </c>
      <c r="AY359" s="18" t="s">
        <v>203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83</v>
      </c>
      <c r="BK359" s="242">
        <f>ROUND(I359*H359,2)</f>
        <v>0</v>
      </c>
      <c r="BL359" s="18" t="s">
        <v>209</v>
      </c>
      <c r="BM359" s="241" t="s">
        <v>553</v>
      </c>
    </row>
    <row r="360" s="14" customFormat="1">
      <c r="A360" s="14"/>
      <c r="B360" s="254"/>
      <c r="C360" s="255"/>
      <c r="D360" s="245" t="s">
        <v>243</v>
      </c>
      <c r="E360" s="256" t="s">
        <v>1</v>
      </c>
      <c r="F360" s="257" t="s">
        <v>554</v>
      </c>
      <c r="G360" s="255"/>
      <c r="H360" s="258">
        <v>17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243</v>
      </c>
      <c r="AU360" s="264" t="s">
        <v>85</v>
      </c>
      <c r="AV360" s="14" t="s">
        <v>85</v>
      </c>
      <c r="AW360" s="14" t="s">
        <v>32</v>
      </c>
      <c r="AX360" s="14" t="s">
        <v>76</v>
      </c>
      <c r="AY360" s="264" t="s">
        <v>203</v>
      </c>
    </row>
    <row r="361" s="15" customFormat="1">
      <c r="A361" s="15"/>
      <c r="B361" s="265"/>
      <c r="C361" s="266"/>
      <c r="D361" s="245" t="s">
        <v>243</v>
      </c>
      <c r="E361" s="267" t="s">
        <v>1</v>
      </c>
      <c r="F361" s="268" t="s">
        <v>247</v>
      </c>
      <c r="G361" s="266"/>
      <c r="H361" s="269">
        <v>17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5" t="s">
        <v>243</v>
      </c>
      <c r="AU361" s="275" t="s">
        <v>85</v>
      </c>
      <c r="AV361" s="15" t="s">
        <v>209</v>
      </c>
      <c r="AW361" s="15" t="s">
        <v>32</v>
      </c>
      <c r="AX361" s="15" t="s">
        <v>83</v>
      </c>
      <c r="AY361" s="275" t="s">
        <v>203</v>
      </c>
    </row>
    <row r="362" s="2" customFormat="1" ht="24.15" customHeight="1">
      <c r="A362" s="39"/>
      <c r="B362" s="40"/>
      <c r="C362" s="229" t="s">
        <v>270</v>
      </c>
      <c r="D362" s="229" t="s">
        <v>205</v>
      </c>
      <c r="E362" s="230" t="s">
        <v>555</v>
      </c>
      <c r="F362" s="231" t="s">
        <v>556</v>
      </c>
      <c r="G362" s="232" t="s">
        <v>336</v>
      </c>
      <c r="H362" s="233">
        <v>129</v>
      </c>
      <c r="I362" s="234"/>
      <c r="J362" s="235">
        <f>ROUND(I362*H362,2)</f>
        <v>0</v>
      </c>
      <c r="K362" s="236"/>
      <c r="L362" s="45"/>
      <c r="M362" s="237" t="s">
        <v>1</v>
      </c>
      <c r="N362" s="238" t="s">
        <v>41</v>
      </c>
      <c r="O362" s="92"/>
      <c r="P362" s="239">
        <f>O362*H362</f>
        <v>0</v>
      </c>
      <c r="Q362" s="239">
        <v>1.0000000000000001E-05</v>
      </c>
      <c r="R362" s="239">
        <f>Q362*H362</f>
        <v>0.0012900000000000001</v>
      </c>
      <c r="S362" s="239">
        <v>0</v>
      </c>
      <c r="T362" s="24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1" t="s">
        <v>209</v>
      </c>
      <c r="AT362" s="241" t="s">
        <v>205</v>
      </c>
      <c r="AU362" s="241" t="s">
        <v>85</v>
      </c>
      <c r="AY362" s="18" t="s">
        <v>203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8" t="s">
        <v>83</v>
      </c>
      <c r="BK362" s="242">
        <f>ROUND(I362*H362,2)</f>
        <v>0</v>
      </c>
      <c r="BL362" s="18" t="s">
        <v>209</v>
      </c>
      <c r="BM362" s="241" t="s">
        <v>557</v>
      </c>
    </row>
    <row r="363" s="2" customFormat="1" ht="37.8" customHeight="1">
      <c r="A363" s="39"/>
      <c r="B363" s="40"/>
      <c r="C363" s="229" t="s">
        <v>558</v>
      </c>
      <c r="D363" s="229" t="s">
        <v>205</v>
      </c>
      <c r="E363" s="230" t="s">
        <v>559</v>
      </c>
      <c r="F363" s="231" t="s">
        <v>560</v>
      </c>
      <c r="G363" s="232" t="s">
        <v>213</v>
      </c>
      <c r="H363" s="233">
        <v>2742.4000000000001</v>
      </c>
      <c r="I363" s="234"/>
      <c r="J363" s="235">
        <f>ROUND(I363*H363,2)</f>
        <v>0</v>
      </c>
      <c r="K363" s="236"/>
      <c r="L363" s="45"/>
      <c r="M363" s="237" t="s">
        <v>1</v>
      </c>
      <c r="N363" s="238" t="s">
        <v>41</v>
      </c>
      <c r="O363" s="92"/>
      <c r="P363" s="239">
        <f>O363*H363</f>
        <v>0</v>
      </c>
      <c r="Q363" s="239">
        <v>0</v>
      </c>
      <c r="R363" s="239">
        <f>Q363*H363</f>
        <v>0</v>
      </c>
      <c r="S363" s="239">
        <v>0.050000000000000003</v>
      </c>
      <c r="T363" s="240">
        <f>S363*H363</f>
        <v>137.12000000000001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209</v>
      </c>
      <c r="AT363" s="241" t="s">
        <v>205</v>
      </c>
      <c r="AU363" s="241" t="s">
        <v>85</v>
      </c>
      <c r="AY363" s="18" t="s">
        <v>203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83</v>
      </c>
      <c r="BK363" s="242">
        <f>ROUND(I363*H363,2)</f>
        <v>0</v>
      </c>
      <c r="BL363" s="18" t="s">
        <v>209</v>
      </c>
      <c r="BM363" s="241" t="s">
        <v>561</v>
      </c>
    </row>
    <row r="364" s="13" customFormat="1">
      <c r="A364" s="13"/>
      <c r="B364" s="243"/>
      <c r="C364" s="244"/>
      <c r="D364" s="245" t="s">
        <v>243</v>
      </c>
      <c r="E364" s="246" t="s">
        <v>1</v>
      </c>
      <c r="F364" s="247" t="s">
        <v>562</v>
      </c>
      <c r="G364" s="244"/>
      <c r="H364" s="246" t="s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243</v>
      </c>
      <c r="AU364" s="253" t="s">
        <v>85</v>
      </c>
      <c r="AV364" s="13" t="s">
        <v>83</v>
      </c>
      <c r="AW364" s="13" t="s">
        <v>32</v>
      </c>
      <c r="AX364" s="13" t="s">
        <v>76</v>
      </c>
      <c r="AY364" s="253" t="s">
        <v>203</v>
      </c>
    </row>
    <row r="365" s="14" customFormat="1">
      <c r="A365" s="14"/>
      <c r="B365" s="254"/>
      <c r="C365" s="255"/>
      <c r="D365" s="245" t="s">
        <v>243</v>
      </c>
      <c r="E365" s="256" t="s">
        <v>1</v>
      </c>
      <c r="F365" s="257" t="s">
        <v>563</v>
      </c>
      <c r="G365" s="255"/>
      <c r="H365" s="258">
        <v>2742.4000000000001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243</v>
      </c>
      <c r="AU365" s="264" t="s">
        <v>85</v>
      </c>
      <c r="AV365" s="14" t="s">
        <v>85</v>
      </c>
      <c r="AW365" s="14" t="s">
        <v>32</v>
      </c>
      <c r="AX365" s="14" t="s">
        <v>76</v>
      </c>
      <c r="AY365" s="264" t="s">
        <v>203</v>
      </c>
    </row>
    <row r="366" s="15" customFormat="1">
      <c r="A366" s="15"/>
      <c r="B366" s="265"/>
      <c r="C366" s="266"/>
      <c r="D366" s="245" t="s">
        <v>243</v>
      </c>
      <c r="E366" s="267" t="s">
        <v>1</v>
      </c>
      <c r="F366" s="268" t="s">
        <v>247</v>
      </c>
      <c r="G366" s="266"/>
      <c r="H366" s="269">
        <v>2742.4000000000001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5" t="s">
        <v>243</v>
      </c>
      <c r="AU366" s="275" t="s">
        <v>85</v>
      </c>
      <c r="AV366" s="15" t="s">
        <v>209</v>
      </c>
      <c r="AW366" s="15" t="s">
        <v>32</v>
      </c>
      <c r="AX366" s="15" t="s">
        <v>83</v>
      </c>
      <c r="AY366" s="275" t="s">
        <v>203</v>
      </c>
    </row>
    <row r="367" s="2" customFormat="1" ht="33" customHeight="1">
      <c r="A367" s="39"/>
      <c r="B367" s="40"/>
      <c r="C367" s="229" t="s">
        <v>564</v>
      </c>
      <c r="D367" s="229" t="s">
        <v>205</v>
      </c>
      <c r="E367" s="230" t="s">
        <v>565</v>
      </c>
      <c r="F367" s="231" t="s">
        <v>566</v>
      </c>
      <c r="G367" s="232" t="s">
        <v>213</v>
      </c>
      <c r="H367" s="233">
        <v>9428</v>
      </c>
      <c r="I367" s="234"/>
      <c r="J367" s="235">
        <f>ROUND(I367*H367,2)</f>
        <v>0</v>
      </c>
      <c r="K367" s="236"/>
      <c r="L367" s="45"/>
      <c r="M367" s="237" t="s">
        <v>1</v>
      </c>
      <c r="N367" s="238" t="s">
        <v>41</v>
      </c>
      <c r="O367" s="92"/>
      <c r="P367" s="239">
        <f>O367*H367</f>
        <v>0</v>
      </c>
      <c r="Q367" s="239">
        <v>0</v>
      </c>
      <c r="R367" s="239">
        <f>Q367*H367</f>
        <v>0</v>
      </c>
      <c r="S367" s="239">
        <v>0.045999999999999999</v>
      </c>
      <c r="T367" s="240">
        <f>S367*H367</f>
        <v>433.68799999999999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1" t="s">
        <v>209</v>
      </c>
      <c r="AT367" s="241" t="s">
        <v>205</v>
      </c>
      <c r="AU367" s="241" t="s">
        <v>85</v>
      </c>
      <c r="AY367" s="18" t="s">
        <v>203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8" t="s">
        <v>83</v>
      </c>
      <c r="BK367" s="242">
        <f>ROUND(I367*H367,2)</f>
        <v>0</v>
      </c>
      <c r="BL367" s="18" t="s">
        <v>209</v>
      </c>
      <c r="BM367" s="241" t="s">
        <v>567</v>
      </c>
    </row>
    <row r="368" s="12" customFormat="1" ht="22.8" customHeight="1">
      <c r="A368" s="12"/>
      <c r="B368" s="213"/>
      <c r="C368" s="214"/>
      <c r="D368" s="215" t="s">
        <v>75</v>
      </c>
      <c r="E368" s="227" t="s">
        <v>568</v>
      </c>
      <c r="F368" s="227" t="s">
        <v>569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SUM(P369:P374)</f>
        <v>0</v>
      </c>
      <c r="Q368" s="221"/>
      <c r="R368" s="222">
        <f>SUM(R369:R374)</f>
        <v>0</v>
      </c>
      <c r="S368" s="221"/>
      <c r="T368" s="223">
        <f>SUM(T369:T374)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83</v>
      </c>
      <c r="AT368" s="225" t="s">
        <v>75</v>
      </c>
      <c r="AU368" s="225" t="s">
        <v>83</v>
      </c>
      <c r="AY368" s="224" t="s">
        <v>203</v>
      </c>
      <c r="BK368" s="226">
        <f>SUM(BK369:BK374)</f>
        <v>0</v>
      </c>
    </row>
    <row r="369" s="2" customFormat="1" ht="33" customHeight="1">
      <c r="A369" s="39"/>
      <c r="B369" s="40"/>
      <c r="C369" s="229" t="s">
        <v>570</v>
      </c>
      <c r="D369" s="229" t="s">
        <v>205</v>
      </c>
      <c r="E369" s="230" t="s">
        <v>571</v>
      </c>
      <c r="F369" s="231" t="s">
        <v>572</v>
      </c>
      <c r="G369" s="232" t="s">
        <v>241</v>
      </c>
      <c r="H369" s="233">
        <v>4713.2169999999996</v>
      </c>
      <c r="I369" s="234"/>
      <c r="J369" s="235">
        <f>ROUND(I369*H369,2)</f>
        <v>0</v>
      </c>
      <c r="K369" s="236"/>
      <c r="L369" s="45"/>
      <c r="M369" s="237" t="s">
        <v>1</v>
      </c>
      <c r="N369" s="238" t="s">
        <v>41</v>
      </c>
      <c r="O369" s="92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209</v>
      </c>
      <c r="AT369" s="241" t="s">
        <v>205</v>
      </c>
      <c r="AU369" s="241" t="s">
        <v>85</v>
      </c>
      <c r="AY369" s="18" t="s">
        <v>203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83</v>
      </c>
      <c r="BK369" s="242">
        <f>ROUND(I369*H369,2)</f>
        <v>0</v>
      </c>
      <c r="BL369" s="18" t="s">
        <v>209</v>
      </c>
      <c r="BM369" s="241" t="s">
        <v>573</v>
      </c>
    </row>
    <row r="370" s="2" customFormat="1" ht="33" customHeight="1">
      <c r="A370" s="39"/>
      <c r="B370" s="40"/>
      <c r="C370" s="229" t="s">
        <v>574</v>
      </c>
      <c r="D370" s="229" t="s">
        <v>205</v>
      </c>
      <c r="E370" s="230" t="s">
        <v>575</v>
      </c>
      <c r="F370" s="231" t="s">
        <v>576</v>
      </c>
      <c r="G370" s="232" t="s">
        <v>241</v>
      </c>
      <c r="H370" s="233">
        <v>4713.2169999999996</v>
      </c>
      <c r="I370" s="234"/>
      <c r="J370" s="235">
        <f>ROUND(I370*H370,2)</f>
        <v>0</v>
      </c>
      <c r="K370" s="236"/>
      <c r="L370" s="45"/>
      <c r="M370" s="237" t="s">
        <v>1</v>
      </c>
      <c r="N370" s="238" t="s">
        <v>41</v>
      </c>
      <c r="O370" s="92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209</v>
      </c>
      <c r="AT370" s="241" t="s">
        <v>205</v>
      </c>
      <c r="AU370" s="241" t="s">
        <v>85</v>
      </c>
      <c r="AY370" s="18" t="s">
        <v>203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83</v>
      </c>
      <c r="BK370" s="242">
        <f>ROUND(I370*H370,2)</f>
        <v>0</v>
      </c>
      <c r="BL370" s="18" t="s">
        <v>209</v>
      </c>
      <c r="BM370" s="241" t="s">
        <v>577</v>
      </c>
    </row>
    <row r="371" s="2" customFormat="1" ht="24.15" customHeight="1">
      <c r="A371" s="39"/>
      <c r="B371" s="40"/>
      <c r="C371" s="229" t="s">
        <v>578</v>
      </c>
      <c r="D371" s="229" t="s">
        <v>205</v>
      </c>
      <c r="E371" s="230" t="s">
        <v>579</v>
      </c>
      <c r="F371" s="231" t="s">
        <v>580</v>
      </c>
      <c r="G371" s="232" t="s">
        <v>241</v>
      </c>
      <c r="H371" s="233">
        <v>4713.2169999999996</v>
      </c>
      <c r="I371" s="234"/>
      <c r="J371" s="235">
        <f>ROUND(I371*H371,2)</f>
        <v>0</v>
      </c>
      <c r="K371" s="236"/>
      <c r="L371" s="45"/>
      <c r="M371" s="237" t="s">
        <v>1</v>
      </c>
      <c r="N371" s="238" t="s">
        <v>41</v>
      </c>
      <c r="O371" s="92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209</v>
      </c>
      <c r="AT371" s="241" t="s">
        <v>205</v>
      </c>
      <c r="AU371" s="241" t="s">
        <v>85</v>
      </c>
      <c r="AY371" s="18" t="s">
        <v>203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83</v>
      </c>
      <c r="BK371" s="242">
        <f>ROUND(I371*H371,2)</f>
        <v>0</v>
      </c>
      <c r="BL371" s="18" t="s">
        <v>209</v>
      </c>
      <c r="BM371" s="241" t="s">
        <v>581</v>
      </c>
    </row>
    <row r="372" s="2" customFormat="1" ht="24.15" customHeight="1">
      <c r="A372" s="39"/>
      <c r="B372" s="40"/>
      <c r="C372" s="229" t="s">
        <v>275</v>
      </c>
      <c r="D372" s="229" t="s">
        <v>205</v>
      </c>
      <c r="E372" s="230" t="s">
        <v>582</v>
      </c>
      <c r="F372" s="231" t="s">
        <v>583</v>
      </c>
      <c r="G372" s="232" t="s">
        <v>241</v>
      </c>
      <c r="H372" s="233">
        <v>94264.339999999997</v>
      </c>
      <c r="I372" s="234"/>
      <c r="J372" s="235">
        <f>ROUND(I372*H372,2)</f>
        <v>0</v>
      </c>
      <c r="K372" s="236"/>
      <c r="L372" s="45"/>
      <c r="M372" s="237" t="s">
        <v>1</v>
      </c>
      <c r="N372" s="238" t="s">
        <v>41</v>
      </c>
      <c r="O372" s="92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1" t="s">
        <v>209</v>
      </c>
      <c r="AT372" s="241" t="s">
        <v>205</v>
      </c>
      <c r="AU372" s="241" t="s">
        <v>85</v>
      </c>
      <c r="AY372" s="18" t="s">
        <v>203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8" t="s">
        <v>83</v>
      </c>
      <c r="BK372" s="242">
        <f>ROUND(I372*H372,2)</f>
        <v>0</v>
      </c>
      <c r="BL372" s="18" t="s">
        <v>209</v>
      </c>
      <c r="BM372" s="241" t="s">
        <v>584</v>
      </c>
    </row>
    <row r="373" s="14" customFormat="1">
      <c r="A373" s="14"/>
      <c r="B373" s="254"/>
      <c r="C373" s="255"/>
      <c r="D373" s="245" t="s">
        <v>243</v>
      </c>
      <c r="E373" s="255"/>
      <c r="F373" s="257" t="s">
        <v>585</v>
      </c>
      <c r="G373" s="255"/>
      <c r="H373" s="258">
        <v>94264.339999999997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243</v>
      </c>
      <c r="AU373" s="264" t="s">
        <v>85</v>
      </c>
      <c r="AV373" s="14" t="s">
        <v>85</v>
      </c>
      <c r="AW373" s="14" t="s">
        <v>4</v>
      </c>
      <c r="AX373" s="14" t="s">
        <v>83</v>
      </c>
      <c r="AY373" s="264" t="s">
        <v>203</v>
      </c>
    </row>
    <row r="374" s="2" customFormat="1" ht="21.75" customHeight="1">
      <c r="A374" s="39"/>
      <c r="B374" s="40"/>
      <c r="C374" s="229" t="s">
        <v>586</v>
      </c>
      <c r="D374" s="229" t="s">
        <v>205</v>
      </c>
      <c r="E374" s="230" t="s">
        <v>587</v>
      </c>
      <c r="F374" s="231" t="s">
        <v>588</v>
      </c>
      <c r="G374" s="232" t="s">
        <v>241</v>
      </c>
      <c r="H374" s="233">
        <v>4713.2169999999996</v>
      </c>
      <c r="I374" s="234"/>
      <c r="J374" s="235">
        <f>ROUND(I374*H374,2)</f>
        <v>0</v>
      </c>
      <c r="K374" s="236"/>
      <c r="L374" s="45"/>
      <c r="M374" s="237" t="s">
        <v>1</v>
      </c>
      <c r="N374" s="238" t="s">
        <v>41</v>
      </c>
      <c r="O374" s="92"/>
      <c r="P374" s="239">
        <f>O374*H374</f>
        <v>0</v>
      </c>
      <c r="Q374" s="239">
        <v>0</v>
      </c>
      <c r="R374" s="239">
        <f>Q374*H374</f>
        <v>0</v>
      </c>
      <c r="S374" s="239">
        <v>0</v>
      </c>
      <c r="T374" s="24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1" t="s">
        <v>209</v>
      </c>
      <c r="AT374" s="241" t="s">
        <v>205</v>
      </c>
      <c r="AU374" s="241" t="s">
        <v>85</v>
      </c>
      <c r="AY374" s="18" t="s">
        <v>203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8" t="s">
        <v>83</v>
      </c>
      <c r="BK374" s="242">
        <f>ROUND(I374*H374,2)</f>
        <v>0</v>
      </c>
      <c r="BL374" s="18" t="s">
        <v>209</v>
      </c>
      <c r="BM374" s="241" t="s">
        <v>589</v>
      </c>
    </row>
    <row r="375" s="12" customFormat="1" ht="22.8" customHeight="1">
      <c r="A375" s="12"/>
      <c r="B375" s="213"/>
      <c r="C375" s="214"/>
      <c r="D375" s="215" t="s">
        <v>75</v>
      </c>
      <c r="E375" s="227" t="s">
        <v>590</v>
      </c>
      <c r="F375" s="227" t="s">
        <v>591</v>
      </c>
      <c r="G375" s="214"/>
      <c r="H375" s="214"/>
      <c r="I375" s="217"/>
      <c r="J375" s="228">
        <f>BK375</f>
        <v>0</v>
      </c>
      <c r="K375" s="214"/>
      <c r="L375" s="219"/>
      <c r="M375" s="220"/>
      <c r="N375" s="221"/>
      <c r="O375" s="221"/>
      <c r="P375" s="222">
        <f>P376</f>
        <v>0</v>
      </c>
      <c r="Q375" s="221"/>
      <c r="R375" s="222">
        <f>R376</f>
        <v>0</v>
      </c>
      <c r="S375" s="221"/>
      <c r="T375" s="223">
        <f>T376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4" t="s">
        <v>83</v>
      </c>
      <c r="AT375" s="225" t="s">
        <v>75</v>
      </c>
      <c r="AU375" s="225" t="s">
        <v>83</v>
      </c>
      <c r="AY375" s="224" t="s">
        <v>203</v>
      </c>
      <c r="BK375" s="226">
        <f>BK376</f>
        <v>0</v>
      </c>
    </row>
    <row r="376" s="2" customFormat="1" ht="21.75" customHeight="1">
      <c r="A376" s="39"/>
      <c r="B376" s="40"/>
      <c r="C376" s="229" t="s">
        <v>280</v>
      </c>
      <c r="D376" s="229" t="s">
        <v>205</v>
      </c>
      <c r="E376" s="230" t="s">
        <v>592</v>
      </c>
      <c r="F376" s="231" t="s">
        <v>593</v>
      </c>
      <c r="G376" s="232" t="s">
        <v>241</v>
      </c>
      <c r="H376" s="233">
        <v>3303.8139999999999</v>
      </c>
      <c r="I376" s="234"/>
      <c r="J376" s="235">
        <f>ROUND(I376*H376,2)</f>
        <v>0</v>
      </c>
      <c r="K376" s="236"/>
      <c r="L376" s="45"/>
      <c r="M376" s="237" t="s">
        <v>1</v>
      </c>
      <c r="N376" s="238" t="s">
        <v>41</v>
      </c>
      <c r="O376" s="92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1" t="s">
        <v>209</v>
      </c>
      <c r="AT376" s="241" t="s">
        <v>205</v>
      </c>
      <c r="AU376" s="241" t="s">
        <v>85</v>
      </c>
      <c r="AY376" s="18" t="s">
        <v>203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8" t="s">
        <v>83</v>
      </c>
      <c r="BK376" s="242">
        <f>ROUND(I376*H376,2)</f>
        <v>0</v>
      </c>
      <c r="BL376" s="18" t="s">
        <v>209</v>
      </c>
      <c r="BM376" s="241" t="s">
        <v>594</v>
      </c>
    </row>
    <row r="377" s="12" customFormat="1" ht="25.92" customHeight="1">
      <c r="A377" s="12"/>
      <c r="B377" s="213"/>
      <c r="C377" s="214"/>
      <c r="D377" s="215" t="s">
        <v>75</v>
      </c>
      <c r="E377" s="216" t="s">
        <v>595</v>
      </c>
      <c r="F377" s="216" t="s">
        <v>596</v>
      </c>
      <c r="G377" s="214"/>
      <c r="H377" s="214"/>
      <c r="I377" s="217"/>
      <c r="J377" s="218">
        <f>BK377</f>
        <v>0</v>
      </c>
      <c r="K377" s="214"/>
      <c r="L377" s="219"/>
      <c r="M377" s="220"/>
      <c r="N377" s="221"/>
      <c r="O377" s="221"/>
      <c r="P377" s="222">
        <f>P378+P394+P424+P451+P524+P604+P673+P689+P711+P762+P775+P825</f>
        <v>0</v>
      </c>
      <c r="Q377" s="221"/>
      <c r="R377" s="222">
        <f>R378+R394+R424+R451+R524+R604+R673+R689+R711+R762+R775+R825</f>
        <v>64.003711330000002</v>
      </c>
      <c r="S377" s="221"/>
      <c r="T377" s="223">
        <f>T378+T394+T424+T451+T524+T604+T673+T689+T711+T762+T775+T825</f>
        <v>130.641716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85</v>
      </c>
      <c r="AT377" s="225" t="s">
        <v>75</v>
      </c>
      <c r="AU377" s="225" t="s">
        <v>76</v>
      </c>
      <c r="AY377" s="224" t="s">
        <v>203</v>
      </c>
      <c r="BK377" s="226">
        <f>BK378+BK394+BK424+BK451+BK524+BK604+BK673+BK689+BK711+BK762+BK775+BK825</f>
        <v>0</v>
      </c>
    </row>
    <row r="378" s="12" customFormat="1" ht="22.8" customHeight="1">
      <c r="A378" s="12"/>
      <c r="B378" s="213"/>
      <c r="C378" s="214"/>
      <c r="D378" s="215" t="s">
        <v>75</v>
      </c>
      <c r="E378" s="227" t="s">
        <v>597</v>
      </c>
      <c r="F378" s="227" t="s">
        <v>598</v>
      </c>
      <c r="G378" s="214"/>
      <c r="H378" s="214"/>
      <c r="I378" s="217"/>
      <c r="J378" s="228">
        <f>BK378</f>
        <v>0</v>
      </c>
      <c r="K378" s="214"/>
      <c r="L378" s="219"/>
      <c r="M378" s="220"/>
      <c r="N378" s="221"/>
      <c r="O378" s="221"/>
      <c r="P378" s="222">
        <f>SUM(P379:P393)</f>
        <v>0</v>
      </c>
      <c r="Q378" s="221"/>
      <c r="R378" s="222">
        <f>SUM(R379:R393)</f>
        <v>0.22549049999999998</v>
      </c>
      <c r="S378" s="221"/>
      <c r="T378" s="223">
        <f>SUM(T379:T393)</f>
        <v>0.099599999999999994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85</v>
      </c>
      <c r="AT378" s="225" t="s">
        <v>75</v>
      </c>
      <c r="AU378" s="225" t="s">
        <v>83</v>
      </c>
      <c r="AY378" s="224" t="s">
        <v>203</v>
      </c>
      <c r="BK378" s="226">
        <f>SUM(BK379:BK393)</f>
        <v>0</v>
      </c>
    </row>
    <row r="379" s="2" customFormat="1" ht="16.5" customHeight="1">
      <c r="A379" s="39"/>
      <c r="B379" s="40"/>
      <c r="C379" s="229" t="s">
        <v>599</v>
      </c>
      <c r="D379" s="229" t="s">
        <v>205</v>
      </c>
      <c r="E379" s="230" t="s">
        <v>600</v>
      </c>
      <c r="F379" s="231" t="s">
        <v>601</v>
      </c>
      <c r="G379" s="232" t="s">
        <v>213</v>
      </c>
      <c r="H379" s="233">
        <v>24.899999999999999</v>
      </c>
      <c r="I379" s="234"/>
      <c r="J379" s="235">
        <f>ROUND(I379*H379,2)</f>
        <v>0</v>
      </c>
      <c r="K379" s="236"/>
      <c r="L379" s="45"/>
      <c r="M379" s="237" t="s">
        <v>1</v>
      </c>
      <c r="N379" s="238" t="s">
        <v>41</v>
      </c>
      <c r="O379" s="92"/>
      <c r="P379" s="239">
        <f>O379*H379</f>
        <v>0</v>
      </c>
      <c r="Q379" s="239">
        <v>0</v>
      </c>
      <c r="R379" s="239">
        <f>Q379*H379</f>
        <v>0</v>
      </c>
      <c r="S379" s="239">
        <v>0.0040000000000000001</v>
      </c>
      <c r="T379" s="240">
        <f>S379*H379</f>
        <v>0.099599999999999994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277</v>
      </c>
      <c r="AT379" s="241" t="s">
        <v>205</v>
      </c>
      <c r="AU379" s="241" t="s">
        <v>85</v>
      </c>
      <c r="AY379" s="18" t="s">
        <v>203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83</v>
      </c>
      <c r="BK379" s="242">
        <f>ROUND(I379*H379,2)</f>
        <v>0</v>
      </c>
      <c r="BL379" s="18" t="s">
        <v>277</v>
      </c>
      <c r="BM379" s="241" t="s">
        <v>602</v>
      </c>
    </row>
    <row r="380" s="13" customFormat="1">
      <c r="A380" s="13"/>
      <c r="B380" s="243"/>
      <c r="C380" s="244"/>
      <c r="D380" s="245" t="s">
        <v>243</v>
      </c>
      <c r="E380" s="246" t="s">
        <v>1</v>
      </c>
      <c r="F380" s="247" t="s">
        <v>449</v>
      </c>
      <c r="G380" s="244"/>
      <c r="H380" s="246" t="s">
        <v>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243</v>
      </c>
      <c r="AU380" s="253" t="s">
        <v>85</v>
      </c>
      <c r="AV380" s="13" t="s">
        <v>83</v>
      </c>
      <c r="AW380" s="13" t="s">
        <v>32</v>
      </c>
      <c r="AX380" s="13" t="s">
        <v>76</v>
      </c>
      <c r="AY380" s="253" t="s">
        <v>203</v>
      </c>
    </row>
    <row r="381" s="14" customFormat="1">
      <c r="A381" s="14"/>
      <c r="B381" s="254"/>
      <c r="C381" s="255"/>
      <c r="D381" s="245" t="s">
        <v>243</v>
      </c>
      <c r="E381" s="256" t="s">
        <v>1</v>
      </c>
      <c r="F381" s="257" t="s">
        <v>603</v>
      </c>
      <c r="G381" s="255"/>
      <c r="H381" s="258">
        <v>24.899999999999999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4" t="s">
        <v>243</v>
      </c>
      <c r="AU381" s="264" t="s">
        <v>85</v>
      </c>
      <c r="AV381" s="14" t="s">
        <v>85</v>
      </c>
      <c r="AW381" s="14" t="s">
        <v>32</v>
      </c>
      <c r="AX381" s="14" t="s">
        <v>76</v>
      </c>
      <c r="AY381" s="264" t="s">
        <v>203</v>
      </c>
    </row>
    <row r="382" s="15" customFormat="1">
      <c r="A382" s="15"/>
      <c r="B382" s="265"/>
      <c r="C382" s="266"/>
      <c r="D382" s="245" t="s">
        <v>243</v>
      </c>
      <c r="E382" s="267" t="s">
        <v>1</v>
      </c>
      <c r="F382" s="268" t="s">
        <v>247</v>
      </c>
      <c r="G382" s="266"/>
      <c r="H382" s="269">
        <v>24.899999999999999</v>
      </c>
      <c r="I382" s="270"/>
      <c r="J382" s="266"/>
      <c r="K382" s="266"/>
      <c r="L382" s="271"/>
      <c r="M382" s="272"/>
      <c r="N382" s="273"/>
      <c r="O382" s="273"/>
      <c r="P382" s="273"/>
      <c r="Q382" s="273"/>
      <c r="R382" s="273"/>
      <c r="S382" s="273"/>
      <c r="T382" s="27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5" t="s">
        <v>243</v>
      </c>
      <c r="AU382" s="275" t="s">
        <v>85</v>
      </c>
      <c r="AV382" s="15" t="s">
        <v>209</v>
      </c>
      <c r="AW382" s="15" t="s">
        <v>32</v>
      </c>
      <c r="AX382" s="15" t="s">
        <v>83</v>
      </c>
      <c r="AY382" s="275" t="s">
        <v>203</v>
      </c>
    </row>
    <row r="383" s="2" customFormat="1" ht="16.5" customHeight="1">
      <c r="A383" s="39"/>
      <c r="B383" s="40"/>
      <c r="C383" s="229" t="s">
        <v>286</v>
      </c>
      <c r="D383" s="229" t="s">
        <v>205</v>
      </c>
      <c r="E383" s="230" t="s">
        <v>604</v>
      </c>
      <c r="F383" s="231" t="s">
        <v>605</v>
      </c>
      <c r="G383" s="232" t="s">
        <v>213</v>
      </c>
      <c r="H383" s="233">
        <v>45.570999999999998</v>
      </c>
      <c r="I383" s="234"/>
      <c r="J383" s="235">
        <f>ROUND(I383*H383,2)</f>
        <v>0</v>
      </c>
      <c r="K383" s="236"/>
      <c r="L383" s="45"/>
      <c r="M383" s="237" t="s">
        <v>1</v>
      </c>
      <c r="N383" s="238" t="s">
        <v>41</v>
      </c>
      <c r="O383" s="92"/>
      <c r="P383" s="239">
        <f>O383*H383</f>
        <v>0</v>
      </c>
      <c r="Q383" s="239">
        <v>0.0044999999999999997</v>
      </c>
      <c r="R383" s="239">
        <f>Q383*H383</f>
        <v>0.20506949999999999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277</v>
      </c>
      <c r="AT383" s="241" t="s">
        <v>205</v>
      </c>
      <c r="AU383" s="241" t="s">
        <v>85</v>
      </c>
      <c r="AY383" s="18" t="s">
        <v>203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83</v>
      </c>
      <c r="BK383" s="242">
        <f>ROUND(I383*H383,2)</f>
        <v>0</v>
      </c>
      <c r="BL383" s="18" t="s">
        <v>277</v>
      </c>
      <c r="BM383" s="241" t="s">
        <v>606</v>
      </c>
    </row>
    <row r="384" s="2" customFormat="1">
      <c r="A384" s="39"/>
      <c r="B384" s="40"/>
      <c r="C384" s="41"/>
      <c r="D384" s="245" t="s">
        <v>474</v>
      </c>
      <c r="E384" s="41"/>
      <c r="F384" s="276" t="s">
        <v>607</v>
      </c>
      <c r="G384" s="41"/>
      <c r="H384" s="41"/>
      <c r="I384" s="277"/>
      <c r="J384" s="41"/>
      <c r="K384" s="41"/>
      <c r="L384" s="45"/>
      <c r="M384" s="278"/>
      <c r="N384" s="279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474</v>
      </c>
      <c r="AU384" s="18" t="s">
        <v>85</v>
      </c>
    </row>
    <row r="385" s="14" customFormat="1">
      <c r="A385" s="14"/>
      <c r="B385" s="254"/>
      <c r="C385" s="255"/>
      <c r="D385" s="245" t="s">
        <v>243</v>
      </c>
      <c r="E385" s="256" t="s">
        <v>1</v>
      </c>
      <c r="F385" s="257" t="s">
        <v>608</v>
      </c>
      <c r="G385" s="255"/>
      <c r="H385" s="258">
        <v>45.570999999999998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243</v>
      </c>
      <c r="AU385" s="264" t="s">
        <v>85</v>
      </c>
      <c r="AV385" s="14" t="s">
        <v>85</v>
      </c>
      <c r="AW385" s="14" t="s">
        <v>32</v>
      </c>
      <c r="AX385" s="14" t="s">
        <v>76</v>
      </c>
      <c r="AY385" s="264" t="s">
        <v>203</v>
      </c>
    </row>
    <row r="386" s="15" customFormat="1">
      <c r="A386" s="15"/>
      <c r="B386" s="265"/>
      <c r="C386" s="266"/>
      <c r="D386" s="245" t="s">
        <v>243</v>
      </c>
      <c r="E386" s="267" t="s">
        <v>1</v>
      </c>
      <c r="F386" s="268" t="s">
        <v>247</v>
      </c>
      <c r="G386" s="266"/>
      <c r="H386" s="269">
        <v>45.570999999999998</v>
      </c>
      <c r="I386" s="270"/>
      <c r="J386" s="266"/>
      <c r="K386" s="266"/>
      <c r="L386" s="271"/>
      <c r="M386" s="272"/>
      <c r="N386" s="273"/>
      <c r="O386" s="273"/>
      <c r="P386" s="273"/>
      <c r="Q386" s="273"/>
      <c r="R386" s="273"/>
      <c r="S386" s="273"/>
      <c r="T386" s="27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5" t="s">
        <v>243</v>
      </c>
      <c r="AU386" s="275" t="s">
        <v>85</v>
      </c>
      <c r="AV386" s="15" t="s">
        <v>209</v>
      </c>
      <c r="AW386" s="15" t="s">
        <v>32</v>
      </c>
      <c r="AX386" s="15" t="s">
        <v>83</v>
      </c>
      <c r="AY386" s="275" t="s">
        <v>203</v>
      </c>
    </row>
    <row r="387" s="2" customFormat="1" ht="16.5" customHeight="1">
      <c r="A387" s="39"/>
      <c r="B387" s="40"/>
      <c r="C387" s="229" t="s">
        <v>609</v>
      </c>
      <c r="D387" s="229" t="s">
        <v>205</v>
      </c>
      <c r="E387" s="230" t="s">
        <v>610</v>
      </c>
      <c r="F387" s="231" t="s">
        <v>611</v>
      </c>
      <c r="G387" s="232" t="s">
        <v>213</v>
      </c>
      <c r="H387" s="233">
        <v>4.5380000000000003</v>
      </c>
      <c r="I387" s="234"/>
      <c r="J387" s="235">
        <f>ROUND(I387*H387,2)</f>
        <v>0</v>
      </c>
      <c r="K387" s="236"/>
      <c r="L387" s="45"/>
      <c r="M387" s="237" t="s">
        <v>1</v>
      </c>
      <c r="N387" s="238" t="s">
        <v>41</v>
      </c>
      <c r="O387" s="92"/>
      <c r="P387" s="239">
        <f>O387*H387</f>
        <v>0</v>
      </c>
      <c r="Q387" s="239">
        <v>0.0044999999999999997</v>
      </c>
      <c r="R387" s="239">
        <f>Q387*H387</f>
        <v>0.020420999999999998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277</v>
      </c>
      <c r="AT387" s="241" t="s">
        <v>205</v>
      </c>
      <c r="AU387" s="241" t="s">
        <v>85</v>
      </c>
      <c r="AY387" s="18" t="s">
        <v>203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277</v>
      </c>
      <c r="BM387" s="241" t="s">
        <v>612</v>
      </c>
    </row>
    <row r="388" s="2" customFormat="1">
      <c r="A388" s="39"/>
      <c r="B388" s="40"/>
      <c r="C388" s="41"/>
      <c r="D388" s="245" t="s">
        <v>474</v>
      </c>
      <c r="E388" s="41"/>
      <c r="F388" s="276" t="s">
        <v>613</v>
      </c>
      <c r="G388" s="41"/>
      <c r="H388" s="41"/>
      <c r="I388" s="277"/>
      <c r="J388" s="41"/>
      <c r="K388" s="41"/>
      <c r="L388" s="45"/>
      <c r="M388" s="278"/>
      <c r="N388" s="279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474</v>
      </c>
      <c r="AU388" s="18" t="s">
        <v>85</v>
      </c>
    </row>
    <row r="389" s="13" customFormat="1">
      <c r="A389" s="13"/>
      <c r="B389" s="243"/>
      <c r="C389" s="244"/>
      <c r="D389" s="245" t="s">
        <v>243</v>
      </c>
      <c r="E389" s="246" t="s">
        <v>1</v>
      </c>
      <c r="F389" s="247" t="s">
        <v>614</v>
      </c>
      <c r="G389" s="244"/>
      <c r="H389" s="246" t="s">
        <v>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243</v>
      </c>
      <c r="AU389" s="253" t="s">
        <v>85</v>
      </c>
      <c r="AV389" s="13" t="s">
        <v>83</v>
      </c>
      <c r="AW389" s="13" t="s">
        <v>32</v>
      </c>
      <c r="AX389" s="13" t="s">
        <v>76</v>
      </c>
      <c r="AY389" s="253" t="s">
        <v>203</v>
      </c>
    </row>
    <row r="390" s="13" customFormat="1">
      <c r="A390" s="13"/>
      <c r="B390" s="243"/>
      <c r="C390" s="244"/>
      <c r="D390" s="245" t="s">
        <v>243</v>
      </c>
      <c r="E390" s="246" t="s">
        <v>1</v>
      </c>
      <c r="F390" s="247" t="s">
        <v>615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243</v>
      </c>
      <c r="AU390" s="253" t="s">
        <v>85</v>
      </c>
      <c r="AV390" s="13" t="s">
        <v>83</v>
      </c>
      <c r="AW390" s="13" t="s">
        <v>32</v>
      </c>
      <c r="AX390" s="13" t="s">
        <v>76</v>
      </c>
      <c r="AY390" s="253" t="s">
        <v>203</v>
      </c>
    </row>
    <row r="391" s="14" customFormat="1">
      <c r="A391" s="14"/>
      <c r="B391" s="254"/>
      <c r="C391" s="255"/>
      <c r="D391" s="245" t="s">
        <v>243</v>
      </c>
      <c r="E391" s="256" t="s">
        <v>1</v>
      </c>
      <c r="F391" s="257" t="s">
        <v>616</v>
      </c>
      <c r="G391" s="255"/>
      <c r="H391" s="258">
        <v>4.5380000000000003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243</v>
      </c>
      <c r="AU391" s="264" t="s">
        <v>85</v>
      </c>
      <c r="AV391" s="14" t="s">
        <v>85</v>
      </c>
      <c r="AW391" s="14" t="s">
        <v>32</v>
      </c>
      <c r="AX391" s="14" t="s">
        <v>76</v>
      </c>
      <c r="AY391" s="264" t="s">
        <v>203</v>
      </c>
    </row>
    <row r="392" s="15" customFormat="1">
      <c r="A392" s="15"/>
      <c r="B392" s="265"/>
      <c r="C392" s="266"/>
      <c r="D392" s="245" t="s">
        <v>243</v>
      </c>
      <c r="E392" s="267" t="s">
        <v>1</v>
      </c>
      <c r="F392" s="268" t="s">
        <v>247</v>
      </c>
      <c r="G392" s="266"/>
      <c r="H392" s="269">
        <v>4.5380000000000003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5" t="s">
        <v>243</v>
      </c>
      <c r="AU392" s="275" t="s">
        <v>85</v>
      </c>
      <c r="AV392" s="15" t="s">
        <v>209</v>
      </c>
      <c r="AW392" s="15" t="s">
        <v>32</v>
      </c>
      <c r="AX392" s="15" t="s">
        <v>83</v>
      </c>
      <c r="AY392" s="275" t="s">
        <v>203</v>
      </c>
    </row>
    <row r="393" s="2" customFormat="1" ht="24.15" customHeight="1">
      <c r="A393" s="39"/>
      <c r="B393" s="40"/>
      <c r="C393" s="229" t="s">
        <v>617</v>
      </c>
      <c r="D393" s="229" t="s">
        <v>205</v>
      </c>
      <c r="E393" s="230" t="s">
        <v>618</v>
      </c>
      <c r="F393" s="231" t="s">
        <v>619</v>
      </c>
      <c r="G393" s="232" t="s">
        <v>620</v>
      </c>
      <c r="H393" s="280"/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41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277</v>
      </c>
      <c r="AT393" s="241" t="s">
        <v>205</v>
      </c>
      <c r="AU393" s="241" t="s">
        <v>85</v>
      </c>
      <c r="AY393" s="18" t="s">
        <v>203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83</v>
      </c>
      <c r="BK393" s="242">
        <f>ROUND(I393*H393,2)</f>
        <v>0</v>
      </c>
      <c r="BL393" s="18" t="s">
        <v>277</v>
      </c>
      <c r="BM393" s="241" t="s">
        <v>621</v>
      </c>
    </row>
    <row r="394" s="12" customFormat="1" ht="22.8" customHeight="1">
      <c r="A394" s="12"/>
      <c r="B394" s="213"/>
      <c r="C394" s="214"/>
      <c r="D394" s="215" t="s">
        <v>75</v>
      </c>
      <c r="E394" s="227" t="s">
        <v>622</v>
      </c>
      <c r="F394" s="227" t="s">
        <v>623</v>
      </c>
      <c r="G394" s="214"/>
      <c r="H394" s="214"/>
      <c r="I394" s="217"/>
      <c r="J394" s="228">
        <f>BK394</f>
        <v>0</v>
      </c>
      <c r="K394" s="214"/>
      <c r="L394" s="219"/>
      <c r="M394" s="220"/>
      <c r="N394" s="221"/>
      <c r="O394" s="221"/>
      <c r="P394" s="222">
        <f>SUM(P395:P423)</f>
        <v>0</v>
      </c>
      <c r="Q394" s="221"/>
      <c r="R394" s="222">
        <f>SUM(R395:R423)</f>
        <v>0</v>
      </c>
      <c r="S394" s="221"/>
      <c r="T394" s="223">
        <f>SUM(T395:T423)</f>
        <v>7.0290349999999995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85</v>
      </c>
      <c r="AT394" s="225" t="s">
        <v>75</v>
      </c>
      <c r="AU394" s="225" t="s">
        <v>83</v>
      </c>
      <c r="AY394" s="224" t="s">
        <v>203</v>
      </c>
      <c r="BK394" s="226">
        <f>SUM(BK395:BK423)</f>
        <v>0</v>
      </c>
    </row>
    <row r="395" s="2" customFormat="1" ht="24.15" customHeight="1">
      <c r="A395" s="39"/>
      <c r="B395" s="40"/>
      <c r="C395" s="229" t="s">
        <v>624</v>
      </c>
      <c r="D395" s="229" t="s">
        <v>205</v>
      </c>
      <c r="E395" s="230" t="s">
        <v>625</v>
      </c>
      <c r="F395" s="231" t="s">
        <v>626</v>
      </c>
      <c r="G395" s="232" t="s">
        <v>213</v>
      </c>
      <c r="H395" s="233">
        <v>422.5</v>
      </c>
      <c r="I395" s="234"/>
      <c r="J395" s="235">
        <f>ROUND(I395*H395,2)</f>
        <v>0</v>
      </c>
      <c r="K395" s="236"/>
      <c r="L395" s="45"/>
      <c r="M395" s="237" t="s">
        <v>1</v>
      </c>
      <c r="N395" s="238" t="s">
        <v>41</v>
      </c>
      <c r="O395" s="92"/>
      <c r="P395" s="239">
        <f>O395*H395</f>
        <v>0</v>
      </c>
      <c r="Q395" s="239">
        <v>0</v>
      </c>
      <c r="R395" s="239">
        <f>Q395*H395</f>
        <v>0</v>
      </c>
      <c r="S395" s="239">
        <v>0.00175</v>
      </c>
      <c r="T395" s="240">
        <f>S395*H395</f>
        <v>0.739375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277</v>
      </c>
      <c r="AT395" s="241" t="s">
        <v>205</v>
      </c>
      <c r="AU395" s="241" t="s">
        <v>85</v>
      </c>
      <c r="AY395" s="18" t="s">
        <v>203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83</v>
      </c>
      <c r="BK395" s="242">
        <f>ROUND(I395*H395,2)</f>
        <v>0</v>
      </c>
      <c r="BL395" s="18" t="s">
        <v>277</v>
      </c>
      <c r="BM395" s="241" t="s">
        <v>627</v>
      </c>
    </row>
    <row r="396" s="14" customFormat="1">
      <c r="A396" s="14"/>
      <c r="B396" s="254"/>
      <c r="C396" s="255"/>
      <c r="D396" s="245" t="s">
        <v>243</v>
      </c>
      <c r="E396" s="256" t="s">
        <v>1</v>
      </c>
      <c r="F396" s="257" t="s">
        <v>628</v>
      </c>
      <c r="G396" s="255"/>
      <c r="H396" s="258">
        <v>422.5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243</v>
      </c>
      <c r="AU396" s="264" t="s">
        <v>85</v>
      </c>
      <c r="AV396" s="14" t="s">
        <v>85</v>
      </c>
      <c r="AW396" s="14" t="s">
        <v>32</v>
      </c>
      <c r="AX396" s="14" t="s">
        <v>76</v>
      </c>
      <c r="AY396" s="264" t="s">
        <v>203</v>
      </c>
    </row>
    <row r="397" s="15" customFormat="1">
      <c r="A397" s="15"/>
      <c r="B397" s="265"/>
      <c r="C397" s="266"/>
      <c r="D397" s="245" t="s">
        <v>243</v>
      </c>
      <c r="E397" s="267" t="s">
        <v>1</v>
      </c>
      <c r="F397" s="268" t="s">
        <v>247</v>
      </c>
      <c r="G397" s="266"/>
      <c r="H397" s="269">
        <v>422.5</v>
      </c>
      <c r="I397" s="270"/>
      <c r="J397" s="266"/>
      <c r="K397" s="266"/>
      <c r="L397" s="271"/>
      <c r="M397" s="272"/>
      <c r="N397" s="273"/>
      <c r="O397" s="273"/>
      <c r="P397" s="273"/>
      <c r="Q397" s="273"/>
      <c r="R397" s="273"/>
      <c r="S397" s="273"/>
      <c r="T397" s="27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5" t="s">
        <v>243</v>
      </c>
      <c r="AU397" s="275" t="s">
        <v>85</v>
      </c>
      <c r="AV397" s="15" t="s">
        <v>209</v>
      </c>
      <c r="AW397" s="15" t="s">
        <v>32</v>
      </c>
      <c r="AX397" s="15" t="s">
        <v>83</v>
      </c>
      <c r="AY397" s="275" t="s">
        <v>203</v>
      </c>
    </row>
    <row r="398" s="2" customFormat="1" ht="24.15" customHeight="1">
      <c r="A398" s="39"/>
      <c r="B398" s="40"/>
      <c r="C398" s="229" t="s">
        <v>629</v>
      </c>
      <c r="D398" s="229" t="s">
        <v>205</v>
      </c>
      <c r="E398" s="230" t="s">
        <v>630</v>
      </c>
      <c r="F398" s="231" t="s">
        <v>631</v>
      </c>
      <c r="G398" s="232" t="s">
        <v>213</v>
      </c>
      <c r="H398" s="233">
        <v>1849.9000000000001</v>
      </c>
      <c r="I398" s="234"/>
      <c r="J398" s="235">
        <f>ROUND(I398*H398,2)</f>
        <v>0</v>
      </c>
      <c r="K398" s="236"/>
      <c r="L398" s="45"/>
      <c r="M398" s="237" t="s">
        <v>1</v>
      </c>
      <c r="N398" s="238" t="s">
        <v>41</v>
      </c>
      <c r="O398" s="92"/>
      <c r="P398" s="239">
        <f>O398*H398</f>
        <v>0</v>
      </c>
      <c r="Q398" s="239">
        <v>0</v>
      </c>
      <c r="R398" s="239">
        <f>Q398*H398</f>
        <v>0</v>
      </c>
      <c r="S398" s="239">
        <v>0.0033999999999999998</v>
      </c>
      <c r="T398" s="240">
        <f>S398*H398</f>
        <v>6.2896599999999996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1" t="s">
        <v>277</v>
      </c>
      <c r="AT398" s="241" t="s">
        <v>205</v>
      </c>
      <c r="AU398" s="241" t="s">
        <v>85</v>
      </c>
      <c r="AY398" s="18" t="s">
        <v>203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8" t="s">
        <v>83</v>
      </c>
      <c r="BK398" s="242">
        <f>ROUND(I398*H398,2)</f>
        <v>0</v>
      </c>
      <c r="BL398" s="18" t="s">
        <v>277</v>
      </c>
      <c r="BM398" s="241" t="s">
        <v>632</v>
      </c>
    </row>
    <row r="399" s="13" customFormat="1">
      <c r="A399" s="13"/>
      <c r="B399" s="243"/>
      <c r="C399" s="244"/>
      <c r="D399" s="245" t="s">
        <v>243</v>
      </c>
      <c r="E399" s="246" t="s">
        <v>1</v>
      </c>
      <c r="F399" s="247" t="s">
        <v>449</v>
      </c>
      <c r="G399" s="244"/>
      <c r="H399" s="246" t="s">
        <v>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3" t="s">
        <v>243</v>
      </c>
      <c r="AU399" s="253" t="s">
        <v>85</v>
      </c>
      <c r="AV399" s="13" t="s">
        <v>83</v>
      </c>
      <c r="AW399" s="13" t="s">
        <v>32</v>
      </c>
      <c r="AX399" s="13" t="s">
        <v>76</v>
      </c>
      <c r="AY399" s="253" t="s">
        <v>203</v>
      </c>
    </row>
    <row r="400" s="14" customFormat="1">
      <c r="A400" s="14"/>
      <c r="B400" s="254"/>
      <c r="C400" s="255"/>
      <c r="D400" s="245" t="s">
        <v>243</v>
      </c>
      <c r="E400" s="256" t="s">
        <v>1</v>
      </c>
      <c r="F400" s="257" t="s">
        <v>633</v>
      </c>
      <c r="G400" s="255"/>
      <c r="H400" s="258">
        <v>1849.9000000000001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243</v>
      </c>
      <c r="AU400" s="264" t="s">
        <v>85</v>
      </c>
      <c r="AV400" s="14" t="s">
        <v>85</v>
      </c>
      <c r="AW400" s="14" t="s">
        <v>32</v>
      </c>
      <c r="AX400" s="14" t="s">
        <v>76</v>
      </c>
      <c r="AY400" s="264" t="s">
        <v>203</v>
      </c>
    </row>
    <row r="401" s="15" customFormat="1">
      <c r="A401" s="15"/>
      <c r="B401" s="265"/>
      <c r="C401" s="266"/>
      <c r="D401" s="245" t="s">
        <v>243</v>
      </c>
      <c r="E401" s="267" t="s">
        <v>1</v>
      </c>
      <c r="F401" s="268" t="s">
        <v>247</v>
      </c>
      <c r="G401" s="266"/>
      <c r="H401" s="269">
        <v>1849.9000000000001</v>
      </c>
      <c r="I401" s="270"/>
      <c r="J401" s="266"/>
      <c r="K401" s="266"/>
      <c r="L401" s="271"/>
      <c r="M401" s="272"/>
      <c r="N401" s="273"/>
      <c r="O401" s="273"/>
      <c r="P401" s="273"/>
      <c r="Q401" s="273"/>
      <c r="R401" s="273"/>
      <c r="S401" s="273"/>
      <c r="T401" s="274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5" t="s">
        <v>243</v>
      </c>
      <c r="AU401" s="275" t="s">
        <v>85</v>
      </c>
      <c r="AV401" s="15" t="s">
        <v>209</v>
      </c>
      <c r="AW401" s="15" t="s">
        <v>32</v>
      </c>
      <c r="AX401" s="15" t="s">
        <v>83</v>
      </c>
      <c r="AY401" s="275" t="s">
        <v>203</v>
      </c>
    </row>
    <row r="402" s="2" customFormat="1" ht="24.15" customHeight="1">
      <c r="A402" s="39"/>
      <c r="B402" s="40"/>
      <c r="C402" s="229" t="s">
        <v>634</v>
      </c>
      <c r="D402" s="229" t="s">
        <v>205</v>
      </c>
      <c r="E402" s="230" t="s">
        <v>635</v>
      </c>
      <c r="F402" s="231" t="s">
        <v>636</v>
      </c>
      <c r="G402" s="232" t="s">
        <v>213</v>
      </c>
      <c r="H402" s="233">
        <v>905.89999999999998</v>
      </c>
      <c r="I402" s="234"/>
      <c r="J402" s="235">
        <f>ROUND(I402*H402,2)</f>
        <v>0</v>
      </c>
      <c r="K402" s="236"/>
      <c r="L402" s="45"/>
      <c r="M402" s="237" t="s">
        <v>1</v>
      </c>
      <c r="N402" s="238" t="s">
        <v>41</v>
      </c>
      <c r="O402" s="92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277</v>
      </c>
      <c r="AT402" s="241" t="s">
        <v>205</v>
      </c>
      <c r="AU402" s="241" t="s">
        <v>85</v>
      </c>
      <c r="AY402" s="18" t="s">
        <v>203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83</v>
      </c>
      <c r="BK402" s="242">
        <f>ROUND(I402*H402,2)</f>
        <v>0</v>
      </c>
      <c r="BL402" s="18" t="s">
        <v>277</v>
      </c>
      <c r="BM402" s="241" t="s">
        <v>637</v>
      </c>
    </row>
    <row r="403" s="2" customFormat="1">
      <c r="A403" s="39"/>
      <c r="B403" s="40"/>
      <c r="C403" s="41"/>
      <c r="D403" s="245" t="s">
        <v>474</v>
      </c>
      <c r="E403" s="41"/>
      <c r="F403" s="276" t="s">
        <v>638</v>
      </c>
      <c r="G403" s="41"/>
      <c r="H403" s="41"/>
      <c r="I403" s="277"/>
      <c r="J403" s="41"/>
      <c r="K403" s="41"/>
      <c r="L403" s="45"/>
      <c r="M403" s="278"/>
      <c r="N403" s="279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474</v>
      </c>
      <c r="AU403" s="18" t="s">
        <v>85</v>
      </c>
    </row>
    <row r="404" s="14" customFormat="1">
      <c r="A404" s="14"/>
      <c r="B404" s="254"/>
      <c r="C404" s="255"/>
      <c r="D404" s="245" t="s">
        <v>243</v>
      </c>
      <c r="E404" s="256" t="s">
        <v>1</v>
      </c>
      <c r="F404" s="257" t="s">
        <v>395</v>
      </c>
      <c r="G404" s="255"/>
      <c r="H404" s="258">
        <v>363.19999999999999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243</v>
      </c>
      <c r="AU404" s="264" t="s">
        <v>85</v>
      </c>
      <c r="AV404" s="14" t="s">
        <v>85</v>
      </c>
      <c r="AW404" s="14" t="s">
        <v>32</v>
      </c>
      <c r="AX404" s="14" t="s">
        <v>76</v>
      </c>
      <c r="AY404" s="264" t="s">
        <v>203</v>
      </c>
    </row>
    <row r="405" s="14" customFormat="1">
      <c r="A405" s="14"/>
      <c r="B405" s="254"/>
      <c r="C405" s="255"/>
      <c r="D405" s="245" t="s">
        <v>243</v>
      </c>
      <c r="E405" s="256" t="s">
        <v>1</v>
      </c>
      <c r="F405" s="257" t="s">
        <v>397</v>
      </c>
      <c r="G405" s="255"/>
      <c r="H405" s="258">
        <v>18.300000000000001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4" t="s">
        <v>243</v>
      </c>
      <c r="AU405" s="264" t="s">
        <v>85</v>
      </c>
      <c r="AV405" s="14" t="s">
        <v>85</v>
      </c>
      <c r="AW405" s="14" t="s">
        <v>32</v>
      </c>
      <c r="AX405" s="14" t="s">
        <v>76</v>
      </c>
      <c r="AY405" s="264" t="s">
        <v>203</v>
      </c>
    </row>
    <row r="406" s="14" customFormat="1">
      <c r="A406" s="14"/>
      <c r="B406" s="254"/>
      <c r="C406" s="255"/>
      <c r="D406" s="245" t="s">
        <v>243</v>
      </c>
      <c r="E406" s="256" t="s">
        <v>1</v>
      </c>
      <c r="F406" s="257" t="s">
        <v>398</v>
      </c>
      <c r="G406" s="255"/>
      <c r="H406" s="258">
        <v>49.700000000000003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243</v>
      </c>
      <c r="AU406" s="264" t="s">
        <v>85</v>
      </c>
      <c r="AV406" s="14" t="s">
        <v>85</v>
      </c>
      <c r="AW406" s="14" t="s">
        <v>32</v>
      </c>
      <c r="AX406" s="14" t="s">
        <v>76</v>
      </c>
      <c r="AY406" s="264" t="s">
        <v>203</v>
      </c>
    </row>
    <row r="407" s="14" customFormat="1">
      <c r="A407" s="14"/>
      <c r="B407" s="254"/>
      <c r="C407" s="255"/>
      <c r="D407" s="245" t="s">
        <v>243</v>
      </c>
      <c r="E407" s="256" t="s">
        <v>1</v>
      </c>
      <c r="F407" s="257" t="s">
        <v>399</v>
      </c>
      <c r="G407" s="255"/>
      <c r="H407" s="258">
        <v>66.200000000000003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243</v>
      </c>
      <c r="AU407" s="264" t="s">
        <v>85</v>
      </c>
      <c r="AV407" s="14" t="s">
        <v>85</v>
      </c>
      <c r="AW407" s="14" t="s">
        <v>32</v>
      </c>
      <c r="AX407" s="14" t="s">
        <v>76</v>
      </c>
      <c r="AY407" s="264" t="s">
        <v>203</v>
      </c>
    </row>
    <row r="408" s="14" customFormat="1">
      <c r="A408" s="14"/>
      <c r="B408" s="254"/>
      <c r="C408" s="255"/>
      <c r="D408" s="245" t="s">
        <v>243</v>
      </c>
      <c r="E408" s="256" t="s">
        <v>1</v>
      </c>
      <c r="F408" s="257" t="s">
        <v>639</v>
      </c>
      <c r="G408" s="255"/>
      <c r="H408" s="258">
        <v>50.799999999999997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243</v>
      </c>
      <c r="AU408" s="264" t="s">
        <v>85</v>
      </c>
      <c r="AV408" s="14" t="s">
        <v>85</v>
      </c>
      <c r="AW408" s="14" t="s">
        <v>32</v>
      </c>
      <c r="AX408" s="14" t="s">
        <v>76</v>
      </c>
      <c r="AY408" s="264" t="s">
        <v>203</v>
      </c>
    </row>
    <row r="409" s="14" customFormat="1">
      <c r="A409" s="14"/>
      <c r="B409" s="254"/>
      <c r="C409" s="255"/>
      <c r="D409" s="245" t="s">
        <v>243</v>
      </c>
      <c r="E409" s="256" t="s">
        <v>1</v>
      </c>
      <c r="F409" s="257" t="s">
        <v>412</v>
      </c>
      <c r="G409" s="255"/>
      <c r="H409" s="258">
        <v>9.6999999999999993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243</v>
      </c>
      <c r="AU409" s="264" t="s">
        <v>85</v>
      </c>
      <c r="AV409" s="14" t="s">
        <v>85</v>
      </c>
      <c r="AW409" s="14" t="s">
        <v>32</v>
      </c>
      <c r="AX409" s="14" t="s">
        <v>76</v>
      </c>
      <c r="AY409" s="264" t="s">
        <v>203</v>
      </c>
    </row>
    <row r="410" s="14" customFormat="1">
      <c r="A410" s="14"/>
      <c r="B410" s="254"/>
      <c r="C410" s="255"/>
      <c r="D410" s="245" t="s">
        <v>243</v>
      </c>
      <c r="E410" s="256" t="s">
        <v>1</v>
      </c>
      <c r="F410" s="257" t="s">
        <v>640</v>
      </c>
      <c r="G410" s="255"/>
      <c r="H410" s="258">
        <v>20.199999999999999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4" t="s">
        <v>243</v>
      </c>
      <c r="AU410" s="264" t="s">
        <v>85</v>
      </c>
      <c r="AV410" s="14" t="s">
        <v>85</v>
      </c>
      <c r="AW410" s="14" t="s">
        <v>32</v>
      </c>
      <c r="AX410" s="14" t="s">
        <v>76</v>
      </c>
      <c r="AY410" s="264" t="s">
        <v>203</v>
      </c>
    </row>
    <row r="411" s="14" customFormat="1">
      <c r="A411" s="14"/>
      <c r="B411" s="254"/>
      <c r="C411" s="255"/>
      <c r="D411" s="245" t="s">
        <v>243</v>
      </c>
      <c r="E411" s="256" t="s">
        <v>1</v>
      </c>
      <c r="F411" s="257" t="s">
        <v>403</v>
      </c>
      <c r="G411" s="255"/>
      <c r="H411" s="258">
        <v>47.799999999999997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4" t="s">
        <v>243</v>
      </c>
      <c r="AU411" s="264" t="s">
        <v>85</v>
      </c>
      <c r="AV411" s="14" t="s">
        <v>85</v>
      </c>
      <c r="AW411" s="14" t="s">
        <v>32</v>
      </c>
      <c r="AX411" s="14" t="s">
        <v>76</v>
      </c>
      <c r="AY411" s="264" t="s">
        <v>203</v>
      </c>
    </row>
    <row r="412" s="14" customFormat="1">
      <c r="A412" s="14"/>
      <c r="B412" s="254"/>
      <c r="C412" s="255"/>
      <c r="D412" s="245" t="s">
        <v>243</v>
      </c>
      <c r="E412" s="256" t="s">
        <v>1</v>
      </c>
      <c r="F412" s="257" t="s">
        <v>404</v>
      </c>
      <c r="G412" s="255"/>
      <c r="H412" s="258">
        <v>121.7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243</v>
      </c>
      <c r="AU412" s="264" t="s">
        <v>85</v>
      </c>
      <c r="AV412" s="14" t="s">
        <v>85</v>
      </c>
      <c r="AW412" s="14" t="s">
        <v>32</v>
      </c>
      <c r="AX412" s="14" t="s">
        <v>76</v>
      </c>
      <c r="AY412" s="264" t="s">
        <v>203</v>
      </c>
    </row>
    <row r="413" s="14" customFormat="1">
      <c r="A413" s="14"/>
      <c r="B413" s="254"/>
      <c r="C413" s="255"/>
      <c r="D413" s="245" t="s">
        <v>243</v>
      </c>
      <c r="E413" s="256" t="s">
        <v>1</v>
      </c>
      <c r="F413" s="257" t="s">
        <v>405</v>
      </c>
      <c r="G413" s="255"/>
      <c r="H413" s="258">
        <v>3.2999999999999998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243</v>
      </c>
      <c r="AU413" s="264" t="s">
        <v>85</v>
      </c>
      <c r="AV413" s="14" t="s">
        <v>85</v>
      </c>
      <c r="AW413" s="14" t="s">
        <v>32</v>
      </c>
      <c r="AX413" s="14" t="s">
        <v>76</v>
      </c>
      <c r="AY413" s="264" t="s">
        <v>203</v>
      </c>
    </row>
    <row r="414" s="14" customFormat="1">
      <c r="A414" s="14"/>
      <c r="B414" s="254"/>
      <c r="C414" s="255"/>
      <c r="D414" s="245" t="s">
        <v>243</v>
      </c>
      <c r="E414" s="256" t="s">
        <v>1</v>
      </c>
      <c r="F414" s="257" t="s">
        <v>641</v>
      </c>
      <c r="G414" s="255"/>
      <c r="H414" s="258">
        <v>155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4" t="s">
        <v>243</v>
      </c>
      <c r="AU414" s="264" t="s">
        <v>85</v>
      </c>
      <c r="AV414" s="14" t="s">
        <v>85</v>
      </c>
      <c r="AW414" s="14" t="s">
        <v>32</v>
      </c>
      <c r="AX414" s="14" t="s">
        <v>76</v>
      </c>
      <c r="AY414" s="264" t="s">
        <v>203</v>
      </c>
    </row>
    <row r="415" s="15" customFormat="1">
      <c r="A415" s="15"/>
      <c r="B415" s="265"/>
      <c r="C415" s="266"/>
      <c r="D415" s="245" t="s">
        <v>243</v>
      </c>
      <c r="E415" s="267" t="s">
        <v>1</v>
      </c>
      <c r="F415" s="268" t="s">
        <v>247</v>
      </c>
      <c r="G415" s="266"/>
      <c r="H415" s="269">
        <v>905.89999999999998</v>
      </c>
      <c r="I415" s="270"/>
      <c r="J415" s="266"/>
      <c r="K415" s="266"/>
      <c r="L415" s="271"/>
      <c r="M415" s="272"/>
      <c r="N415" s="273"/>
      <c r="O415" s="273"/>
      <c r="P415" s="273"/>
      <c r="Q415" s="273"/>
      <c r="R415" s="273"/>
      <c r="S415" s="273"/>
      <c r="T415" s="27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5" t="s">
        <v>243</v>
      </c>
      <c r="AU415" s="275" t="s">
        <v>85</v>
      </c>
      <c r="AV415" s="15" t="s">
        <v>209</v>
      </c>
      <c r="AW415" s="15" t="s">
        <v>32</v>
      </c>
      <c r="AX415" s="15" t="s">
        <v>83</v>
      </c>
      <c r="AY415" s="275" t="s">
        <v>203</v>
      </c>
    </row>
    <row r="416" s="2" customFormat="1" ht="16.5" customHeight="1">
      <c r="A416" s="39"/>
      <c r="B416" s="40"/>
      <c r="C416" s="281" t="s">
        <v>642</v>
      </c>
      <c r="D416" s="281" t="s">
        <v>643</v>
      </c>
      <c r="E416" s="282" t="s">
        <v>644</v>
      </c>
      <c r="F416" s="283" t="s">
        <v>645</v>
      </c>
      <c r="G416" s="284" t="s">
        <v>213</v>
      </c>
      <c r="H416" s="285">
        <v>996.49000000000001</v>
      </c>
      <c r="I416" s="286"/>
      <c r="J416" s="287">
        <f>ROUND(I416*H416,2)</f>
        <v>0</v>
      </c>
      <c r="K416" s="288"/>
      <c r="L416" s="289"/>
      <c r="M416" s="290" t="s">
        <v>1</v>
      </c>
      <c r="N416" s="291" t="s">
        <v>41</v>
      </c>
      <c r="O416" s="92"/>
      <c r="P416" s="239">
        <f>O416*H416</f>
        <v>0</v>
      </c>
      <c r="Q416" s="239">
        <v>0</v>
      </c>
      <c r="R416" s="239">
        <f>Q416*H416</f>
        <v>0</v>
      </c>
      <c r="S416" s="239">
        <v>0</v>
      </c>
      <c r="T416" s="24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214</v>
      </c>
      <c r="AT416" s="241" t="s">
        <v>643</v>
      </c>
      <c r="AU416" s="241" t="s">
        <v>85</v>
      </c>
      <c r="AY416" s="18" t="s">
        <v>203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83</v>
      </c>
      <c r="BK416" s="242">
        <f>ROUND(I416*H416,2)</f>
        <v>0</v>
      </c>
      <c r="BL416" s="18" t="s">
        <v>277</v>
      </c>
      <c r="BM416" s="241" t="s">
        <v>646</v>
      </c>
    </row>
    <row r="417" s="14" customFormat="1">
      <c r="A417" s="14"/>
      <c r="B417" s="254"/>
      <c r="C417" s="255"/>
      <c r="D417" s="245" t="s">
        <v>243</v>
      </c>
      <c r="E417" s="255"/>
      <c r="F417" s="257" t="s">
        <v>647</v>
      </c>
      <c r="G417" s="255"/>
      <c r="H417" s="258">
        <v>996.49000000000001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4" t="s">
        <v>243</v>
      </c>
      <c r="AU417" s="264" t="s">
        <v>85</v>
      </c>
      <c r="AV417" s="14" t="s">
        <v>85</v>
      </c>
      <c r="AW417" s="14" t="s">
        <v>4</v>
      </c>
      <c r="AX417" s="14" t="s">
        <v>83</v>
      </c>
      <c r="AY417" s="264" t="s">
        <v>203</v>
      </c>
    </row>
    <row r="418" s="2" customFormat="1" ht="37.8" customHeight="1">
      <c r="A418" s="39"/>
      <c r="B418" s="40"/>
      <c r="C418" s="229" t="s">
        <v>648</v>
      </c>
      <c r="D418" s="229" t="s">
        <v>205</v>
      </c>
      <c r="E418" s="230" t="s">
        <v>649</v>
      </c>
      <c r="F418" s="231" t="s">
        <v>650</v>
      </c>
      <c r="G418" s="232" t="s">
        <v>213</v>
      </c>
      <c r="H418" s="233">
        <v>1041.7850000000001</v>
      </c>
      <c r="I418" s="234"/>
      <c r="J418" s="235">
        <f>ROUND(I418*H418,2)</f>
        <v>0</v>
      </c>
      <c r="K418" s="236"/>
      <c r="L418" s="45"/>
      <c r="M418" s="237" t="s">
        <v>1</v>
      </c>
      <c r="N418" s="238" t="s">
        <v>41</v>
      </c>
      <c r="O418" s="92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277</v>
      </c>
      <c r="AT418" s="241" t="s">
        <v>205</v>
      </c>
      <c r="AU418" s="241" t="s">
        <v>85</v>
      </c>
      <c r="AY418" s="18" t="s">
        <v>203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83</v>
      </c>
      <c r="BK418" s="242">
        <f>ROUND(I418*H418,2)</f>
        <v>0</v>
      </c>
      <c r="BL418" s="18" t="s">
        <v>277</v>
      </c>
      <c r="BM418" s="241" t="s">
        <v>651</v>
      </c>
    </row>
    <row r="419" s="13" customFormat="1">
      <c r="A419" s="13"/>
      <c r="B419" s="243"/>
      <c r="C419" s="244"/>
      <c r="D419" s="245" t="s">
        <v>243</v>
      </c>
      <c r="E419" s="246" t="s">
        <v>1</v>
      </c>
      <c r="F419" s="247" t="s">
        <v>652</v>
      </c>
      <c r="G419" s="244"/>
      <c r="H419" s="246" t="s">
        <v>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243</v>
      </c>
      <c r="AU419" s="253" t="s">
        <v>85</v>
      </c>
      <c r="AV419" s="13" t="s">
        <v>83</v>
      </c>
      <c r="AW419" s="13" t="s">
        <v>32</v>
      </c>
      <c r="AX419" s="13" t="s">
        <v>76</v>
      </c>
      <c r="AY419" s="253" t="s">
        <v>203</v>
      </c>
    </row>
    <row r="420" s="13" customFormat="1">
      <c r="A420" s="13"/>
      <c r="B420" s="243"/>
      <c r="C420" s="244"/>
      <c r="D420" s="245" t="s">
        <v>243</v>
      </c>
      <c r="E420" s="246" t="s">
        <v>1</v>
      </c>
      <c r="F420" s="247" t="s">
        <v>653</v>
      </c>
      <c r="G420" s="244"/>
      <c r="H420" s="246" t="s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243</v>
      </c>
      <c r="AU420" s="253" t="s">
        <v>85</v>
      </c>
      <c r="AV420" s="13" t="s">
        <v>83</v>
      </c>
      <c r="AW420" s="13" t="s">
        <v>32</v>
      </c>
      <c r="AX420" s="13" t="s">
        <v>76</v>
      </c>
      <c r="AY420" s="253" t="s">
        <v>203</v>
      </c>
    </row>
    <row r="421" s="14" customFormat="1">
      <c r="A421" s="14"/>
      <c r="B421" s="254"/>
      <c r="C421" s="255"/>
      <c r="D421" s="245" t="s">
        <v>243</v>
      </c>
      <c r="E421" s="256" t="s">
        <v>1</v>
      </c>
      <c r="F421" s="257" t="s">
        <v>654</v>
      </c>
      <c r="G421" s="255"/>
      <c r="H421" s="258">
        <v>1041.7850000000001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4" t="s">
        <v>243</v>
      </c>
      <c r="AU421" s="264" t="s">
        <v>85</v>
      </c>
      <c r="AV421" s="14" t="s">
        <v>85</v>
      </c>
      <c r="AW421" s="14" t="s">
        <v>32</v>
      </c>
      <c r="AX421" s="14" t="s">
        <v>76</v>
      </c>
      <c r="AY421" s="264" t="s">
        <v>203</v>
      </c>
    </row>
    <row r="422" s="15" customFormat="1">
      <c r="A422" s="15"/>
      <c r="B422" s="265"/>
      <c r="C422" s="266"/>
      <c r="D422" s="245" t="s">
        <v>243</v>
      </c>
      <c r="E422" s="267" t="s">
        <v>1</v>
      </c>
      <c r="F422" s="268" t="s">
        <v>247</v>
      </c>
      <c r="G422" s="266"/>
      <c r="H422" s="269">
        <v>1041.7850000000001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5" t="s">
        <v>243</v>
      </c>
      <c r="AU422" s="275" t="s">
        <v>85</v>
      </c>
      <c r="AV422" s="15" t="s">
        <v>209</v>
      </c>
      <c r="AW422" s="15" t="s">
        <v>32</v>
      </c>
      <c r="AX422" s="15" t="s">
        <v>83</v>
      </c>
      <c r="AY422" s="275" t="s">
        <v>203</v>
      </c>
    </row>
    <row r="423" s="2" customFormat="1" ht="24.15" customHeight="1">
      <c r="A423" s="39"/>
      <c r="B423" s="40"/>
      <c r="C423" s="229" t="s">
        <v>655</v>
      </c>
      <c r="D423" s="229" t="s">
        <v>205</v>
      </c>
      <c r="E423" s="230" t="s">
        <v>656</v>
      </c>
      <c r="F423" s="231" t="s">
        <v>657</v>
      </c>
      <c r="G423" s="232" t="s">
        <v>620</v>
      </c>
      <c r="H423" s="280"/>
      <c r="I423" s="234"/>
      <c r="J423" s="235">
        <f>ROUND(I423*H423,2)</f>
        <v>0</v>
      </c>
      <c r="K423" s="236"/>
      <c r="L423" s="45"/>
      <c r="M423" s="237" t="s">
        <v>1</v>
      </c>
      <c r="N423" s="238" t="s">
        <v>41</v>
      </c>
      <c r="O423" s="92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1" t="s">
        <v>277</v>
      </c>
      <c r="AT423" s="241" t="s">
        <v>205</v>
      </c>
      <c r="AU423" s="241" t="s">
        <v>85</v>
      </c>
      <c r="AY423" s="18" t="s">
        <v>203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8" t="s">
        <v>83</v>
      </c>
      <c r="BK423" s="242">
        <f>ROUND(I423*H423,2)</f>
        <v>0</v>
      </c>
      <c r="BL423" s="18" t="s">
        <v>277</v>
      </c>
      <c r="BM423" s="241" t="s">
        <v>658</v>
      </c>
    </row>
    <row r="424" s="12" customFormat="1" ht="22.8" customHeight="1">
      <c r="A424" s="12"/>
      <c r="B424" s="213"/>
      <c r="C424" s="214"/>
      <c r="D424" s="215" t="s">
        <v>75</v>
      </c>
      <c r="E424" s="227" t="s">
        <v>659</v>
      </c>
      <c r="F424" s="227" t="s">
        <v>660</v>
      </c>
      <c r="G424" s="214"/>
      <c r="H424" s="214"/>
      <c r="I424" s="217"/>
      <c r="J424" s="228">
        <f>BK424</f>
        <v>0</v>
      </c>
      <c r="K424" s="214"/>
      <c r="L424" s="219"/>
      <c r="M424" s="220"/>
      <c r="N424" s="221"/>
      <c r="O424" s="221"/>
      <c r="P424" s="222">
        <f>SUM(P425:P450)</f>
        <v>0</v>
      </c>
      <c r="Q424" s="221"/>
      <c r="R424" s="222">
        <f>SUM(R425:R450)</f>
        <v>3.2035040000000001</v>
      </c>
      <c r="S424" s="221"/>
      <c r="T424" s="223">
        <f>SUM(T425:T450)</f>
        <v>42.934080000000002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24" t="s">
        <v>85</v>
      </c>
      <c r="AT424" s="225" t="s">
        <v>75</v>
      </c>
      <c r="AU424" s="225" t="s">
        <v>83</v>
      </c>
      <c r="AY424" s="224" t="s">
        <v>203</v>
      </c>
      <c r="BK424" s="226">
        <f>SUM(BK425:BK450)</f>
        <v>0</v>
      </c>
    </row>
    <row r="425" s="2" customFormat="1" ht="16.5" customHeight="1">
      <c r="A425" s="39"/>
      <c r="B425" s="40"/>
      <c r="C425" s="229" t="s">
        <v>661</v>
      </c>
      <c r="D425" s="229" t="s">
        <v>205</v>
      </c>
      <c r="E425" s="230" t="s">
        <v>662</v>
      </c>
      <c r="F425" s="231" t="s">
        <v>663</v>
      </c>
      <c r="G425" s="232" t="s">
        <v>208</v>
      </c>
      <c r="H425" s="233">
        <v>28.93</v>
      </c>
      <c r="I425" s="234"/>
      <c r="J425" s="235">
        <f>ROUND(I425*H425,2)</f>
        <v>0</v>
      </c>
      <c r="K425" s="236"/>
      <c r="L425" s="45"/>
      <c r="M425" s="237" t="s">
        <v>1</v>
      </c>
      <c r="N425" s="238" t="s">
        <v>41</v>
      </c>
      <c r="O425" s="92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277</v>
      </c>
      <c r="AT425" s="241" t="s">
        <v>205</v>
      </c>
      <c r="AU425" s="241" t="s">
        <v>85</v>
      </c>
      <c r="AY425" s="18" t="s">
        <v>203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83</v>
      </c>
      <c r="BK425" s="242">
        <f>ROUND(I425*H425,2)</f>
        <v>0</v>
      </c>
      <c r="BL425" s="18" t="s">
        <v>277</v>
      </c>
      <c r="BM425" s="241" t="s">
        <v>664</v>
      </c>
    </row>
    <row r="426" s="2" customFormat="1">
      <c r="A426" s="39"/>
      <c r="B426" s="40"/>
      <c r="C426" s="41"/>
      <c r="D426" s="245" t="s">
        <v>474</v>
      </c>
      <c r="E426" s="41"/>
      <c r="F426" s="276" t="s">
        <v>665</v>
      </c>
      <c r="G426" s="41"/>
      <c r="H426" s="41"/>
      <c r="I426" s="277"/>
      <c r="J426" s="41"/>
      <c r="K426" s="41"/>
      <c r="L426" s="45"/>
      <c r="M426" s="278"/>
      <c r="N426" s="279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474</v>
      </c>
      <c r="AU426" s="18" t="s">
        <v>85</v>
      </c>
    </row>
    <row r="427" s="13" customFormat="1">
      <c r="A427" s="13"/>
      <c r="B427" s="243"/>
      <c r="C427" s="244"/>
      <c r="D427" s="245" t="s">
        <v>243</v>
      </c>
      <c r="E427" s="246" t="s">
        <v>1</v>
      </c>
      <c r="F427" s="247" t="s">
        <v>666</v>
      </c>
      <c r="G427" s="244"/>
      <c r="H427" s="246" t="s">
        <v>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243</v>
      </c>
      <c r="AU427" s="253" t="s">
        <v>85</v>
      </c>
      <c r="AV427" s="13" t="s">
        <v>83</v>
      </c>
      <c r="AW427" s="13" t="s">
        <v>32</v>
      </c>
      <c r="AX427" s="13" t="s">
        <v>76</v>
      </c>
      <c r="AY427" s="253" t="s">
        <v>203</v>
      </c>
    </row>
    <row r="428" s="14" customFormat="1">
      <c r="A428" s="14"/>
      <c r="B428" s="254"/>
      <c r="C428" s="255"/>
      <c r="D428" s="245" t="s">
        <v>243</v>
      </c>
      <c r="E428" s="256" t="s">
        <v>1</v>
      </c>
      <c r="F428" s="257" t="s">
        <v>667</v>
      </c>
      <c r="G428" s="255"/>
      <c r="H428" s="258">
        <v>18.300000000000001</v>
      </c>
      <c r="I428" s="259"/>
      <c r="J428" s="255"/>
      <c r="K428" s="255"/>
      <c r="L428" s="260"/>
      <c r="M428" s="261"/>
      <c r="N428" s="262"/>
      <c r="O428" s="262"/>
      <c r="P428" s="262"/>
      <c r="Q428" s="262"/>
      <c r="R428" s="262"/>
      <c r="S428" s="262"/>
      <c r="T428" s="26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4" t="s">
        <v>243</v>
      </c>
      <c r="AU428" s="264" t="s">
        <v>85</v>
      </c>
      <c r="AV428" s="14" t="s">
        <v>85</v>
      </c>
      <c r="AW428" s="14" t="s">
        <v>32</v>
      </c>
      <c r="AX428" s="14" t="s">
        <v>76</v>
      </c>
      <c r="AY428" s="264" t="s">
        <v>203</v>
      </c>
    </row>
    <row r="429" s="14" customFormat="1">
      <c r="A429" s="14"/>
      <c r="B429" s="254"/>
      <c r="C429" s="255"/>
      <c r="D429" s="245" t="s">
        <v>243</v>
      </c>
      <c r="E429" s="256" t="s">
        <v>1</v>
      </c>
      <c r="F429" s="257" t="s">
        <v>668</v>
      </c>
      <c r="G429" s="255"/>
      <c r="H429" s="258">
        <v>8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4" t="s">
        <v>243</v>
      </c>
      <c r="AU429" s="264" t="s">
        <v>85</v>
      </c>
      <c r="AV429" s="14" t="s">
        <v>85</v>
      </c>
      <c r="AW429" s="14" t="s">
        <v>32</v>
      </c>
      <c r="AX429" s="14" t="s">
        <v>76</v>
      </c>
      <c r="AY429" s="264" t="s">
        <v>203</v>
      </c>
    </row>
    <row r="430" s="16" customFormat="1">
      <c r="A430" s="16"/>
      <c r="B430" s="292"/>
      <c r="C430" s="293"/>
      <c r="D430" s="245" t="s">
        <v>243</v>
      </c>
      <c r="E430" s="294" t="s">
        <v>1</v>
      </c>
      <c r="F430" s="295" t="s">
        <v>669</v>
      </c>
      <c r="G430" s="293"/>
      <c r="H430" s="296">
        <v>26.300000000000001</v>
      </c>
      <c r="I430" s="297"/>
      <c r="J430" s="293"/>
      <c r="K430" s="293"/>
      <c r="L430" s="298"/>
      <c r="M430" s="299"/>
      <c r="N430" s="300"/>
      <c r="O430" s="300"/>
      <c r="P430" s="300"/>
      <c r="Q430" s="300"/>
      <c r="R430" s="300"/>
      <c r="S430" s="300"/>
      <c r="T430" s="30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302" t="s">
        <v>243</v>
      </c>
      <c r="AU430" s="302" t="s">
        <v>85</v>
      </c>
      <c r="AV430" s="16" t="s">
        <v>108</v>
      </c>
      <c r="AW430" s="16" t="s">
        <v>32</v>
      </c>
      <c r="AX430" s="16" t="s">
        <v>76</v>
      </c>
      <c r="AY430" s="302" t="s">
        <v>203</v>
      </c>
    </row>
    <row r="431" s="14" customFormat="1">
      <c r="A431" s="14"/>
      <c r="B431" s="254"/>
      <c r="C431" s="255"/>
      <c r="D431" s="245" t="s">
        <v>243</v>
      </c>
      <c r="E431" s="256" t="s">
        <v>1</v>
      </c>
      <c r="F431" s="257" t="s">
        <v>670</v>
      </c>
      <c r="G431" s="255"/>
      <c r="H431" s="258">
        <v>2.6299999999999999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243</v>
      </c>
      <c r="AU431" s="264" t="s">
        <v>85</v>
      </c>
      <c r="AV431" s="14" t="s">
        <v>85</v>
      </c>
      <c r="AW431" s="14" t="s">
        <v>32</v>
      </c>
      <c r="AX431" s="14" t="s">
        <v>76</v>
      </c>
      <c r="AY431" s="264" t="s">
        <v>203</v>
      </c>
    </row>
    <row r="432" s="15" customFormat="1">
      <c r="A432" s="15"/>
      <c r="B432" s="265"/>
      <c r="C432" s="266"/>
      <c r="D432" s="245" t="s">
        <v>243</v>
      </c>
      <c r="E432" s="267" t="s">
        <v>1</v>
      </c>
      <c r="F432" s="268" t="s">
        <v>247</v>
      </c>
      <c r="G432" s="266"/>
      <c r="H432" s="269">
        <v>28.93</v>
      </c>
      <c r="I432" s="270"/>
      <c r="J432" s="266"/>
      <c r="K432" s="266"/>
      <c r="L432" s="271"/>
      <c r="M432" s="272"/>
      <c r="N432" s="273"/>
      <c r="O432" s="273"/>
      <c r="P432" s="273"/>
      <c r="Q432" s="273"/>
      <c r="R432" s="273"/>
      <c r="S432" s="273"/>
      <c r="T432" s="27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5" t="s">
        <v>243</v>
      </c>
      <c r="AU432" s="275" t="s">
        <v>85</v>
      </c>
      <c r="AV432" s="15" t="s">
        <v>209</v>
      </c>
      <c r="AW432" s="15" t="s">
        <v>32</v>
      </c>
      <c r="AX432" s="15" t="s">
        <v>83</v>
      </c>
      <c r="AY432" s="275" t="s">
        <v>203</v>
      </c>
    </row>
    <row r="433" s="2" customFormat="1" ht="24.15" customHeight="1">
      <c r="A433" s="39"/>
      <c r="B433" s="40"/>
      <c r="C433" s="229" t="s">
        <v>671</v>
      </c>
      <c r="D433" s="229" t="s">
        <v>205</v>
      </c>
      <c r="E433" s="230" t="s">
        <v>672</v>
      </c>
      <c r="F433" s="231" t="s">
        <v>673</v>
      </c>
      <c r="G433" s="232" t="s">
        <v>213</v>
      </c>
      <c r="H433" s="233">
        <v>32</v>
      </c>
      <c r="I433" s="234"/>
      <c r="J433" s="235">
        <f>ROUND(I433*H433,2)</f>
        <v>0</v>
      </c>
      <c r="K433" s="236"/>
      <c r="L433" s="45"/>
      <c r="M433" s="237" t="s">
        <v>1</v>
      </c>
      <c r="N433" s="238" t="s">
        <v>41</v>
      </c>
      <c r="O433" s="92"/>
      <c r="P433" s="239">
        <f>O433*H433</f>
        <v>0</v>
      </c>
      <c r="Q433" s="239">
        <v>0</v>
      </c>
      <c r="R433" s="239">
        <f>Q433*H433</f>
        <v>0</v>
      </c>
      <c r="S433" s="239">
        <v>0.035540000000000002</v>
      </c>
      <c r="T433" s="240">
        <f>S433*H433</f>
        <v>1.1372800000000001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1" t="s">
        <v>277</v>
      </c>
      <c r="AT433" s="241" t="s">
        <v>205</v>
      </c>
      <c r="AU433" s="241" t="s">
        <v>85</v>
      </c>
      <c r="AY433" s="18" t="s">
        <v>203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8" t="s">
        <v>83</v>
      </c>
      <c r="BK433" s="242">
        <f>ROUND(I433*H433,2)</f>
        <v>0</v>
      </c>
      <c r="BL433" s="18" t="s">
        <v>277</v>
      </c>
      <c r="BM433" s="241" t="s">
        <v>674</v>
      </c>
    </row>
    <row r="434" s="14" customFormat="1">
      <c r="A434" s="14"/>
      <c r="B434" s="254"/>
      <c r="C434" s="255"/>
      <c r="D434" s="245" t="s">
        <v>243</v>
      </c>
      <c r="E434" s="256" t="s">
        <v>1</v>
      </c>
      <c r="F434" s="257" t="s">
        <v>675</v>
      </c>
      <c r="G434" s="255"/>
      <c r="H434" s="258">
        <v>32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4" t="s">
        <v>243</v>
      </c>
      <c r="AU434" s="264" t="s">
        <v>85</v>
      </c>
      <c r="AV434" s="14" t="s">
        <v>85</v>
      </c>
      <c r="AW434" s="14" t="s">
        <v>32</v>
      </c>
      <c r="AX434" s="14" t="s">
        <v>76</v>
      </c>
      <c r="AY434" s="264" t="s">
        <v>203</v>
      </c>
    </row>
    <row r="435" s="15" customFormat="1">
      <c r="A435" s="15"/>
      <c r="B435" s="265"/>
      <c r="C435" s="266"/>
      <c r="D435" s="245" t="s">
        <v>243</v>
      </c>
      <c r="E435" s="267" t="s">
        <v>1</v>
      </c>
      <c r="F435" s="268" t="s">
        <v>247</v>
      </c>
      <c r="G435" s="266"/>
      <c r="H435" s="269">
        <v>32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5" t="s">
        <v>243</v>
      </c>
      <c r="AU435" s="275" t="s">
        <v>85</v>
      </c>
      <c r="AV435" s="15" t="s">
        <v>209</v>
      </c>
      <c r="AW435" s="15" t="s">
        <v>32</v>
      </c>
      <c r="AX435" s="15" t="s">
        <v>83</v>
      </c>
      <c r="AY435" s="275" t="s">
        <v>203</v>
      </c>
    </row>
    <row r="436" s="2" customFormat="1" ht="33" customHeight="1">
      <c r="A436" s="39"/>
      <c r="B436" s="40"/>
      <c r="C436" s="229" t="s">
        <v>676</v>
      </c>
      <c r="D436" s="229" t="s">
        <v>205</v>
      </c>
      <c r="E436" s="230" t="s">
        <v>677</v>
      </c>
      <c r="F436" s="231" t="s">
        <v>678</v>
      </c>
      <c r="G436" s="232" t="s">
        <v>213</v>
      </c>
      <c r="H436" s="233">
        <v>230.80000000000001</v>
      </c>
      <c r="I436" s="234"/>
      <c r="J436" s="235">
        <f>ROUND(I436*H436,2)</f>
        <v>0</v>
      </c>
      <c r="K436" s="236"/>
      <c r="L436" s="45"/>
      <c r="M436" s="237" t="s">
        <v>1</v>
      </c>
      <c r="N436" s="238" t="s">
        <v>41</v>
      </c>
      <c r="O436" s="92"/>
      <c r="P436" s="239">
        <f>O436*H436</f>
        <v>0</v>
      </c>
      <c r="Q436" s="239">
        <v>0.01388</v>
      </c>
      <c r="R436" s="239">
        <f>Q436*H436</f>
        <v>3.2035040000000001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277</v>
      </c>
      <c r="AT436" s="241" t="s">
        <v>205</v>
      </c>
      <c r="AU436" s="241" t="s">
        <v>85</v>
      </c>
      <c r="AY436" s="18" t="s">
        <v>203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83</v>
      </c>
      <c r="BK436" s="242">
        <f>ROUND(I436*H436,2)</f>
        <v>0</v>
      </c>
      <c r="BL436" s="18" t="s">
        <v>277</v>
      </c>
      <c r="BM436" s="241" t="s">
        <v>679</v>
      </c>
    </row>
    <row r="437" s="14" customFormat="1">
      <c r="A437" s="14"/>
      <c r="B437" s="254"/>
      <c r="C437" s="255"/>
      <c r="D437" s="245" t="s">
        <v>243</v>
      </c>
      <c r="E437" s="256" t="s">
        <v>1</v>
      </c>
      <c r="F437" s="257" t="s">
        <v>680</v>
      </c>
      <c r="G437" s="255"/>
      <c r="H437" s="258">
        <v>230.80000000000001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4" t="s">
        <v>243</v>
      </c>
      <c r="AU437" s="264" t="s">
        <v>85</v>
      </c>
      <c r="AV437" s="14" t="s">
        <v>85</v>
      </c>
      <c r="AW437" s="14" t="s">
        <v>32</v>
      </c>
      <c r="AX437" s="14" t="s">
        <v>76</v>
      </c>
      <c r="AY437" s="264" t="s">
        <v>203</v>
      </c>
    </row>
    <row r="438" s="15" customFormat="1">
      <c r="A438" s="15"/>
      <c r="B438" s="265"/>
      <c r="C438" s="266"/>
      <c r="D438" s="245" t="s">
        <v>243</v>
      </c>
      <c r="E438" s="267" t="s">
        <v>1</v>
      </c>
      <c r="F438" s="268" t="s">
        <v>247</v>
      </c>
      <c r="G438" s="266"/>
      <c r="H438" s="269">
        <v>230.80000000000001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5" t="s">
        <v>243</v>
      </c>
      <c r="AU438" s="275" t="s">
        <v>85</v>
      </c>
      <c r="AV438" s="15" t="s">
        <v>209</v>
      </c>
      <c r="AW438" s="15" t="s">
        <v>32</v>
      </c>
      <c r="AX438" s="15" t="s">
        <v>83</v>
      </c>
      <c r="AY438" s="275" t="s">
        <v>203</v>
      </c>
    </row>
    <row r="439" s="2" customFormat="1" ht="21.75" customHeight="1">
      <c r="A439" s="39"/>
      <c r="B439" s="40"/>
      <c r="C439" s="229" t="s">
        <v>681</v>
      </c>
      <c r="D439" s="229" t="s">
        <v>205</v>
      </c>
      <c r="E439" s="230" t="s">
        <v>682</v>
      </c>
      <c r="F439" s="231" t="s">
        <v>683</v>
      </c>
      <c r="G439" s="232" t="s">
        <v>213</v>
      </c>
      <c r="H439" s="233">
        <v>40</v>
      </c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41</v>
      </c>
      <c r="O439" s="92"/>
      <c r="P439" s="239">
        <f>O439*H439</f>
        <v>0</v>
      </c>
      <c r="Q439" s="239">
        <v>0</v>
      </c>
      <c r="R439" s="239">
        <f>Q439*H439</f>
        <v>0</v>
      </c>
      <c r="S439" s="239">
        <v>0.017999999999999999</v>
      </c>
      <c r="T439" s="240">
        <f>S439*H439</f>
        <v>0.71999999999999997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277</v>
      </c>
      <c r="AT439" s="241" t="s">
        <v>205</v>
      </c>
      <c r="AU439" s="241" t="s">
        <v>85</v>
      </c>
      <c r="AY439" s="18" t="s">
        <v>203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277</v>
      </c>
      <c r="BM439" s="241" t="s">
        <v>684</v>
      </c>
    </row>
    <row r="440" s="13" customFormat="1">
      <c r="A440" s="13"/>
      <c r="B440" s="243"/>
      <c r="C440" s="244"/>
      <c r="D440" s="245" t="s">
        <v>243</v>
      </c>
      <c r="E440" s="246" t="s">
        <v>1</v>
      </c>
      <c r="F440" s="247" t="s">
        <v>685</v>
      </c>
      <c r="G440" s="244"/>
      <c r="H440" s="246" t="s">
        <v>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243</v>
      </c>
      <c r="AU440" s="253" t="s">
        <v>85</v>
      </c>
      <c r="AV440" s="13" t="s">
        <v>83</v>
      </c>
      <c r="AW440" s="13" t="s">
        <v>32</v>
      </c>
      <c r="AX440" s="13" t="s">
        <v>76</v>
      </c>
      <c r="AY440" s="253" t="s">
        <v>203</v>
      </c>
    </row>
    <row r="441" s="14" customFormat="1">
      <c r="A441" s="14"/>
      <c r="B441" s="254"/>
      <c r="C441" s="255"/>
      <c r="D441" s="245" t="s">
        <v>243</v>
      </c>
      <c r="E441" s="256" t="s">
        <v>1</v>
      </c>
      <c r="F441" s="257" t="s">
        <v>686</v>
      </c>
      <c r="G441" s="255"/>
      <c r="H441" s="258">
        <v>40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243</v>
      </c>
      <c r="AU441" s="264" t="s">
        <v>85</v>
      </c>
      <c r="AV441" s="14" t="s">
        <v>85</v>
      </c>
      <c r="AW441" s="14" t="s">
        <v>32</v>
      </c>
      <c r="AX441" s="14" t="s">
        <v>76</v>
      </c>
      <c r="AY441" s="264" t="s">
        <v>203</v>
      </c>
    </row>
    <row r="442" s="15" customFormat="1">
      <c r="A442" s="15"/>
      <c r="B442" s="265"/>
      <c r="C442" s="266"/>
      <c r="D442" s="245" t="s">
        <v>243</v>
      </c>
      <c r="E442" s="267" t="s">
        <v>1</v>
      </c>
      <c r="F442" s="268" t="s">
        <v>247</v>
      </c>
      <c r="G442" s="266"/>
      <c r="H442" s="269">
        <v>40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5" t="s">
        <v>243</v>
      </c>
      <c r="AU442" s="275" t="s">
        <v>85</v>
      </c>
      <c r="AV442" s="15" t="s">
        <v>209</v>
      </c>
      <c r="AW442" s="15" t="s">
        <v>32</v>
      </c>
      <c r="AX442" s="15" t="s">
        <v>83</v>
      </c>
      <c r="AY442" s="275" t="s">
        <v>203</v>
      </c>
    </row>
    <row r="443" s="2" customFormat="1" ht="33" customHeight="1">
      <c r="A443" s="39"/>
      <c r="B443" s="40"/>
      <c r="C443" s="229" t="s">
        <v>687</v>
      </c>
      <c r="D443" s="229" t="s">
        <v>205</v>
      </c>
      <c r="E443" s="230" t="s">
        <v>688</v>
      </c>
      <c r="F443" s="231" t="s">
        <v>689</v>
      </c>
      <c r="G443" s="232" t="s">
        <v>213</v>
      </c>
      <c r="H443" s="233">
        <v>55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41</v>
      </c>
      <c r="O443" s="92"/>
      <c r="P443" s="239">
        <f>O443*H443</f>
        <v>0</v>
      </c>
      <c r="Q443" s="239">
        <v>0</v>
      </c>
      <c r="R443" s="239">
        <f>Q443*H443</f>
        <v>0</v>
      </c>
      <c r="S443" s="239">
        <v>0.029999999999999999</v>
      </c>
      <c r="T443" s="240">
        <f>S443*H443</f>
        <v>1.6499999999999999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277</v>
      </c>
      <c r="AT443" s="241" t="s">
        <v>205</v>
      </c>
      <c r="AU443" s="241" t="s">
        <v>85</v>
      </c>
      <c r="AY443" s="18" t="s">
        <v>203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83</v>
      </c>
      <c r="BK443" s="242">
        <f>ROUND(I443*H443,2)</f>
        <v>0</v>
      </c>
      <c r="BL443" s="18" t="s">
        <v>277</v>
      </c>
      <c r="BM443" s="241" t="s">
        <v>690</v>
      </c>
    </row>
    <row r="444" s="14" customFormat="1">
      <c r="A444" s="14"/>
      <c r="B444" s="254"/>
      <c r="C444" s="255"/>
      <c r="D444" s="245" t="s">
        <v>243</v>
      </c>
      <c r="E444" s="256" t="s">
        <v>1</v>
      </c>
      <c r="F444" s="257" t="s">
        <v>691</v>
      </c>
      <c r="G444" s="255"/>
      <c r="H444" s="258">
        <v>55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4" t="s">
        <v>243</v>
      </c>
      <c r="AU444" s="264" t="s">
        <v>85</v>
      </c>
      <c r="AV444" s="14" t="s">
        <v>85</v>
      </c>
      <c r="AW444" s="14" t="s">
        <v>32</v>
      </c>
      <c r="AX444" s="14" t="s">
        <v>76</v>
      </c>
      <c r="AY444" s="264" t="s">
        <v>203</v>
      </c>
    </row>
    <row r="445" s="15" customFormat="1">
      <c r="A445" s="15"/>
      <c r="B445" s="265"/>
      <c r="C445" s="266"/>
      <c r="D445" s="245" t="s">
        <v>243</v>
      </c>
      <c r="E445" s="267" t="s">
        <v>1</v>
      </c>
      <c r="F445" s="268" t="s">
        <v>247</v>
      </c>
      <c r="G445" s="266"/>
      <c r="H445" s="269">
        <v>55</v>
      </c>
      <c r="I445" s="270"/>
      <c r="J445" s="266"/>
      <c r="K445" s="266"/>
      <c r="L445" s="271"/>
      <c r="M445" s="272"/>
      <c r="N445" s="273"/>
      <c r="O445" s="273"/>
      <c r="P445" s="273"/>
      <c r="Q445" s="273"/>
      <c r="R445" s="273"/>
      <c r="S445" s="273"/>
      <c r="T445" s="27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5" t="s">
        <v>243</v>
      </c>
      <c r="AU445" s="275" t="s">
        <v>85</v>
      </c>
      <c r="AV445" s="15" t="s">
        <v>209</v>
      </c>
      <c r="AW445" s="15" t="s">
        <v>32</v>
      </c>
      <c r="AX445" s="15" t="s">
        <v>83</v>
      </c>
      <c r="AY445" s="275" t="s">
        <v>203</v>
      </c>
    </row>
    <row r="446" s="2" customFormat="1" ht="24.15" customHeight="1">
      <c r="A446" s="39"/>
      <c r="B446" s="40"/>
      <c r="C446" s="229" t="s">
        <v>692</v>
      </c>
      <c r="D446" s="229" t="s">
        <v>205</v>
      </c>
      <c r="E446" s="230" t="s">
        <v>693</v>
      </c>
      <c r="F446" s="231" t="s">
        <v>694</v>
      </c>
      <c r="G446" s="232" t="s">
        <v>213</v>
      </c>
      <c r="H446" s="233">
        <v>2816.1999999999998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41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0.014</v>
      </c>
      <c r="T446" s="240">
        <f>S446*H446</f>
        <v>39.4268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277</v>
      </c>
      <c r="AT446" s="241" t="s">
        <v>205</v>
      </c>
      <c r="AU446" s="241" t="s">
        <v>85</v>
      </c>
      <c r="AY446" s="18" t="s">
        <v>203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83</v>
      </c>
      <c r="BK446" s="242">
        <f>ROUND(I446*H446,2)</f>
        <v>0</v>
      </c>
      <c r="BL446" s="18" t="s">
        <v>277</v>
      </c>
      <c r="BM446" s="241" t="s">
        <v>695</v>
      </c>
    </row>
    <row r="447" s="14" customFormat="1">
      <c r="A447" s="14"/>
      <c r="B447" s="254"/>
      <c r="C447" s="255"/>
      <c r="D447" s="245" t="s">
        <v>243</v>
      </c>
      <c r="E447" s="256" t="s">
        <v>1</v>
      </c>
      <c r="F447" s="257" t="s">
        <v>696</v>
      </c>
      <c r="G447" s="255"/>
      <c r="H447" s="258">
        <v>73.799999999999997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4" t="s">
        <v>243</v>
      </c>
      <c r="AU447" s="264" t="s">
        <v>85</v>
      </c>
      <c r="AV447" s="14" t="s">
        <v>85</v>
      </c>
      <c r="AW447" s="14" t="s">
        <v>32</v>
      </c>
      <c r="AX447" s="14" t="s">
        <v>76</v>
      </c>
      <c r="AY447" s="264" t="s">
        <v>203</v>
      </c>
    </row>
    <row r="448" s="14" customFormat="1">
      <c r="A448" s="14"/>
      <c r="B448" s="254"/>
      <c r="C448" s="255"/>
      <c r="D448" s="245" t="s">
        <v>243</v>
      </c>
      <c r="E448" s="256" t="s">
        <v>1</v>
      </c>
      <c r="F448" s="257" t="s">
        <v>697</v>
      </c>
      <c r="G448" s="255"/>
      <c r="H448" s="258">
        <v>2742.4000000000001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243</v>
      </c>
      <c r="AU448" s="264" t="s">
        <v>85</v>
      </c>
      <c r="AV448" s="14" t="s">
        <v>85</v>
      </c>
      <c r="AW448" s="14" t="s">
        <v>32</v>
      </c>
      <c r="AX448" s="14" t="s">
        <v>76</v>
      </c>
      <c r="AY448" s="264" t="s">
        <v>203</v>
      </c>
    </row>
    <row r="449" s="15" customFormat="1">
      <c r="A449" s="15"/>
      <c r="B449" s="265"/>
      <c r="C449" s="266"/>
      <c r="D449" s="245" t="s">
        <v>243</v>
      </c>
      <c r="E449" s="267" t="s">
        <v>1</v>
      </c>
      <c r="F449" s="268" t="s">
        <v>247</v>
      </c>
      <c r="G449" s="266"/>
      <c r="H449" s="269">
        <v>2816.2000000000003</v>
      </c>
      <c r="I449" s="270"/>
      <c r="J449" s="266"/>
      <c r="K449" s="266"/>
      <c r="L449" s="271"/>
      <c r="M449" s="272"/>
      <c r="N449" s="273"/>
      <c r="O449" s="273"/>
      <c r="P449" s="273"/>
      <c r="Q449" s="273"/>
      <c r="R449" s="273"/>
      <c r="S449" s="273"/>
      <c r="T449" s="274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5" t="s">
        <v>243</v>
      </c>
      <c r="AU449" s="275" t="s">
        <v>85</v>
      </c>
      <c r="AV449" s="15" t="s">
        <v>209</v>
      </c>
      <c r="AW449" s="15" t="s">
        <v>32</v>
      </c>
      <c r="AX449" s="15" t="s">
        <v>83</v>
      </c>
      <c r="AY449" s="275" t="s">
        <v>203</v>
      </c>
    </row>
    <row r="450" s="2" customFormat="1" ht="24.15" customHeight="1">
      <c r="A450" s="39"/>
      <c r="B450" s="40"/>
      <c r="C450" s="229" t="s">
        <v>698</v>
      </c>
      <c r="D450" s="229" t="s">
        <v>205</v>
      </c>
      <c r="E450" s="230" t="s">
        <v>699</v>
      </c>
      <c r="F450" s="231" t="s">
        <v>700</v>
      </c>
      <c r="G450" s="232" t="s">
        <v>620</v>
      </c>
      <c r="H450" s="280"/>
      <c r="I450" s="234"/>
      <c r="J450" s="235">
        <f>ROUND(I450*H450,2)</f>
        <v>0</v>
      </c>
      <c r="K450" s="236"/>
      <c r="L450" s="45"/>
      <c r="M450" s="237" t="s">
        <v>1</v>
      </c>
      <c r="N450" s="238" t="s">
        <v>41</v>
      </c>
      <c r="O450" s="92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1" t="s">
        <v>277</v>
      </c>
      <c r="AT450" s="241" t="s">
        <v>205</v>
      </c>
      <c r="AU450" s="241" t="s">
        <v>85</v>
      </c>
      <c r="AY450" s="18" t="s">
        <v>203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8" t="s">
        <v>83</v>
      </c>
      <c r="BK450" s="242">
        <f>ROUND(I450*H450,2)</f>
        <v>0</v>
      </c>
      <c r="BL450" s="18" t="s">
        <v>277</v>
      </c>
      <c r="BM450" s="241" t="s">
        <v>701</v>
      </c>
    </row>
    <row r="451" s="12" customFormat="1" ht="22.8" customHeight="1">
      <c r="A451" s="12"/>
      <c r="B451" s="213"/>
      <c r="C451" s="214"/>
      <c r="D451" s="215" t="s">
        <v>75</v>
      </c>
      <c r="E451" s="227" t="s">
        <v>702</v>
      </c>
      <c r="F451" s="227" t="s">
        <v>703</v>
      </c>
      <c r="G451" s="214"/>
      <c r="H451" s="214"/>
      <c r="I451" s="217"/>
      <c r="J451" s="228">
        <f>BK451</f>
        <v>0</v>
      </c>
      <c r="K451" s="214"/>
      <c r="L451" s="219"/>
      <c r="M451" s="220"/>
      <c r="N451" s="221"/>
      <c r="O451" s="221"/>
      <c r="P451" s="222">
        <f>SUM(P452:P523)</f>
        <v>0</v>
      </c>
      <c r="Q451" s="221"/>
      <c r="R451" s="222">
        <f>SUM(R452:R523)</f>
        <v>16.178564700000003</v>
      </c>
      <c r="S451" s="221"/>
      <c r="T451" s="223">
        <f>SUM(T452:T523)</f>
        <v>67.311501000000007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4" t="s">
        <v>85</v>
      </c>
      <c r="AT451" s="225" t="s">
        <v>75</v>
      </c>
      <c r="AU451" s="225" t="s">
        <v>83</v>
      </c>
      <c r="AY451" s="224" t="s">
        <v>203</v>
      </c>
      <c r="BK451" s="226">
        <f>SUM(BK452:BK523)</f>
        <v>0</v>
      </c>
    </row>
    <row r="452" s="2" customFormat="1" ht="62.7" customHeight="1">
      <c r="A452" s="39"/>
      <c r="B452" s="40"/>
      <c r="C452" s="229" t="s">
        <v>291</v>
      </c>
      <c r="D452" s="229" t="s">
        <v>205</v>
      </c>
      <c r="E452" s="230" t="s">
        <v>704</v>
      </c>
      <c r="F452" s="231" t="s">
        <v>705</v>
      </c>
      <c r="G452" s="232" t="s">
        <v>213</v>
      </c>
      <c r="H452" s="233">
        <v>452.16000000000002</v>
      </c>
      <c r="I452" s="234"/>
      <c r="J452" s="235">
        <f>ROUND(I452*H452,2)</f>
        <v>0</v>
      </c>
      <c r="K452" s="236"/>
      <c r="L452" s="45"/>
      <c r="M452" s="237" t="s">
        <v>1</v>
      </c>
      <c r="N452" s="238" t="s">
        <v>41</v>
      </c>
      <c r="O452" s="92"/>
      <c r="P452" s="239">
        <f>O452*H452</f>
        <v>0</v>
      </c>
      <c r="Q452" s="239">
        <v>0</v>
      </c>
      <c r="R452" s="239">
        <f>Q452*H452</f>
        <v>0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277</v>
      </c>
      <c r="AT452" s="241" t="s">
        <v>205</v>
      </c>
      <c r="AU452" s="241" t="s">
        <v>85</v>
      </c>
      <c r="AY452" s="18" t="s">
        <v>203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83</v>
      </c>
      <c r="BK452" s="242">
        <f>ROUND(I452*H452,2)</f>
        <v>0</v>
      </c>
      <c r="BL452" s="18" t="s">
        <v>277</v>
      </c>
      <c r="BM452" s="241" t="s">
        <v>706</v>
      </c>
    </row>
    <row r="453" s="2" customFormat="1">
      <c r="A453" s="39"/>
      <c r="B453" s="40"/>
      <c r="C453" s="41"/>
      <c r="D453" s="245" t="s">
        <v>474</v>
      </c>
      <c r="E453" s="41"/>
      <c r="F453" s="276" t="s">
        <v>707</v>
      </c>
      <c r="G453" s="41"/>
      <c r="H453" s="41"/>
      <c r="I453" s="277"/>
      <c r="J453" s="41"/>
      <c r="K453" s="41"/>
      <c r="L453" s="45"/>
      <c r="M453" s="278"/>
      <c r="N453" s="279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474</v>
      </c>
      <c r="AU453" s="18" t="s">
        <v>85</v>
      </c>
    </row>
    <row r="454" s="2" customFormat="1" ht="55.5" customHeight="1">
      <c r="A454" s="39"/>
      <c r="B454" s="40"/>
      <c r="C454" s="229" t="s">
        <v>708</v>
      </c>
      <c r="D454" s="229" t="s">
        <v>205</v>
      </c>
      <c r="E454" s="230" t="s">
        <v>709</v>
      </c>
      <c r="F454" s="231" t="s">
        <v>710</v>
      </c>
      <c r="G454" s="232" t="s">
        <v>213</v>
      </c>
      <c r="H454" s="233">
        <v>369.60000000000002</v>
      </c>
      <c r="I454" s="234"/>
      <c r="J454" s="235">
        <f>ROUND(I454*H454,2)</f>
        <v>0</v>
      </c>
      <c r="K454" s="236"/>
      <c r="L454" s="45"/>
      <c r="M454" s="237" t="s">
        <v>1</v>
      </c>
      <c r="N454" s="238" t="s">
        <v>41</v>
      </c>
      <c r="O454" s="92"/>
      <c r="P454" s="239">
        <f>O454*H454</f>
        <v>0</v>
      </c>
      <c r="Q454" s="239">
        <v>0</v>
      </c>
      <c r="R454" s="239">
        <f>Q454*H454</f>
        <v>0</v>
      </c>
      <c r="S454" s="239">
        <v>0</v>
      </c>
      <c r="T454" s="24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1" t="s">
        <v>277</v>
      </c>
      <c r="AT454" s="241" t="s">
        <v>205</v>
      </c>
      <c r="AU454" s="241" t="s">
        <v>85</v>
      </c>
      <c r="AY454" s="18" t="s">
        <v>203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8" t="s">
        <v>83</v>
      </c>
      <c r="BK454" s="242">
        <f>ROUND(I454*H454,2)</f>
        <v>0</v>
      </c>
      <c r="BL454" s="18" t="s">
        <v>277</v>
      </c>
      <c r="BM454" s="241" t="s">
        <v>711</v>
      </c>
    </row>
    <row r="455" s="2" customFormat="1">
      <c r="A455" s="39"/>
      <c r="B455" s="40"/>
      <c r="C455" s="41"/>
      <c r="D455" s="245" t="s">
        <v>474</v>
      </c>
      <c r="E455" s="41"/>
      <c r="F455" s="276" t="s">
        <v>712</v>
      </c>
      <c r="G455" s="41"/>
      <c r="H455" s="41"/>
      <c r="I455" s="277"/>
      <c r="J455" s="41"/>
      <c r="K455" s="41"/>
      <c r="L455" s="45"/>
      <c r="M455" s="278"/>
      <c r="N455" s="279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474</v>
      </c>
      <c r="AU455" s="18" t="s">
        <v>85</v>
      </c>
    </row>
    <row r="456" s="2" customFormat="1" ht="55.5" customHeight="1">
      <c r="A456" s="39"/>
      <c r="B456" s="40"/>
      <c r="C456" s="229" t="s">
        <v>297</v>
      </c>
      <c r="D456" s="229" t="s">
        <v>205</v>
      </c>
      <c r="E456" s="230" t="s">
        <v>713</v>
      </c>
      <c r="F456" s="231" t="s">
        <v>714</v>
      </c>
      <c r="G456" s="232" t="s">
        <v>213</v>
      </c>
      <c r="H456" s="233">
        <v>6.9299999999999997</v>
      </c>
      <c r="I456" s="234"/>
      <c r="J456" s="235">
        <f>ROUND(I456*H456,2)</f>
        <v>0</v>
      </c>
      <c r="K456" s="236"/>
      <c r="L456" s="45"/>
      <c r="M456" s="237" t="s">
        <v>1</v>
      </c>
      <c r="N456" s="238" t="s">
        <v>41</v>
      </c>
      <c r="O456" s="92"/>
      <c r="P456" s="239">
        <f>O456*H456</f>
        <v>0</v>
      </c>
      <c r="Q456" s="239">
        <v>0</v>
      </c>
      <c r="R456" s="239">
        <f>Q456*H456</f>
        <v>0</v>
      </c>
      <c r="S456" s="239">
        <v>0</v>
      </c>
      <c r="T456" s="24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277</v>
      </c>
      <c r="AT456" s="241" t="s">
        <v>205</v>
      </c>
      <c r="AU456" s="241" t="s">
        <v>85</v>
      </c>
      <c r="AY456" s="18" t="s">
        <v>203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83</v>
      </c>
      <c r="BK456" s="242">
        <f>ROUND(I456*H456,2)</f>
        <v>0</v>
      </c>
      <c r="BL456" s="18" t="s">
        <v>277</v>
      </c>
      <c r="BM456" s="241" t="s">
        <v>715</v>
      </c>
    </row>
    <row r="457" s="2" customFormat="1">
      <c r="A457" s="39"/>
      <c r="B457" s="40"/>
      <c r="C457" s="41"/>
      <c r="D457" s="245" t="s">
        <v>474</v>
      </c>
      <c r="E457" s="41"/>
      <c r="F457" s="276" t="s">
        <v>716</v>
      </c>
      <c r="G457" s="41"/>
      <c r="H457" s="41"/>
      <c r="I457" s="277"/>
      <c r="J457" s="41"/>
      <c r="K457" s="41"/>
      <c r="L457" s="45"/>
      <c r="M457" s="278"/>
      <c r="N457" s="279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474</v>
      </c>
      <c r="AU457" s="18" t="s">
        <v>85</v>
      </c>
    </row>
    <row r="458" s="2" customFormat="1" ht="49.05" customHeight="1">
      <c r="A458" s="39"/>
      <c r="B458" s="40"/>
      <c r="C458" s="229" t="s">
        <v>717</v>
      </c>
      <c r="D458" s="229" t="s">
        <v>205</v>
      </c>
      <c r="E458" s="230" t="s">
        <v>718</v>
      </c>
      <c r="F458" s="231" t="s">
        <v>719</v>
      </c>
      <c r="G458" s="232" t="s">
        <v>213</v>
      </c>
      <c r="H458" s="233">
        <v>12.300000000000001</v>
      </c>
      <c r="I458" s="234"/>
      <c r="J458" s="235">
        <f>ROUND(I458*H458,2)</f>
        <v>0</v>
      </c>
      <c r="K458" s="236"/>
      <c r="L458" s="45"/>
      <c r="M458" s="237" t="s">
        <v>1</v>
      </c>
      <c r="N458" s="238" t="s">
        <v>41</v>
      </c>
      <c r="O458" s="92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1" t="s">
        <v>277</v>
      </c>
      <c r="AT458" s="241" t="s">
        <v>205</v>
      </c>
      <c r="AU458" s="241" t="s">
        <v>85</v>
      </c>
      <c r="AY458" s="18" t="s">
        <v>203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8" t="s">
        <v>83</v>
      </c>
      <c r="BK458" s="242">
        <f>ROUND(I458*H458,2)</f>
        <v>0</v>
      </c>
      <c r="BL458" s="18" t="s">
        <v>277</v>
      </c>
      <c r="BM458" s="241" t="s">
        <v>720</v>
      </c>
    </row>
    <row r="459" s="2" customFormat="1">
      <c r="A459" s="39"/>
      <c r="B459" s="40"/>
      <c r="C459" s="41"/>
      <c r="D459" s="245" t="s">
        <v>474</v>
      </c>
      <c r="E459" s="41"/>
      <c r="F459" s="276" t="s">
        <v>721</v>
      </c>
      <c r="G459" s="41"/>
      <c r="H459" s="41"/>
      <c r="I459" s="277"/>
      <c r="J459" s="41"/>
      <c r="K459" s="41"/>
      <c r="L459" s="45"/>
      <c r="M459" s="278"/>
      <c r="N459" s="279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474</v>
      </c>
      <c r="AU459" s="18" t="s">
        <v>85</v>
      </c>
    </row>
    <row r="460" s="2" customFormat="1" ht="44.25" customHeight="1">
      <c r="A460" s="39"/>
      <c r="B460" s="40"/>
      <c r="C460" s="229" t="s">
        <v>302</v>
      </c>
      <c r="D460" s="229" t="s">
        <v>205</v>
      </c>
      <c r="E460" s="230" t="s">
        <v>722</v>
      </c>
      <c r="F460" s="231" t="s">
        <v>723</v>
      </c>
      <c r="G460" s="232" t="s">
        <v>213</v>
      </c>
      <c r="H460" s="233">
        <v>2.48</v>
      </c>
      <c r="I460" s="234"/>
      <c r="J460" s="235">
        <f>ROUND(I460*H460,2)</f>
        <v>0</v>
      </c>
      <c r="K460" s="236"/>
      <c r="L460" s="45"/>
      <c r="M460" s="237" t="s">
        <v>1</v>
      </c>
      <c r="N460" s="238" t="s">
        <v>41</v>
      </c>
      <c r="O460" s="92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1" t="s">
        <v>277</v>
      </c>
      <c r="AT460" s="241" t="s">
        <v>205</v>
      </c>
      <c r="AU460" s="241" t="s">
        <v>85</v>
      </c>
      <c r="AY460" s="18" t="s">
        <v>203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8" t="s">
        <v>83</v>
      </c>
      <c r="BK460" s="242">
        <f>ROUND(I460*H460,2)</f>
        <v>0</v>
      </c>
      <c r="BL460" s="18" t="s">
        <v>277</v>
      </c>
      <c r="BM460" s="241" t="s">
        <v>724</v>
      </c>
    </row>
    <row r="461" s="2" customFormat="1">
      <c r="A461" s="39"/>
      <c r="B461" s="40"/>
      <c r="C461" s="41"/>
      <c r="D461" s="245" t="s">
        <v>474</v>
      </c>
      <c r="E461" s="41"/>
      <c r="F461" s="276" t="s">
        <v>725</v>
      </c>
      <c r="G461" s="41"/>
      <c r="H461" s="41"/>
      <c r="I461" s="277"/>
      <c r="J461" s="41"/>
      <c r="K461" s="41"/>
      <c r="L461" s="45"/>
      <c r="M461" s="278"/>
      <c r="N461" s="279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474</v>
      </c>
      <c r="AU461" s="18" t="s">
        <v>85</v>
      </c>
    </row>
    <row r="462" s="2" customFormat="1" ht="44.25" customHeight="1">
      <c r="A462" s="39"/>
      <c r="B462" s="40"/>
      <c r="C462" s="229" t="s">
        <v>726</v>
      </c>
      <c r="D462" s="229" t="s">
        <v>205</v>
      </c>
      <c r="E462" s="230" t="s">
        <v>727</v>
      </c>
      <c r="F462" s="231" t="s">
        <v>728</v>
      </c>
      <c r="G462" s="232" t="s">
        <v>213</v>
      </c>
      <c r="H462" s="233">
        <v>8.3499999999999996</v>
      </c>
      <c r="I462" s="234"/>
      <c r="J462" s="235">
        <f>ROUND(I462*H462,2)</f>
        <v>0</v>
      </c>
      <c r="K462" s="236"/>
      <c r="L462" s="45"/>
      <c r="M462" s="237" t="s">
        <v>1</v>
      </c>
      <c r="N462" s="238" t="s">
        <v>41</v>
      </c>
      <c r="O462" s="92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1" t="s">
        <v>277</v>
      </c>
      <c r="AT462" s="241" t="s">
        <v>205</v>
      </c>
      <c r="AU462" s="241" t="s">
        <v>85</v>
      </c>
      <c r="AY462" s="18" t="s">
        <v>203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8" t="s">
        <v>83</v>
      </c>
      <c r="BK462" s="242">
        <f>ROUND(I462*H462,2)</f>
        <v>0</v>
      </c>
      <c r="BL462" s="18" t="s">
        <v>277</v>
      </c>
      <c r="BM462" s="241" t="s">
        <v>729</v>
      </c>
    </row>
    <row r="463" s="2" customFormat="1">
      <c r="A463" s="39"/>
      <c r="B463" s="40"/>
      <c r="C463" s="41"/>
      <c r="D463" s="245" t="s">
        <v>474</v>
      </c>
      <c r="E463" s="41"/>
      <c r="F463" s="276" t="s">
        <v>730</v>
      </c>
      <c r="G463" s="41"/>
      <c r="H463" s="41"/>
      <c r="I463" s="277"/>
      <c r="J463" s="41"/>
      <c r="K463" s="41"/>
      <c r="L463" s="45"/>
      <c r="M463" s="278"/>
      <c r="N463" s="27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474</v>
      </c>
      <c r="AU463" s="18" t="s">
        <v>85</v>
      </c>
    </row>
    <row r="464" s="2" customFormat="1" ht="55.5" customHeight="1">
      <c r="A464" s="39"/>
      <c r="B464" s="40"/>
      <c r="C464" s="229" t="s">
        <v>305</v>
      </c>
      <c r="D464" s="229" t="s">
        <v>205</v>
      </c>
      <c r="E464" s="230" t="s">
        <v>731</v>
      </c>
      <c r="F464" s="231" t="s">
        <v>732</v>
      </c>
      <c r="G464" s="232" t="s">
        <v>213</v>
      </c>
      <c r="H464" s="233">
        <v>20.899999999999999</v>
      </c>
      <c r="I464" s="234"/>
      <c r="J464" s="235">
        <f>ROUND(I464*H464,2)</f>
        <v>0</v>
      </c>
      <c r="K464" s="236"/>
      <c r="L464" s="45"/>
      <c r="M464" s="237" t="s">
        <v>1</v>
      </c>
      <c r="N464" s="238" t="s">
        <v>41</v>
      </c>
      <c r="O464" s="92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1" t="s">
        <v>277</v>
      </c>
      <c r="AT464" s="241" t="s">
        <v>205</v>
      </c>
      <c r="AU464" s="241" t="s">
        <v>85</v>
      </c>
      <c r="AY464" s="18" t="s">
        <v>203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8" t="s">
        <v>83</v>
      </c>
      <c r="BK464" s="242">
        <f>ROUND(I464*H464,2)</f>
        <v>0</v>
      </c>
      <c r="BL464" s="18" t="s">
        <v>277</v>
      </c>
      <c r="BM464" s="241" t="s">
        <v>733</v>
      </c>
    </row>
    <row r="465" s="2" customFormat="1">
      <c r="A465" s="39"/>
      <c r="B465" s="40"/>
      <c r="C465" s="41"/>
      <c r="D465" s="245" t="s">
        <v>474</v>
      </c>
      <c r="E465" s="41"/>
      <c r="F465" s="276" t="s">
        <v>734</v>
      </c>
      <c r="G465" s="41"/>
      <c r="H465" s="41"/>
      <c r="I465" s="277"/>
      <c r="J465" s="41"/>
      <c r="K465" s="41"/>
      <c r="L465" s="45"/>
      <c r="M465" s="278"/>
      <c r="N465" s="279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474</v>
      </c>
      <c r="AU465" s="18" t="s">
        <v>85</v>
      </c>
    </row>
    <row r="466" s="2" customFormat="1" ht="62.7" customHeight="1">
      <c r="A466" s="39"/>
      <c r="B466" s="40"/>
      <c r="C466" s="229" t="s">
        <v>735</v>
      </c>
      <c r="D466" s="229" t="s">
        <v>205</v>
      </c>
      <c r="E466" s="230" t="s">
        <v>736</v>
      </c>
      <c r="F466" s="231" t="s">
        <v>737</v>
      </c>
      <c r="G466" s="232" t="s">
        <v>213</v>
      </c>
      <c r="H466" s="233">
        <v>50.530000000000001</v>
      </c>
      <c r="I466" s="234"/>
      <c r="J466" s="235">
        <f>ROUND(I466*H466,2)</f>
        <v>0</v>
      </c>
      <c r="K466" s="236"/>
      <c r="L466" s="45"/>
      <c r="M466" s="237" t="s">
        <v>1</v>
      </c>
      <c r="N466" s="238" t="s">
        <v>41</v>
      </c>
      <c r="O466" s="92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1" t="s">
        <v>277</v>
      </c>
      <c r="AT466" s="241" t="s">
        <v>205</v>
      </c>
      <c r="AU466" s="241" t="s">
        <v>85</v>
      </c>
      <c r="AY466" s="18" t="s">
        <v>203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8" t="s">
        <v>83</v>
      </c>
      <c r="BK466" s="242">
        <f>ROUND(I466*H466,2)</f>
        <v>0</v>
      </c>
      <c r="BL466" s="18" t="s">
        <v>277</v>
      </c>
      <c r="BM466" s="241" t="s">
        <v>738</v>
      </c>
    </row>
    <row r="467" s="2" customFormat="1">
      <c r="A467" s="39"/>
      <c r="B467" s="40"/>
      <c r="C467" s="41"/>
      <c r="D467" s="245" t="s">
        <v>474</v>
      </c>
      <c r="E467" s="41"/>
      <c r="F467" s="276" t="s">
        <v>739</v>
      </c>
      <c r="G467" s="41"/>
      <c r="H467" s="41"/>
      <c r="I467" s="277"/>
      <c r="J467" s="41"/>
      <c r="K467" s="41"/>
      <c r="L467" s="45"/>
      <c r="M467" s="278"/>
      <c r="N467" s="279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474</v>
      </c>
      <c r="AU467" s="18" t="s">
        <v>85</v>
      </c>
    </row>
    <row r="468" s="2" customFormat="1" ht="44.25" customHeight="1">
      <c r="A468" s="39"/>
      <c r="B468" s="40"/>
      <c r="C468" s="229" t="s">
        <v>309</v>
      </c>
      <c r="D468" s="229" t="s">
        <v>205</v>
      </c>
      <c r="E468" s="230" t="s">
        <v>740</v>
      </c>
      <c r="F468" s="231" t="s">
        <v>741</v>
      </c>
      <c r="G468" s="232" t="s">
        <v>213</v>
      </c>
      <c r="H468" s="233">
        <v>287.75</v>
      </c>
      <c r="I468" s="234"/>
      <c r="J468" s="235">
        <f>ROUND(I468*H468,2)</f>
        <v>0</v>
      </c>
      <c r="K468" s="236"/>
      <c r="L468" s="45"/>
      <c r="M468" s="237" t="s">
        <v>1</v>
      </c>
      <c r="N468" s="238" t="s">
        <v>41</v>
      </c>
      <c r="O468" s="92"/>
      <c r="P468" s="239">
        <f>O468*H468</f>
        <v>0</v>
      </c>
      <c r="Q468" s="239">
        <v>0</v>
      </c>
      <c r="R468" s="239">
        <f>Q468*H468</f>
        <v>0</v>
      </c>
      <c r="S468" s="239">
        <v>0</v>
      </c>
      <c r="T468" s="24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1" t="s">
        <v>277</v>
      </c>
      <c r="AT468" s="241" t="s">
        <v>205</v>
      </c>
      <c r="AU468" s="241" t="s">
        <v>85</v>
      </c>
      <c r="AY468" s="18" t="s">
        <v>203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8" t="s">
        <v>83</v>
      </c>
      <c r="BK468" s="242">
        <f>ROUND(I468*H468,2)</f>
        <v>0</v>
      </c>
      <c r="BL468" s="18" t="s">
        <v>277</v>
      </c>
      <c r="BM468" s="241" t="s">
        <v>742</v>
      </c>
    </row>
    <row r="469" s="2" customFormat="1">
      <c r="A469" s="39"/>
      <c r="B469" s="40"/>
      <c r="C469" s="41"/>
      <c r="D469" s="245" t="s">
        <v>474</v>
      </c>
      <c r="E469" s="41"/>
      <c r="F469" s="276" t="s">
        <v>743</v>
      </c>
      <c r="G469" s="41"/>
      <c r="H469" s="41"/>
      <c r="I469" s="277"/>
      <c r="J469" s="41"/>
      <c r="K469" s="41"/>
      <c r="L469" s="45"/>
      <c r="M469" s="278"/>
      <c r="N469" s="279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474</v>
      </c>
      <c r="AU469" s="18" t="s">
        <v>85</v>
      </c>
    </row>
    <row r="470" s="2" customFormat="1" ht="62.7" customHeight="1">
      <c r="A470" s="39"/>
      <c r="B470" s="40"/>
      <c r="C470" s="229" t="s">
        <v>744</v>
      </c>
      <c r="D470" s="229" t="s">
        <v>205</v>
      </c>
      <c r="E470" s="230" t="s">
        <v>745</v>
      </c>
      <c r="F470" s="231" t="s">
        <v>746</v>
      </c>
      <c r="G470" s="232" t="s">
        <v>213</v>
      </c>
      <c r="H470" s="233">
        <v>14.4</v>
      </c>
      <c r="I470" s="234"/>
      <c r="J470" s="235">
        <f>ROUND(I470*H470,2)</f>
        <v>0</v>
      </c>
      <c r="K470" s="236"/>
      <c r="L470" s="45"/>
      <c r="M470" s="237" t="s">
        <v>1</v>
      </c>
      <c r="N470" s="238" t="s">
        <v>41</v>
      </c>
      <c r="O470" s="92"/>
      <c r="P470" s="239">
        <f>O470*H470</f>
        <v>0</v>
      </c>
      <c r="Q470" s="239">
        <v>0</v>
      </c>
      <c r="R470" s="239">
        <f>Q470*H470</f>
        <v>0</v>
      </c>
      <c r="S470" s="239">
        <v>0</v>
      </c>
      <c r="T470" s="24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1" t="s">
        <v>277</v>
      </c>
      <c r="AT470" s="241" t="s">
        <v>205</v>
      </c>
      <c r="AU470" s="241" t="s">
        <v>85</v>
      </c>
      <c r="AY470" s="18" t="s">
        <v>203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8" t="s">
        <v>83</v>
      </c>
      <c r="BK470" s="242">
        <f>ROUND(I470*H470,2)</f>
        <v>0</v>
      </c>
      <c r="BL470" s="18" t="s">
        <v>277</v>
      </c>
      <c r="BM470" s="241" t="s">
        <v>747</v>
      </c>
    </row>
    <row r="471" s="2" customFormat="1">
      <c r="A471" s="39"/>
      <c r="B471" s="40"/>
      <c r="C471" s="41"/>
      <c r="D471" s="245" t="s">
        <v>474</v>
      </c>
      <c r="E471" s="41"/>
      <c r="F471" s="276" t="s">
        <v>748</v>
      </c>
      <c r="G471" s="41"/>
      <c r="H471" s="41"/>
      <c r="I471" s="277"/>
      <c r="J471" s="41"/>
      <c r="K471" s="41"/>
      <c r="L471" s="45"/>
      <c r="M471" s="278"/>
      <c r="N471" s="279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474</v>
      </c>
      <c r="AU471" s="18" t="s">
        <v>85</v>
      </c>
    </row>
    <row r="472" s="2" customFormat="1" ht="49.05" customHeight="1">
      <c r="A472" s="39"/>
      <c r="B472" s="40"/>
      <c r="C472" s="229" t="s">
        <v>315</v>
      </c>
      <c r="D472" s="229" t="s">
        <v>205</v>
      </c>
      <c r="E472" s="230" t="s">
        <v>749</v>
      </c>
      <c r="F472" s="231" t="s">
        <v>750</v>
      </c>
      <c r="G472" s="232" t="s">
        <v>213</v>
      </c>
      <c r="H472" s="233">
        <v>14.85</v>
      </c>
      <c r="I472" s="234"/>
      <c r="J472" s="235">
        <f>ROUND(I472*H472,2)</f>
        <v>0</v>
      </c>
      <c r="K472" s="236"/>
      <c r="L472" s="45"/>
      <c r="M472" s="237" t="s">
        <v>1</v>
      </c>
      <c r="N472" s="238" t="s">
        <v>41</v>
      </c>
      <c r="O472" s="92"/>
      <c r="P472" s="239">
        <f>O472*H472</f>
        <v>0</v>
      </c>
      <c r="Q472" s="239">
        <v>0</v>
      </c>
      <c r="R472" s="239">
        <f>Q472*H472</f>
        <v>0</v>
      </c>
      <c r="S472" s="239">
        <v>0</v>
      </c>
      <c r="T472" s="24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277</v>
      </c>
      <c r="AT472" s="241" t="s">
        <v>205</v>
      </c>
      <c r="AU472" s="241" t="s">
        <v>85</v>
      </c>
      <c r="AY472" s="18" t="s">
        <v>203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83</v>
      </c>
      <c r="BK472" s="242">
        <f>ROUND(I472*H472,2)</f>
        <v>0</v>
      </c>
      <c r="BL472" s="18" t="s">
        <v>277</v>
      </c>
      <c r="BM472" s="241" t="s">
        <v>751</v>
      </c>
    </row>
    <row r="473" s="2" customFormat="1">
      <c r="A473" s="39"/>
      <c r="B473" s="40"/>
      <c r="C473" s="41"/>
      <c r="D473" s="245" t="s">
        <v>474</v>
      </c>
      <c r="E473" s="41"/>
      <c r="F473" s="276" t="s">
        <v>752</v>
      </c>
      <c r="G473" s="41"/>
      <c r="H473" s="41"/>
      <c r="I473" s="277"/>
      <c r="J473" s="41"/>
      <c r="K473" s="41"/>
      <c r="L473" s="45"/>
      <c r="M473" s="278"/>
      <c r="N473" s="279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474</v>
      </c>
      <c r="AU473" s="18" t="s">
        <v>85</v>
      </c>
    </row>
    <row r="474" s="2" customFormat="1" ht="44.25" customHeight="1">
      <c r="A474" s="39"/>
      <c r="B474" s="40"/>
      <c r="C474" s="229" t="s">
        <v>753</v>
      </c>
      <c r="D474" s="229" t="s">
        <v>205</v>
      </c>
      <c r="E474" s="230" t="s">
        <v>754</v>
      </c>
      <c r="F474" s="231" t="s">
        <v>755</v>
      </c>
      <c r="G474" s="232" t="s">
        <v>213</v>
      </c>
      <c r="H474" s="233">
        <v>12.85</v>
      </c>
      <c r="I474" s="234"/>
      <c r="J474" s="235">
        <f>ROUND(I474*H474,2)</f>
        <v>0</v>
      </c>
      <c r="K474" s="236"/>
      <c r="L474" s="45"/>
      <c r="M474" s="237" t="s">
        <v>1</v>
      </c>
      <c r="N474" s="238" t="s">
        <v>41</v>
      </c>
      <c r="O474" s="92"/>
      <c r="P474" s="239">
        <f>O474*H474</f>
        <v>0</v>
      </c>
      <c r="Q474" s="239">
        <v>0</v>
      </c>
      <c r="R474" s="239">
        <f>Q474*H474</f>
        <v>0</v>
      </c>
      <c r="S474" s="239">
        <v>0</v>
      </c>
      <c r="T474" s="240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1" t="s">
        <v>277</v>
      </c>
      <c r="AT474" s="241" t="s">
        <v>205</v>
      </c>
      <c r="AU474" s="241" t="s">
        <v>85</v>
      </c>
      <c r="AY474" s="18" t="s">
        <v>203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8" t="s">
        <v>83</v>
      </c>
      <c r="BK474" s="242">
        <f>ROUND(I474*H474,2)</f>
        <v>0</v>
      </c>
      <c r="BL474" s="18" t="s">
        <v>277</v>
      </c>
      <c r="BM474" s="241" t="s">
        <v>756</v>
      </c>
    </row>
    <row r="475" s="2" customFormat="1">
      <c r="A475" s="39"/>
      <c r="B475" s="40"/>
      <c r="C475" s="41"/>
      <c r="D475" s="245" t="s">
        <v>474</v>
      </c>
      <c r="E475" s="41"/>
      <c r="F475" s="276" t="s">
        <v>757</v>
      </c>
      <c r="G475" s="41"/>
      <c r="H475" s="41"/>
      <c r="I475" s="277"/>
      <c r="J475" s="41"/>
      <c r="K475" s="41"/>
      <c r="L475" s="45"/>
      <c r="M475" s="278"/>
      <c r="N475" s="279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474</v>
      </c>
      <c r="AU475" s="18" t="s">
        <v>85</v>
      </c>
    </row>
    <row r="476" s="2" customFormat="1" ht="21.75" customHeight="1">
      <c r="A476" s="39"/>
      <c r="B476" s="40"/>
      <c r="C476" s="229" t="s">
        <v>319</v>
      </c>
      <c r="D476" s="229" t="s">
        <v>205</v>
      </c>
      <c r="E476" s="230" t="s">
        <v>758</v>
      </c>
      <c r="F476" s="231" t="s">
        <v>759</v>
      </c>
      <c r="G476" s="232" t="s">
        <v>213</v>
      </c>
      <c r="H476" s="233">
        <v>2506.1999999999998</v>
      </c>
      <c r="I476" s="234"/>
      <c r="J476" s="235">
        <f>ROUND(I476*H476,2)</f>
        <v>0</v>
      </c>
      <c r="K476" s="236"/>
      <c r="L476" s="45"/>
      <c r="M476" s="237" t="s">
        <v>1</v>
      </c>
      <c r="N476" s="238" t="s">
        <v>41</v>
      </c>
      <c r="O476" s="92"/>
      <c r="P476" s="239">
        <f>O476*H476</f>
        <v>0</v>
      </c>
      <c r="Q476" s="239">
        <v>0.00020000000000000001</v>
      </c>
      <c r="R476" s="239">
        <f>Q476*H476</f>
        <v>0.50124000000000002</v>
      </c>
      <c r="S476" s="239">
        <v>0</v>
      </c>
      <c r="T476" s="24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1" t="s">
        <v>277</v>
      </c>
      <c r="AT476" s="241" t="s">
        <v>205</v>
      </c>
      <c r="AU476" s="241" t="s">
        <v>85</v>
      </c>
      <c r="AY476" s="18" t="s">
        <v>203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8" t="s">
        <v>83</v>
      </c>
      <c r="BK476" s="242">
        <f>ROUND(I476*H476,2)</f>
        <v>0</v>
      </c>
      <c r="BL476" s="18" t="s">
        <v>277</v>
      </c>
      <c r="BM476" s="241" t="s">
        <v>760</v>
      </c>
    </row>
    <row r="477" s="14" customFormat="1">
      <c r="A477" s="14"/>
      <c r="B477" s="254"/>
      <c r="C477" s="255"/>
      <c r="D477" s="245" t="s">
        <v>243</v>
      </c>
      <c r="E477" s="255"/>
      <c r="F477" s="257" t="s">
        <v>761</v>
      </c>
      <c r="G477" s="255"/>
      <c r="H477" s="258">
        <v>2506.1999999999998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4" t="s">
        <v>243</v>
      </c>
      <c r="AU477" s="264" t="s">
        <v>85</v>
      </c>
      <c r="AV477" s="14" t="s">
        <v>85</v>
      </c>
      <c r="AW477" s="14" t="s">
        <v>4</v>
      </c>
      <c r="AX477" s="14" t="s">
        <v>83</v>
      </c>
      <c r="AY477" s="264" t="s">
        <v>203</v>
      </c>
    </row>
    <row r="478" s="2" customFormat="1" ht="16.5" customHeight="1">
      <c r="A478" s="39"/>
      <c r="B478" s="40"/>
      <c r="C478" s="229" t="s">
        <v>762</v>
      </c>
      <c r="D478" s="229" t="s">
        <v>205</v>
      </c>
      <c r="E478" s="230" t="s">
        <v>763</v>
      </c>
      <c r="F478" s="231" t="s">
        <v>764</v>
      </c>
      <c r="G478" s="232" t="s">
        <v>213</v>
      </c>
      <c r="H478" s="233">
        <v>1253.0999999999999</v>
      </c>
      <c r="I478" s="234"/>
      <c r="J478" s="235">
        <f>ROUND(I478*H478,2)</f>
        <v>0</v>
      </c>
      <c r="K478" s="236"/>
      <c r="L478" s="45"/>
      <c r="M478" s="237" t="s">
        <v>1</v>
      </c>
      <c r="N478" s="238" t="s">
        <v>41</v>
      </c>
      <c r="O478" s="92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1" t="s">
        <v>277</v>
      </c>
      <c r="AT478" s="241" t="s">
        <v>205</v>
      </c>
      <c r="AU478" s="241" t="s">
        <v>85</v>
      </c>
      <c r="AY478" s="18" t="s">
        <v>203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8" t="s">
        <v>83</v>
      </c>
      <c r="BK478" s="242">
        <f>ROUND(I478*H478,2)</f>
        <v>0</v>
      </c>
      <c r="BL478" s="18" t="s">
        <v>277</v>
      </c>
      <c r="BM478" s="241" t="s">
        <v>765</v>
      </c>
    </row>
    <row r="479" s="2" customFormat="1" ht="16.5" customHeight="1">
      <c r="A479" s="39"/>
      <c r="B479" s="40"/>
      <c r="C479" s="281" t="s">
        <v>327</v>
      </c>
      <c r="D479" s="281" t="s">
        <v>643</v>
      </c>
      <c r="E479" s="282" t="s">
        <v>766</v>
      </c>
      <c r="F479" s="283" t="s">
        <v>767</v>
      </c>
      <c r="G479" s="284" t="s">
        <v>213</v>
      </c>
      <c r="H479" s="285">
        <v>1378.4100000000001</v>
      </c>
      <c r="I479" s="286"/>
      <c r="J479" s="287">
        <f>ROUND(I479*H479,2)</f>
        <v>0</v>
      </c>
      <c r="K479" s="288"/>
      <c r="L479" s="289"/>
      <c r="M479" s="290" t="s">
        <v>1</v>
      </c>
      <c r="N479" s="291" t="s">
        <v>41</v>
      </c>
      <c r="O479" s="92"/>
      <c r="P479" s="239">
        <f>O479*H479</f>
        <v>0</v>
      </c>
      <c r="Q479" s="239">
        <v>0.00017000000000000001</v>
      </c>
      <c r="R479" s="239">
        <f>Q479*H479</f>
        <v>0.23432970000000003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214</v>
      </c>
      <c r="AT479" s="241" t="s">
        <v>643</v>
      </c>
      <c r="AU479" s="241" t="s">
        <v>85</v>
      </c>
      <c r="AY479" s="18" t="s">
        <v>203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83</v>
      </c>
      <c r="BK479" s="242">
        <f>ROUND(I479*H479,2)</f>
        <v>0</v>
      </c>
      <c r="BL479" s="18" t="s">
        <v>277</v>
      </c>
      <c r="BM479" s="241" t="s">
        <v>768</v>
      </c>
    </row>
    <row r="480" s="14" customFormat="1">
      <c r="A480" s="14"/>
      <c r="B480" s="254"/>
      <c r="C480" s="255"/>
      <c r="D480" s="245" t="s">
        <v>243</v>
      </c>
      <c r="E480" s="255"/>
      <c r="F480" s="257" t="s">
        <v>769</v>
      </c>
      <c r="G480" s="255"/>
      <c r="H480" s="258">
        <v>1378.4100000000001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4" t="s">
        <v>243</v>
      </c>
      <c r="AU480" s="264" t="s">
        <v>85</v>
      </c>
      <c r="AV480" s="14" t="s">
        <v>85</v>
      </c>
      <c r="AW480" s="14" t="s">
        <v>4</v>
      </c>
      <c r="AX480" s="14" t="s">
        <v>83</v>
      </c>
      <c r="AY480" s="264" t="s">
        <v>203</v>
      </c>
    </row>
    <row r="481" s="2" customFormat="1" ht="24.15" customHeight="1">
      <c r="A481" s="39"/>
      <c r="B481" s="40"/>
      <c r="C481" s="229" t="s">
        <v>770</v>
      </c>
      <c r="D481" s="229" t="s">
        <v>205</v>
      </c>
      <c r="E481" s="230" t="s">
        <v>771</v>
      </c>
      <c r="F481" s="231" t="s">
        <v>772</v>
      </c>
      <c r="G481" s="232" t="s">
        <v>213</v>
      </c>
      <c r="H481" s="233">
        <v>2506.1999999999998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41</v>
      </c>
      <c r="O481" s="92"/>
      <c r="P481" s="239">
        <f>O481*H481</f>
        <v>0</v>
      </c>
      <c r="Q481" s="239">
        <v>0.0014</v>
      </c>
      <c r="R481" s="239">
        <f>Q481*H481</f>
        <v>3.5086799999999996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277</v>
      </c>
      <c r="AT481" s="241" t="s">
        <v>205</v>
      </c>
      <c r="AU481" s="241" t="s">
        <v>85</v>
      </c>
      <c r="AY481" s="18" t="s">
        <v>203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83</v>
      </c>
      <c r="BK481" s="242">
        <f>ROUND(I481*H481,2)</f>
        <v>0</v>
      </c>
      <c r="BL481" s="18" t="s">
        <v>277</v>
      </c>
      <c r="BM481" s="241" t="s">
        <v>773</v>
      </c>
    </row>
    <row r="482" s="2" customFormat="1" ht="24.15" customHeight="1">
      <c r="A482" s="39"/>
      <c r="B482" s="40"/>
      <c r="C482" s="229" t="s">
        <v>774</v>
      </c>
      <c r="D482" s="229" t="s">
        <v>205</v>
      </c>
      <c r="E482" s="230" t="s">
        <v>775</v>
      </c>
      <c r="F482" s="231" t="s">
        <v>776</v>
      </c>
      <c r="G482" s="232" t="s">
        <v>213</v>
      </c>
      <c r="H482" s="233">
        <v>1176.4500000000001</v>
      </c>
      <c r="I482" s="234"/>
      <c r="J482" s="235">
        <f>ROUND(I482*H482,2)</f>
        <v>0</v>
      </c>
      <c r="K482" s="236"/>
      <c r="L482" s="45"/>
      <c r="M482" s="237" t="s">
        <v>1</v>
      </c>
      <c r="N482" s="238" t="s">
        <v>41</v>
      </c>
      <c r="O482" s="92"/>
      <c r="P482" s="239">
        <f>O482*H482</f>
        <v>0</v>
      </c>
      <c r="Q482" s="239">
        <v>0</v>
      </c>
      <c r="R482" s="239">
        <f>Q482*H482</f>
        <v>0</v>
      </c>
      <c r="S482" s="239">
        <v>0.05638</v>
      </c>
      <c r="T482" s="240">
        <f>S482*H482</f>
        <v>66.328251000000009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1" t="s">
        <v>277</v>
      </c>
      <c r="AT482" s="241" t="s">
        <v>205</v>
      </c>
      <c r="AU482" s="241" t="s">
        <v>85</v>
      </c>
      <c r="AY482" s="18" t="s">
        <v>203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8" t="s">
        <v>83</v>
      </c>
      <c r="BK482" s="242">
        <f>ROUND(I482*H482,2)</f>
        <v>0</v>
      </c>
      <c r="BL482" s="18" t="s">
        <v>277</v>
      </c>
      <c r="BM482" s="241" t="s">
        <v>777</v>
      </c>
    </row>
    <row r="483" s="2" customFormat="1" ht="24.15" customHeight="1">
      <c r="A483" s="39"/>
      <c r="B483" s="40"/>
      <c r="C483" s="229" t="s">
        <v>778</v>
      </c>
      <c r="D483" s="229" t="s">
        <v>205</v>
      </c>
      <c r="E483" s="230" t="s">
        <v>779</v>
      </c>
      <c r="F483" s="231" t="s">
        <v>780</v>
      </c>
      <c r="G483" s="232" t="s">
        <v>213</v>
      </c>
      <c r="H483" s="233">
        <v>66.200000000000003</v>
      </c>
      <c r="I483" s="234"/>
      <c r="J483" s="235">
        <f>ROUND(I483*H483,2)</f>
        <v>0</v>
      </c>
      <c r="K483" s="236"/>
      <c r="L483" s="45"/>
      <c r="M483" s="237" t="s">
        <v>1</v>
      </c>
      <c r="N483" s="238" t="s">
        <v>41</v>
      </c>
      <c r="O483" s="92"/>
      <c r="P483" s="239">
        <f>O483*H483</f>
        <v>0</v>
      </c>
      <c r="Q483" s="239">
        <v>0.01379</v>
      </c>
      <c r="R483" s="239">
        <f>Q483*H483</f>
        <v>0.9128980000000001</v>
      </c>
      <c r="S483" s="239">
        <v>0</v>
      </c>
      <c r="T483" s="24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1" t="s">
        <v>277</v>
      </c>
      <c r="AT483" s="241" t="s">
        <v>205</v>
      </c>
      <c r="AU483" s="241" t="s">
        <v>85</v>
      </c>
      <c r="AY483" s="18" t="s">
        <v>203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8" t="s">
        <v>83</v>
      </c>
      <c r="BK483" s="242">
        <f>ROUND(I483*H483,2)</f>
        <v>0</v>
      </c>
      <c r="BL483" s="18" t="s">
        <v>277</v>
      </c>
      <c r="BM483" s="241" t="s">
        <v>781</v>
      </c>
    </row>
    <row r="484" s="2" customFormat="1">
      <c r="A484" s="39"/>
      <c r="B484" s="40"/>
      <c r="C484" s="41"/>
      <c r="D484" s="245" t="s">
        <v>474</v>
      </c>
      <c r="E484" s="41"/>
      <c r="F484" s="276" t="s">
        <v>782</v>
      </c>
      <c r="G484" s="41"/>
      <c r="H484" s="41"/>
      <c r="I484" s="277"/>
      <c r="J484" s="41"/>
      <c r="K484" s="41"/>
      <c r="L484" s="45"/>
      <c r="M484" s="278"/>
      <c r="N484" s="279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474</v>
      </c>
      <c r="AU484" s="18" t="s">
        <v>85</v>
      </c>
    </row>
    <row r="485" s="2" customFormat="1" ht="24.15" customHeight="1">
      <c r="A485" s="39"/>
      <c r="B485" s="40"/>
      <c r="C485" s="229" t="s">
        <v>783</v>
      </c>
      <c r="D485" s="229" t="s">
        <v>205</v>
      </c>
      <c r="E485" s="230" t="s">
        <v>784</v>
      </c>
      <c r="F485" s="231" t="s">
        <v>785</v>
      </c>
      <c r="G485" s="232" t="s">
        <v>213</v>
      </c>
      <c r="H485" s="233">
        <v>46.200000000000003</v>
      </c>
      <c r="I485" s="234"/>
      <c r="J485" s="235">
        <f>ROUND(I485*H485,2)</f>
        <v>0</v>
      </c>
      <c r="K485" s="236"/>
      <c r="L485" s="45"/>
      <c r="M485" s="237" t="s">
        <v>1</v>
      </c>
      <c r="N485" s="238" t="s">
        <v>41</v>
      </c>
      <c r="O485" s="92"/>
      <c r="P485" s="239">
        <f>O485*H485</f>
        <v>0</v>
      </c>
      <c r="Q485" s="239">
        <v>0.0118</v>
      </c>
      <c r="R485" s="239">
        <f>Q485*H485</f>
        <v>0.54515999999999998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277</v>
      </c>
      <c r="AT485" s="241" t="s">
        <v>205</v>
      </c>
      <c r="AU485" s="241" t="s">
        <v>85</v>
      </c>
      <c r="AY485" s="18" t="s">
        <v>203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83</v>
      </c>
      <c r="BK485" s="242">
        <f>ROUND(I485*H485,2)</f>
        <v>0</v>
      </c>
      <c r="BL485" s="18" t="s">
        <v>277</v>
      </c>
      <c r="BM485" s="241" t="s">
        <v>786</v>
      </c>
    </row>
    <row r="486" s="2" customFormat="1">
      <c r="A486" s="39"/>
      <c r="B486" s="40"/>
      <c r="C486" s="41"/>
      <c r="D486" s="245" t="s">
        <v>474</v>
      </c>
      <c r="E486" s="41"/>
      <c r="F486" s="276" t="s">
        <v>782</v>
      </c>
      <c r="G486" s="41"/>
      <c r="H486" s="41"/>
      <c r="I486" s="277"/>
      <c r="J486" s="41"/>
      <c r="K486" s="41"/>
      <c r="L486" s="45"/>
      <c r="M486" s="278"/>
      <c r="N486" s="279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474</v>
      </c>
      <c r="AU486" s="18" t="s">
        <v>85</v>
      </c>
    </row>
    <row r="487" s="2" customFormat="1" ht="16.5" customHeight="1">
      <c r="A487" s="39"/>
      <c r="B487" s="40"/>
      <c r="C487" s="229" t="s">
        <v>787</v>
      </c>
      <c r="D487" s="229" t="s">
        <v>205</v>
      </c>
      <c r="E487" s="230" t="s">
        <v>788</v>
      </c>
      <c r="F487" s="231" t="s">
        <v>789</v>
      </c>
      <c r="G487" s="232" t="s">
        <v>213</v>
      </c>
      <c r="H487" s="233">
        <v>1055</v>
      </c>
      <c r="I487" s="234"/>
      <c r="J487" s="235">
        <f>ROUND(I487*H487,2)</f>
        <v>0</v>
      </c>
      <c r="K487" s="236"/>
      <c r="L487" s="45"/>
      <c r="M487" s="237" t="s">
        <v>1</v>
      </c>
      <c r="N487" s="238" t="s">
        <v>41</v>
      </c>
      <c r="O487" s="92"/>
      <c r="P487" s="239">
        <f>O487*H487</f>
        <v>0</v>
      </c>
      <c r="Q487" s="239">
        <v>0.00010000000000000001</v>
      </c>
      <c r="R487" s="239">
        <f>Q487*H487</f>
        <v>0.10550000000000001</v>
      </c>
      <c r="S487" s="239">
        <v>0</v>
      </c>
      <c r="T487" s="24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1" t="s">
        <v>277</v>
      </c>
      <c r="AT487" s="241" t="s">
        <v>205</v>
      </c>
      <c r="AU487" s="241" t="s">
        <v>85</v>
      </c>
      <c r="AY487" s="18" t="s">
        <v>203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8" t="s">
        <v>83</v>
      </c>
      <c r="BK487" s="242">
        <f>ROUND(I487*H487,2)</f>
        <v>0</v>
      </c>
      <c r="BL487" s="18" t="s">
        <v>277</v>
      </c>
      <c r="BM487" s="241" t="s">
        <v>790</v>
      </c>
    </row>
    <row r="488" s="14" customFormat="1">
      <c r="A488" s="14"/>
      <c r="B488" s="254"/>
      <c r="C488" s="255"/>
      <c r="D488" s="245" t="s">
        <v>243</v>
      </c>
      <c r="E488" s="256" t="s">
        <v>1</v>
      </c>
      <c r="F488" s="257" t="s">
        <v>791</v>
      </c>
      <c r="G488" s="255"/>
      <c r="H488" s="258">
        <v>1055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4" t="s">
        <v>243</v>
      </c>
      <c r="AU488" s="264" t="s">
        <v>85</v>
      </c>
      <c r="AV488" s="14" t="s">
        <v>85</v>
      </c>
      <c r="AW488" s="14" t="s">
        <v>32</v>
      </c>
      <c r="AX488" s="14" t="s">
        <v>76</v>
      </c>
      <c r="AY488" s="264" t="s">
        <v>203</v>
      </c>
    </row>
    <row r="489" s="15" customFormat="1">
      <c r="A489" s="15"/>
      <c r="B489" s="265"/>
      <c r="C489" s="266"/>
      <c r="D489" s="245" t="s">
        <v>243</v>
      </c>
      <c r="E489" s="267" t="s">
        <v>1</v>
      </c>
      <c r="F489" s="268" t="s">
        <v>247</v>
      </c>
      <c r="G489" s="266"/>
      <c r="H489" s="269">
        <v>1055</v>
      </c>
      <c r="I489" s="270"/>
      <c r="J489" s="266"/>
      <c r="K489" s="266"/>
      <c r="L489" s="271"/>
      <c r="M489" s="272"/>
      <c r="N489" s="273"/>
      <c r="O489" s="273"/>
      <c r="P489" s="273"/>
      <c r="Q489" s="273"/>
      <c r="R489" s="273"/>
      <c r="S489" s="273"/>
      <c r="T489" s="27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5" t="s">
        <v>243</v>
      </c>
      <c r="AU489" s="275" t="s">
        <v>85</v>
      </c>
      <c r="AV489" s="15" t="s">
        <v>209</v>
      </c>
      <c r="AW489" s="15" t="s">
        <v>32</v>
      </c>
      <c r="AX489" s="15" t="s">
        <v>83</v>
      </c>
      <c r="AY489" s="275" t="s">
        <v>203</v>
      </c>
    </row>
    <row r="490" s="2" customFormat="1" ht="21.75" customHeight="1">
      <c r="A490" s="39"/>
      <c r="B490" s="40"/>
      <c r="C490" s="229" t="s">
        <v>792</v>
      </c>
      <c r="D490" s="229" t="s">
        <v>205</v>
      </c>
      <c r="E490" s="230" t="s">
        <v>793</v>
      </c>
      <c r="F490" s="231" t="s">
        <v>794</v>
      </c>
      <c r="G490" s="232" t="s">
        <v>213</v>
      </c>
      <c r="H490" s="233">
        <v>1055</v>
      </c>
      <c r="I490" s="234"/>
      <c r="J490" s="235">
        <f>ROUND(I490*H490,2)</f>
        <v>0</v>
      </c>
      <c r="K490" s="236"/>
      <c r="L490" s="45"/>
      <c r="M490" s="237" t="s">
        <v>1</v>
      </c>
      <c r="N490" s="238" t="s">
        <v>41</v>
      </c>
      <c r="O490" s="92"/>
      <c r="P490" s="239">
        <f>O490*H490</f>
        <v>0</v>
      </c>
      <c r="Q490" s="239">
        <v>0.00069999999999999999</v>
      </c>
      <c r="R490" s="239">
        <f>Q490*H490</f>
        <v>0.73850000000000005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277</v>
      </c>
      <c r="AT490" s="241" t="s">
        <v>205</v>
      </c>
      <c r="AU490" s="241" t="s">
        <v>85</v>
      </c>
      <c r="AY490" s="18" t="s">
        <v>203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83</v>
      </c>
      <c r="BK490" s="242">
        <f>ROUND(I490*H490,2)</f>
        <v>0</v>
      </c>
      <c r="BL490" s="18" t="s">
        <v>277</v>
      </c>
      <c r="BM490" s="241" t="s">
        <v>795</v>
      </c>
    </row>
    <row r="491" s="2" customFormat="1" ht="24.15" customHeight="1">
      <c r="A491" s="39"/>
      <c r="B491" s="40"/>
      <c r="C491" s="229" t="s">
        <v>796</v>
      </c>
      <c r="D491" s="229" t="s">
        <v>205</v>
      </c>
      <c r="E491" s="230" t="s">
        <v>797</v>
      </c>
      <c r="F491" s="231" t="s">
        <v>798</v>
      </c>
      <c r="G491" s="232" t="s">
        <v>213</v>
      </c>
      <c r="H491" s="233">
        <v>57</v>
      </c>
      <c r="I491" s="234"/>
      <c r="J491" s="235">
        <f>ROUND(I491*H491,2)</f>
        <v>0</v>
      </c>
      <c r="K491" s="236"/>
      <c r="L491" s="45"/>
      <c r="M491" s="237" t="s">
        <v>1</v>
      </c>
      <c r="N491" s="238" t="s">
        <v>41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0.017250000000000001</v>
      </c>
      <c r="T491" s="240">
        <f>S491*H491</f>
        <v>0.98325000000000007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277</v>
      </c>
      <c r="AT491" s="241" t="s">
        <v>205</v>
      </c>
      <c r="AU491" s="241" t="s">
        <v>85</v>
      </c>
      <c r="AY491" s="18" t="s">
        <v>203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83</v>
      </c>
      <c r="BK491" s="242">
        <f>ROUND(I491*H491,2)</f>
        <v>0</v>
      </c>
      <c r="BL491" s="18" t="s">
        <v>277</v>
      </c>
      <c r="BM491" s="241" t="s">
        <v>799</v>
      </c>
    </row>
    <row r="492" s="14" customFormat="1">
      <c r="A492" s="14"/>
      <c r="B492" s="254"/>
      <c r="C492" s="255"/>
      <c r="D492" s="245" t="s">
        <v>243</v>
      </c>
      <c r="E492" s="256" t="s">
        <v>1</v>
      </c>
      <c r="F492" s="257" t="s">
        <v>800</v>
      </c>
      <c r="G492" s="255"/>
      <c r="H492" s="258">
        <v>57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4" t="s">
        <v>243</v>
      </c>
      <c r="AU492" s="264" t="s">
        <v>85</v>
      </c>
      <c r="AV492" s="14" t="s">
        <v>85</v>
      </c>
      <c r="AW492" s="14" t="s">
        <v>32</v>
      </c>
      <c r="AX492" s="14" t="s">
        <v>76</v>
      </c>
      <c r="AY492" s="264" t="s">
        <v>203</v>
      </c>
    </row>
    <row r="493" s="15" customFormat="1">
      <c r="A493" s="15"/>
      <c r="B493" s="265"/>
      <c r="C493" s="266"/>
      <c r="D493" s="245" t="s">
        <v>243</v>
      </c>
      <c r="E493" s="267" t="s">
        <v>1</v>
      </c>
      <c r="F493" s="268" t="s">
        <v>247</v>
      </c>
      <c r="G493" s="266"/>
      <c r="H493" s="269">
        <v>57</v>
      </c>
      <c r="I493" s="270"/>
      <c r="J493" s="266"/>
      <c r="K493" s="266"/>
      <c r="L493" s="271"/>
      <c r="M493" s="272"/>
      <c r="N493" s="273"/>
      <c r="O493" s="273"/>
      <c r="P493" s="273"/>
      <c r="Q493" s="273"/>
      <c r="R493" s="273"/>
      <c r="S493" s="273"/>
      <c r="T493" s="27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5" t="s">
        <v>243</v>
      </c>
      <c r="AU493" s="275" t="s">
        <v>85</v>
      </c>
      <c r="AV493" s="15" t="s">
        <v>209</v>
      </c>
      <c r="AW493" s="15" t="s">
        <v>32</v>
      </c>
      <c r="AX493" s="15" t="s">
        <v>83</v>
      </c>
      <c r="AY493" s="275" t="s">
        <v>203</v>
      </c>
    </row>
    <row r="494" s="2" customFormat="1" ht="24.15" customHeight="1">
      <c r="A494" s="39"/>
      <c r="B494" s="40"/>
      <c r="C494" s="229" t="s">
        <v>801</v>
      </c>
      <c r="D494" s="229" t="s">
        <v>205</v>
      </c>
      <c r="E494" s="230" t="s">
        <v>802</v>
      </c>
      <c r="F494" s="231" t="s">
        <v>803</v>
      </c>
      <c r="G494" s="232" t="s">
        <v>213</v>
      </c>
      <c r="H494" s="233">
        <v>1028.5</v>
      </c>
      <c r="I494" s="234"/>
      <c r="J494" s="235">
        <f>ROUND(I494*H494,2)</f>
        <v>0</v>
      </c>
      <c r="K494" s="236"/>
      <c r="L494" s="45"/>
      <c r="M494" s="237" t="s">
        <v>1</v>
      </c>
      <c r="N494" s="238" t="s">
        <v>41</v>
      </c>
      <c r="O494" s="92"/>
      <c r="P494" s="239">
        <f>O494*H494</f>
        <v>0</v>
      </c>
      <c r="Q494" s="239">
        <v>0.00125</v>
      </c>
      <c r="R494" s="239">
        <f>Q494*H494</f>
        <v>1.285625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277</v>
      </c>
      <c r="AT494" s="241" t="s">
        <v>205</v>
      </c>
      <c r="AU494" s="241" t="s">
        <v>85</v>
      </c>
      <c r="AY494" s="18" t="s">
        <v>203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83</v>
      </c>
      <c r="BK494" s="242">
        <f>ROUND(I494*H494,2)</f>
        <v>0</v>
      </c>
      <c r="BL494" s="18" t="s">
        <v>277</v>
      </c>
      <c r="BM494" s="241" t="s">
        <v>804</v>
      </c>
    </row>
    <row r="495" s="2" customFormat="1" ht="16.5" customHeight="1">
      <c r="A495" s="39"/>
      <c r="B495" s="40"/>
      <c r="C495" s="281" t="s">
        <v>805</v>
      </c>
      <c r="D495" s="281" t="s">
        <v>643</v>
      </c>
      <c r="E495" s="282" t="s">
        <v>806</v>
      </c>
      <c r="F495" s="283" t="s">
        <v>807</v>
      </c>
      <c r="G495" s="284" t="s">
        <v>213</v>
      </c>
      <c r="H495" s="285">
        <v>1131.3499999999999</v>
      </c>
      <c r="I495" s="286"/>
      <c r="J495" s="287">
        <f>ROUND(I495*H495,2)</f>
        <v>0</v>
      </c>
      <c r="K495" s="288"/>
      <c r="L495" s="289"/>
      <c r="M495" s="290" t="s">
        <v>1</v>
      </c>
      <c r="N495" s="291" t="s">
        <v>41</v>
      </c>
      <c r="O495" s="92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214</v>
      </c>
      <c r="AT495" s="241" t="s">
        <v>643</v>
      </c>
      <c r="AU495" s="241" t="s">
        <v>85</v>
      </c>
      <c r="AY495" s="18" t="s">
        <v>203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83</v>
      </c>
      <c r="BK495" s="242">
        <f>ROUND(I495*H495,2)</f>
        <v>0</v>
      </c>
      <c r="BL495" s="18" t="s">
        <v>277</v>
      </c>
      <c r="BM495" s="241" t="s">
        <v>808</v>
      </c>
    </row>
    <row r="496" s="14" customFormat="1">
      <c r="A496" s="14"/>
      <c r="B496" s="254"/>
      <c r="C496" s="255"/>
      <c r="D496" s="245" t="s">
        <v>243</v>
      </c>
      <c r="E496" s="255"/>
      <c r="F496" s="257" t="s">
        <v>809</v>
      </c>
      <c r="G496" s="255"/>
      <c r="H496" s="258">
        <v>1131.3499999999999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4" t="s">
        <v>243</v>
      </c>
      <c r="AU496" s="264" t="s">
        <v>85</v>
      </c>
      <c r="AV496" s="14" t="s">
        <v>85</v>
      </c>
      <c r="AW496" s="14" t="s">
        <v>4</v>
      </c>
      <c r="AX496" s="14" t="s">
        <v>83</v>
      </c>
      <c r="AY496" s="264" t="s">
        <v>203</v>
      </c>
    </row>
    <row r="497" s="2" customFormat="1" ht="24.15" customHeight="1">
      <c r="A497" s="39"/>
      <c r="B497" s="40"/>
      <c r="C497" s="229" t="s">
        <v>332</v>
      </c>
      <c r="D497" s="229" t="s">
        <v>205</v>
      </c>
      <c r="E497" s="230" t="s">
        <v>810</v>
      </c>
      <c r="F497" s="231" t="s">
        <v>811</v>
      </c>
      <c r="G497" s="232" t="s">
        <v>213</v>
      </c>
      <c r="H497" s="233">
        <v>263.80000000000001</v>
      </c>
      <c r="I497" s="234"/>
      <c r="J497" s="235">
        <f>ROUND(I497*H497,2)</f>
        <v>0</v>
      </c>
      <c r="K497" s="236"/>
      <c r="L497" s="45"/>
      <c r="M497" s="237" t="s">
        <v>1</v>
      </c>
      <c r="N497" s="238" t="s">
        <v>41</v>
      </c>
      <c r="O497" s="92"/>
      <c r="P497" s="239">
        <f>O497*H497</f>
        <v>0</v>
      </c>
      <c r="Q497" s="239">
        <v>0.031640000000000001</v>
      </c>
      <c r="R497" s="239">
        <f>Q497*H497</f>
        <v>8.3466320000000014</v>
      </c>
      <c r="S497" s="239">
        <v>0</v>
      </c>
      <c r="T497" s="24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277</v>
      </c>
      <c r="AT497" s="241" t="s">
        <v>205</v>
      </c>
      <c r="AU497" s="241" t="s">
        <v>85</v>
      </c>
      <c r="AY497" s="18" t="s">
        <v>203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83</v>
      </c>
      <c r="BK497" s="242">
        <f>ROUND(I497*H497,2)</f>
        <v>0</v>
      </c>
      <c r="BL497" s="18" t="s">
        <v>277</v>
      </c>
      <c r="BM497" s="241" t="s">
        <v>812</v>
      </c>
    </row>
    <row r="498" s="2" customFormat="1">
      <c r="A498" s="39"/>
      <c r="B498" s="40"/>
      <c r="C498" s="41"/>
      <c r="D498" s="245" t="s">
        <v>474</v>
      </c>
      <c r="E498" s="41"/>
      <c r="F498" s="276" t="s">
        <v>782</v>
      </c>
      <c r="G498" s="41"/>
      <c r="H498" s="41"/>
      <c r="I498" s="277"/>
      <c r="J498" s="41"/>
      <c r="K498" s="41"/>
      <c r="L498" s="45"/>
      <c r="M498" s="278"/>
      <c r="N498" s="279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474</v>
      </c>
      <c r="AU498" s="18" t="s">
        <v>85</v>
      </c>
    </row>
    <row r="499" s="2" customFormat="1" ht="24.15" customHeight="1">
      <c r="A499" s="39"/>
      <c r="B499" s="40"/>
      <c r="C499" s="229" t="s">
        <v>813</v>
      </c>
      <c r="D499" s="229" t="s">
        <v>205</v>
      </c>
      <c r="E499" s="230" t="s">
        <v>814</v>
      </c>
      <c r="F499" s="231" t="s">
        <v>815</v>
      </c>
      <c r="G499" s="232" t="s">
        <v>213</v>
      </c>
      <c r="H499" s="233">
        <v>325</v>
      </c>
      <c r="I499" s="234"/>
      <c r="J499" s="235">
        <f>ROUND(I499*H499,2)</f>
        <v>0</v>
      </c>
      <c r="K499" s="236"/>
      <c r="L499" s="45"/>
      <c r="M499" s="237" t="s">
        <v>1</v>
      </c>
      <c r="N499" s="238" t="s">
        <v>41</v>
      </c>
      <c r="O499" s="92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1" t="s">
        <v>277</v>
      </c>
      <c r="AT499" s="241" t="s">
        <v>205</v>
      </c>
      <c r="AU499" s="241" t="s">
        <v>85</v>
      </c>
      <c r="AY499" s="18" t="s">
        <v>203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8" t="s">
        <v>83</v>
      </c>
      <c r="BK499" s="242">
        <f>ROUND(I499*H499,2)</f>
        <v>0</v>
      </c>
      <c r="BL499" s="18" t="s">
        <v>277</v>
      </c>
      <c r="BM499" s="241" t="s">
        <v>816</v>
      </c>
    </row>
    <row r="500" s="2" customFormat="1" ht="55.5" customHeight="1">
      <c r="A500" s="39"/>
      <c r="B500" s="40"/>
      <c r="C500" s="229" t="s">
        <v>337</v>
      </c>
      <c r="D500" s="229" t="s">
        <v>205</v>
      </c>
      <c r="E500" s="230" t="s">
        <v>817</v>
      </c>
      <c r="F500" s="231" t="s">
        <v>818</v>
      </c>
      <c r="G500" s="232" t="s">
        <v>213</v>
      </c>
      <c r="H500" s="233">
        <v>2288.3000000000002</v>
      </c>
      <c r="I500" s="234"/>
      <c r="J500" s="235">
        <f>ROUND(I500*H500,2)</f>
        <v>0</v>
      </c>
      <c r="K500" s="236"/>
      <c r="L500" s="45"/>
      <c r="M500" s="237" t="s">
        <v>1</v>
      </c>
      <c r="N500" s="238" t="s">
        <v>41</v>
      </c>
      <c r="O500" s="92"/>
      <c r="P500" s="239">
        <f>O500*H500</f>
        <v>0</v>
      </c>
      <c r="Q500" s="239">
        <v>0</v>
      </c>
      <c r="R500" s="239">
        <f>Q500*H500</f>
        <v>0</v>
      </c>
      <c r="S500" s="239">
        <v>0</v>
      </c>
      <c r="T500" s="24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1" t="s">
        <v>277</v>
      </c>
      <c r="AT500" s="241" t="s">
        <v>205</v>
      </c>
      <c r="AU500" s="241" t="s">
        <v>85</v>
      </c>
      <c r="AY500" s="18" t="s">
        <v>203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8" t="s">
        <v>83</v>
      </c>
      <c r="BK500" s="242">
        <f>ROUND(I500*H500,2)</f>
        <v>0</v>
      </c>
      <c r="BL500" s="18" t="s">
        <v>277</v>
      </c>
      <c r="BM500" s="241" t="s">
        <v>819</v>
      </c>
    </row>
    <row r="501" s="2" customFormat="1">
      <c r="A501" s="39"/>
      <c r="B501" s="40"/>
      <c r="C501" s="41"/>
      <c r="D501" s="245" t="s">
        <v>474</v>
      </c>
      <c r="E501" s="41"/>
      <c r="F501" s="276" t="s">
        <v>820</v>
      </c>
      <c r="G501" s="41"/>
      <c r="H501" s="41"/>
      <c r="I501" s="277"/>
      <c r="J501" s="41"/>
      <c r="K501" s="41"/>
      <c r="L501" s="45"/>
      <c r="M501" s="278"/>
      <c r="N501" s="279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474</v>
      </c>
      <c r="AU501" s="18" t="s">
        <v>85</v>
      </c>
    </row>
    <row r="502" s="14" customFormat="1">
      <c r="A502" s="14"/>
      <c r="B502" s="254"/>
      <c r="C502" s="255"/>
      <c r="D502" s="245" t="s">
        <v>243</v>
      </c>
      <c r="E502" s="256" t="s">
        <v>1</v>
      </c>
      <c r="F502" s="257" t="s">
        <v>396</v>
      </c>
      <c r="G502" s="255"/>
      <c r="H502" s="258">
        <v>106.2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4" t="s">
        <v>243</v>
      </c>
      <c r="AU502" s="264" t="s">
        <v>85</v>
      </c>
      <c r="AV502" s="14" t="s">
        <v>85</v>
      </c>
      <c r="AW502" s="14" t="s">
        <v>32</v>
      </c>
      <c r="AX502" s="14" t="s">
        <v>76</v>
      </c>
      <c r="AY502" s="264" t="s">
        <v>203</v>
      </c>
    </row>
    <row r="503" s="14" customFormat="1">
      <c r="A503" s="14"/>
      <c r="B503" s="254"/>
      <c r="C503" s="255"/>
      <c r="D503" s="245" t="s">
        <v>243</v>
      </c>
      <c r="E503" s="256" t="s">
        <v>1</v>
      </c>
      <c r="F503" s="257" t="s">
        <v>821</v>
      </c>
      <c r="G503" s="255"/>
      <c r="H503" s="258">
        <v>119.40000000000001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4" t="s">
        <v>243</v>
      </c>
      <c r="AU503" s="264" t="s">
        <v>85</v>
      </c>
      <c r="AV503" s="14" t="s">
        <v>85</v>
      </c>
      <c r="AW503" s="14" t="s">
        <v>32</v>
      </c>
      <c r="AX503" s="14" t="s">
        <v>76</v>
      </c>
      <c r="AY503" s="264" t="s">
        <v>203</v>
      </c>
    </row>
    <row r="504" s="14" customFormat="1">
      <c r="A504" s="14"/>
      <c r="B504" s="254"/>
      <c r="C504" s="255"/>
      <c r="D504" s="245" t="s">
        <v>243</v>
      </c>
      <c r="E504" s="256" t="s">
        <v>1</v>
      </c>
      <c r="F504" s="257" t="s">
        <v>400</v>
      </c>
      <c r="G504" s="255"/>
      <c r="H504" s="258">
        <v>1071.5999999999999</v>
      </c>
      <c r="I504" s="259"/>
      <c r="J504" s="255"/>
      <c r="K504" s="255"/>
      <c r="L504" s="260"/>
      <c r="M504" s="261"/>
      <c r="N504" s="262"/>
      <c r="O504" s="262"/>
      <c r="P504" s="262"/>
      <c r="Q504" s="262"/>
      <c r="R504" s="262"/>
      <c r="S504" s="262"/>
      <c r="T504" s="26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4" t="s">
        <v>243</v>
      </c>
      <c r="AU504" s="264" t="s">
        <v>85</v>
      </c>
      <c r="AV504" s="14" t="s">
        <v>85</v>
      </c>
      <c r="AW504" s="14" t="s">
        <v>32</v>
      </c>
      <c r="AX504" s="14" t="s">
        <v>76</v>
      </c>
      <c r="AY504" s="264" t="s">
        <v>203</v>
      </c>
    </row>
    <row r="505" s="14" customFormat="1">
      <c r="A505" s="14"/>
      <c r="B505" s="254"/>
      <c r="C505" s="255"/>
      <c r="D505" s="245" t="s">
        <v>243</v>
      </c>
      <c r="E505" s="256" t="s">
        <v>1</v>
      </c>
      <c r="F505" s="257" t="s">
        <v>401</v>
      </c>
      <c r="G505" s="255"/>
      <c r="H505" s="258">
        <v>325.80000000000001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4" t="s">
        <v>243</v>
      </c>
      <c r="AU505" s="264" t="s">
        <v>85</v>
      </c>
      <c r="AV505" s="14" t="s">
        <v>85</v>
      </c>
      <c r="AW505" s="14" t="s">
        <v>32</v>
      </c>
      <c r="AX505" s="14" t="s">
        <v>76</v>
      </c>
      <c r="AY505" s="264" t="s">
        <v>203</v>
      </c>
    </row>
    <row r="506" s="14" customFormat="1">
      <c r="A506" s="14"/>
      <c r="B506" s="254"/>
      <c r="C506" s="255"/>
      <c r="D506" s="245" t="s">
        <v>243</v>
      </c>
      <c r="E506" s="256" t="s">
        <v>1</v>
      </c>
      <c r="F506" s="257" t="s">
        <v>411</v>
      </c>
      <c r="G506" s="255"/>
      <c r="H506" s="258">
        <v>22.899999999999999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4" t="s">
        <v>243</v>
      </c>
      <c r="AU506" s="264" t="s">
        <v>85</v>
      </c>
      <c r="AV506" s="14" t="s">
        <v>85</v>
      </c>
      <c r="AW506" s="14" t="s">
        <v>32</v>
      </c>
      <c r="AX506" s="14" t="s">
        <v>76</v>
      </c>
      <c r="AY506" s="264" t="s">
        <v>203</v>
      </c>
    </row>
    <row r="507" s="14" customFormat="1">
      <c r="A507" s="14"/>
      <c r="B507" s="254"/>
      <c r="C507" s="255"/>
      <c r="D507" s="245" t="s">
        <v>243</v>
      </c>
      <c r="E507" s="256" t="s">
        <v>1</v>
      </c>
      <c r="F507" s="257" t="s">
        <v>402</v>
      </c>
      <c r="G507" s="255"/>
      <c r="H507" s="258">
        <v>216.19999999999999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243</v>
      </c>
      <c r="AU507" s="264" t="s">
        <v>85</v>
      </c>
      <c r="AV507" s="14" t="s">
        <v>85</v>
      </c>
      <c r="AW507" s="14" t="s">
        <v>32</v>
      </c>
      <c r="AX507" s="14" t="s">
        <v>76</v>
      </c>
      <c r="AY507" s="264" t="s">
        <v>203</v>
      </c>
    </row>
    <row r="508" s="14" customFormat="1">
      <c r="A508" s="14"/>
      <c r="B508" s="254"/>
      <c r="C508" s="255"/>
      <c r="D508" s="245" t="s">
        <v>243</v>
      </c>
      <c r="E508" s="256" t="s">
        <v>1</v>
      </c>
      <c r="F508" s="257" t="s">
        <v>822</v>
      </c>
      <c r="G508" s="255"/>
      <c r="H508" s="258">
        <v>252.90000000000001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4" t="s">
        <v>243</v>
      </c>
      <c r="AU508" s="264" t="s">
        <v>85</v>
      </c>
      <c r="AV508" s="14" t="s">
        <v>85</v>
      </c>
      <c r="AW508" s="14" t="s">
        <v>32</v>
      </c>
      <c r="AX508" s="14" t="s">
        <v>76</v>
      </c>
      <c r="AY508" s="264" t="s">
        <v>203</v>
      </c>
    </row>
    <row r="509" s="14" customFormat="1">
      <c r="A509" s="14"/>
      <c r="B509" s="254"/>
      <c r="C509" s="255"/>
      <c r="D509" s="245" t="s">
        <v>243</v>
      </c>
      <c r="E509" s="256" t="s">
        <v>1</v>
      </c>
      <c r="F509" s="257" t="s">
        <v>823</v>
      </c>
      <c r="G509" s="255"/>
      <c r="H509" s="258">
        <v>173.30000000000001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4" t="s">
        <v>243</v>
      </c>
      <c r="AU509" s="264" t="s">
        <v>85</v>
      </c>
      <c r="AV509" s="14" t="s">
        <v>85</v>
      </c>
      <c r="AW509" s="14" t="s">
        <v>32</v>
      </c>
      <c r="AX509" s="14" t="s">
        <v>76</v>
      </c>
      <c r="AY509" s="264" t="s">
        <v>203</v>
      </c>
    </row>
    <row r="510" s="15" customFormat="1">
      <c r="A510" s="15"/>
      <c r="B510" s="265"/>
      <c r="C510" s="266"/>
      <c r="D510" s="245" t="s">
        <v>243</v>
      </c>
      <c r="E510" s="267" t="s">
        <v>1</v>
      </c>
      <c r="F510" s="268" t="s">
        <v>247</v>
      </c>
      <c r="G510" s="266"/>
      <c r="H510" s="269">
        <v>2288.3000000000002</v>
      </c>
      <c r="I510" s="270"/>
      <c r="J510" s="266"/>
      <c r="K510" s="266"/>
      <c r="L510" s="271"/>
      <c r="M510" s="272"/>
      <c r="N510" s="273"/>
      <c r="O510" s="273"/>
      <c r="P510" s="273"/>
      <c r="Q510" s="273"/>
      <c r="R510" s="273"/>
      <c r="S510" s="273"/>
      <c r="T510" s="274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5" t="s">
        <v>243</v>
      </c>
      <c r="AU510" s="275" t="s">
        <v>85</v>
      </c>
      <c r="AV510" s="15" t="s">
        <v>209</v>
      </c>
      <c r="AW510" s="15" t="s">
        <v>32</v>
      </c>
      <c r="AX510" s="15" t="s">
        <v>83</v>
      </c>
      <c r="AY510" s="275" t="s">
        <v>203</v>
      </c>
    </row>
    <row r="511" s="2" customFormat="1" ht="24.15" customHeight="1">
      <c r="A511" s="39"/>
      <c r="B511" s="40"/>
      <c r="C511" s="229" t="s">
        <v>824</v>
      </c>
      <c r="D511" s="229" t="s">
        <v>205</v>
      </c>
      <c r="E511" s="230" t="s">
        <v>825</v>
      </c>
      <c r="F511" s="231" t="s">
        <v>826</v>
      </c>
      <c r="G511" s="232" t="s">
        <v>213</v>
      </c>
      <c r="H511" s="233">
        <v>352.89999999999998</v>
      </c>
      <c r="I511" s="234"/>
      <c r="J511" s="235">
        <f>ROUND(I511*H511,2)</f>
        <v>0</v>
      </c>
      <c r="K511" s="236"/>
      <c r="L511" s="45"/>
      <c r="M511" s="237" t="s">
        <v>1</v>
      </c>
      <c r="N511" s="238" t="s">
        <v>41</v>
      </c>
      <c r="O511" s="92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1" t="s">
        <v>277</v>
      </c>
      <c r="AT511" s="241" t="s">
        <v>205</v>
      </c>
      <c r="AU511" s="241" t="s">
        <v>85</v>
      </c>
      <c r="AY511" s="18" t="s">
        <v>203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8" t="s">
        <v>83</v>
      </c>
      <c r="BK511" s="242">
        <f>ROUND(I511*H511,2)</f>
        <v>0</v>
      </c>
      <c r="BL511" s="18" t="s">
        <v>277</v>
      </c>
      <c r="BM511" s="241" t="s">
        <v>827</v>
      </c>
    </row>
    <row r="512" s="2" customFormat="1">
      <c r="A512" s="39"/>
      <c r="B512" s="40"/>
      <c r="C512" s="41"/>
      <c r="D512" s="245" t="s">
        <v>474</v>
      </c>
      <c r="E512" s="41"/>
      <c r="F512" s="276" t="s">
        <v>828</v>
      </c>
      <c r="G512" s="41"/>
      <c r="H512" s="41"/>
      <c r="I512" s="277"/>
      <c r="J512" s="41"/>
      <c r="K512" s="41"/>
      <c r="L512" s="45"/>
      <c r="M512" s="278"/>
      <c r="N512" s="279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474</v>
      </c>
      <c r="AU512" s="18" t="s">
        <v>85</v>
      </c>
    </row>
    <row r="513" s="2" customFormat="1" ht="44.25" customHeight="1">
      <c r="A513" s="39"/>
      <c r="B513" s="40"/>
      <c r="C513" s="229" t="s">
        <v>829</v>
      </c>
      <c r="D513" s="229" t="s">
        <v>205</v>
      </c>
      <c r="E513" s="230" t="s">
        <v>830</v>
      </c>
      <c r="F513" s="231" t="s">
        <v>831</v>
      </c>
      <c r="G513" s="232" t="s">
        <v>213</v>
      </c>
      <c r="H513" s="233">
        <v>3689.5</v>
      </c>
      <c r="I513" s="234"/>
      <c r="J513" s="235">
        <f>ROUND(I513*H513,2)</f>
        <v>0</v>
      </c>
      <c r="K513" s="236"/>
      <c r="L513" s="45"/>
      <c r="M513" s="237" t="s">
        <v>1</v>
      </c>
      <c r="N513" s="238" t="s">
        <v>41</v>
      </c>
      <c r="O513" s="92"/>
      <c r="P513" s="239">
        <f>O513*H513</f>
        <v>0</v>
      </c>
      <c r="Q513" s="239">
        <v>0</v>
      </c>
      <c r="R513" s="239">
        <f>Q513*H513</f>
        <v>0</v>
      </c>
      <c r="S513" s="239">
        <v>0</v>
      </c>
      <c r="T513" s="24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1" t="s">
        <v>277</v>
      </c>
      <c r="AT513" s="241" t="s">
        <v>205</v>
      </c>
      <c r="AU513" s="241" t="s">
        <v>85</v>
      </c>
      <c r="AY513" s="18" t="s">
        <v>203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8" t="s">
        <v>83</v>
      </c>
      <c r="BK513" s="242">
        <f>ROUND(I513*H513,2)</f>
        <v>0</v>
      </c>
      <c r="BL513" s="18" t="s">
        <v>277</v>
      </c>
      <c r="BM513" s="241" t="s">
        <v>832</v>
      </c>
    </row>
    <row r="514" s="2" customFormat="1">
      <c r="A514" s="39"/>
      <c r="B514" s="40"/>
      <c r="C514" s="41"/>
      <c r="D514" s="245" t="s">
        <v>474</v>
      </c>
      <c r="E514" s="41"/>
      <c r="F514" s="276" t="s">
        <v>833</v>
      </c>
      <c r="G514" s="41"/>
      <c r="H514" s="41"/>
      <c r="I514" s="277"/>
      <c r="J514" s="41"/>
      <c r="K514" s="41"/>
      <c r="L514" s="45"/>
      <c r="M514" s="278"/>
      <c r="N514" s="279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474</v>
      </c>
      <c r="AU514" s="18" t="s">
        <v>85</v>
      </c>
    </row>
    <row r="515" s="13" customFormat="1">
      <c r="A515" s="13"/>
      <c r="B515" s="243"/>
      <c r="C515" s="244"/>
      <c r="D515" s="245" t="s">
        <v>243</v>
      </c>
      <c r="E515" s="246" t="s">
        <v>1</v>
      </c>
      <c r="F515" s="247" t="s">
        <v>834</v>
      </c>
      <c r="G515" s="244"/>
      <c r="H515" s="246" t="s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243</v>
      </c>
      <c r="AU515" s="253" t="s">
        <v>85</v>
      </c>
      <c r="AV515" s="13" t="s">
        <v>83</v>
      </c>
      <c r="AW515" s="13" t="s">
        <v>32</v>
      </c>
      <c r="AX515" s="13" t="s">
        <v>76</v>
      </c>
      <c r="AY515" s="253" t="s">
        <v>203</v>
      </c>
    </row>
    <row r="516" s="14" customFormat="1">
      <c r="A516" s="14"/>
      <c r="B516" s="254"/>
      <c r="C516" s="255"/>
      <c r="D516" s="245" t="s">
        <v>243</v>
      </c>
      <c r="E516" s="256" t="s">
        <v>1</v>
      </c>
      <c r="F516" s="257" t="s">
        <v>835</v>
      </c>
      <c r="G516" s="255"/>
      <c r="H516" s="258">
        <v>3689.5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4" t="s">
        <v>243</v>
      </c>
      <c r="AU516" s="264" t="s">
        <v>85</v>
      </c>
      <c r="AV516" s="14" t="s">
        <v>85</v>
      </c>
      <c r="AW516" s="14" t="s">
        <v>32</v>
      </c>
      <c r="AX516" s="14" t="s">
        <v>76</v>
      </c>
      <c r="AY516" s="264" t="s">
        <v>203</v>
      </c>
    </row>
    <row r="517" s="15" customFormat="1">
      <c r="A517" s="15"/>
      <c r="B517" s="265"/>
      <c r="C517" s="266"/>
      <c r="D517" s="245" t="s">
        <v>243</v>
      </c>
      <c r="E517" s="267" t="s">
        <v>1</v>
      </c>
      <c r="F517" s="268" t="s">
        <v>247</v>
      </c>
      <c r="G517" s="266"/>
      <c r="H517" s="269">
        <v>3689.5</v>
      </c>
      <c r="I517" s="270"/>
      <c r="J517" s="266"/>
      <c r="K517" s="266"/>
      <c r="L517" s="271"/>
      <c r="M517" s="272"/>
      <c r="N517" s="273"/>
      <c r="O517" s="273"/>
      <c r="P517" s="273"/>
      <c r="Q517" s="273"/>
      <c r="R517" s="273"/>
      <c r="S517" s="273"/>
      <c r="T517" s="27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5" t="s">
        <v>243</v>
      </c>
      <c r="AU517" s="275" t="s">
        <v>85</v>
      </c>
      <c r="AV517" s="15" t="s">
        <v>209</v>
      </c>
      <c r="AW517" s="15" t="s">
        <v>32</v>
      </c>
      <c r="AX517" s="15" t="s">
        <v>83</v>
      </c>
      <c r="AY517" s="275" t="s">
        <v>203</v>
      </c>
    </row>
    <row r="518" s="2" customFormat="1" ht="24.15" customHeight="1">
      <c r="A518" s="39"/>
      <c r="B518" s="40"/>
      <c r="C518" s="229" t="s">
        <v>836</v>
      </c>
      <c r="D518" s="229" t="s">
        <v>205</v>
      </c>
      <c r="E518" s="230" t="s">
        <v>837</v>
      </c>
      <c r="F518" s="231" t="s">
        <v>838</v>
      </c>
      <c r="G518" s="232" t="s">
        <v>213</v>
      </c>
      <c r="H518" s="233">
        <v>655</v>
      </c>
      <c r="I518" s="234"/>
      <c r="J518" s="235">
        <f>ROUND(I518*H518,2)</f>
        <v>0</v>
      </c>
      <c r="K518" s="236"/>
      <c r="L518" s="45"/>
      <c r="M518" s="237" t="s">
        <v>1</v>
      </c>
      <c r="N518" s="238" t="s">
        <v>41</v>
      </c>
      <c r="O518" s="92"/>
      <c r="P518" s="239">
        <f>O518*H518</f>
        <v>0</v>
      </c>
      <c r="Q518" s="239">
        <v>0</v>
      </c>
      <c r="R518" s="239">
        <f>Q518*H518</f>
        <v>0</v>
      </c>
      <c r="S518" s="239">
        <v>0</v>
      </c>
      <c r="T518" s="24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1" t="s">
        <v>277</v>
      </c>
      <c r="AT518" s="241" t="s">
        <v>205</v>
      </c>
      <c r="AU518" s="241" t="s">
        <v>85</v>
      </c>
      <c r="AY518" s="18" t="s">
        <v>203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8" t="s">
        <v>83</v>
      </c>
      <c r="BK518" s="242">
        <f>ROUND(I518*H518,2)</f>
        <v>0</v>
      </c>
      <c r="BL518" s="18" t="s">
        <v>277</v>
      </c>
      <c r="BM518" s="241" t="s">
        <v>839</v>
      </c>
    </row>
    <row r="519" s="2" customFormat="1">
      <c r="A519" s="39"/>
      <c r="B519" s="40"/>
      <c r="C519" s="41"/>
      <c r="D519" s="245" t="s">
        <v>474</v>
      </c>
      <c r="E519" s="41"/>
      <c r="F519" s="276" t="s">
        <v>833</v>
      </c>
      <c r="G519" s="41"/>
      <c r="H519" s="41"/>
      <c r="I519" s="277"/>
      <c r="J519" s="41"/>
      <c r="K519" s="41"/>
      <c r="L519" s="45"/>
      <c r="M519" s="278"/>
      <c r="N519" s="279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474</v>
      </c>
      <c r="AU519" s="18" t="s">
        <v>85</v>
      </c>
    </row>
    <row r="520" s="13" customFormat="1">
      <c r="A520" s="13"/>
      <c r="B520" s="243"/>
      <c r="C520" s="244"/>
      <c r="D520" s="245" t="s">
        <v>243</v>
      </c>
      <c r="E520" s="246" t="s">
        <v>1</v>
      </c>
      <c r="F520" s="247" t="s">
        <v>834</v>
      </c>
      <c r="G520" s="244"/>
      <c r="H520" s="246" t="s">
        <v>1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3" t="s">
        <v>243</v>
      </c>
      <c r="AU520" s="253" t="s">
        <v>85</v>
      </c>
      <c r="AV520" s="13" t="s">
        <v>83</v>
      </c>
      <c r="AW520" s="13" t="s">
        <v>32</v>
      </c>
      <c r="AX520" s="13" t="s">
        <v>76</v>
      </c>
      <c r="AY520" s="253" t="s">
        <v>203</v>
      </c>
    </row>
    <row r="521" s="14" customFormat="1">
      <c r="A521" s="14"/>
      <c r="B521" s="254"/>
      <c r="C521" s="255"/>
      <c r="D521" s="245" t="s">
        <v>243</v>
      </c>
      <c r="E521" s="256" t="s">
        <v>1</v>
      </c>
      <c r="F521" s="257" t="s">
        <v>840</v>
      </c>
      <c r="G521" s="255"/>
      <c r="H521" s="258">
        <v>655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4" t="s">
        <v>243</v>
      </c>
      <c r="AU521" s="264" t="s">
        <v>85</v>
      </c>
      <c r="AV521" s="14" t="s">
        <v>85</v>
      </c>
      <c r="AW521" s="14" t="s">
        <v>32</v>
      </c>
      <c r="AX521" s="14" t="s">
        <v>76</v>
      </c>
      <c r="AY521" s="264" t="s">
        <v>203</v>
      </c>
    </row>
    <row r="522" s="15" customFormat="1">
      <c r="A522" s="15"/>
      <c r="B522" s="265"/>
      <c r="C522" s="266"/>
      <c r="D522" s="245" t="s">
        <v>243</v>
      </c>
      <c r="E522" s="267" t="s">
        <v>1</v>
      </c>
      <c r="F522" s="268" t="s">
        <v>247</v>
      </c>
      <c r="G522" s="266"/>
      <c r="H522" s="269">
        <v>655</v>
      </c>
      <c r="I522" s="270"/>
      <c r="J522" s="266"/>
      <c r="K522" s="266"/>
      <c r="L522" s="271"/>
      <c r="M522" s="272"/>
      <c r="N522" s="273"/>
      <c r="O522" s="273"/>
      <c r="P522" s="273"/>
      <c r="Q522" s="273"/>
      <c r="R522" s="273"/>
      <c r="S522" s="273"/>
      <c r="T522" s="274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5" t="s">
        <v>243</v>
      </c>
      <c r="AU522" s="275" t="s">
        <v>85</v>
      </c>
      <c r="AV522" s="15" t="s">
        <v>209</v>
      </c>
      <c r="AW522" s="15" t="s">
        <v>32</v>
      </c>
      <c r="AX522" s="15" t="s">
        <v>83</v>
      </c>
      <c r="AY522" s="275" t="s">
        <v>203</v>
      </c>
    </row>
    <row r="523" s="2" customFormat="1" ht="16.5" customHeight="1">
      <c r="A523" s="39"/>
      <c r="B523" s="40"/>
      <c r="C523" s="229" t="s">
        <v>841</v>
      </c>
      <c r="D523" s="229" t="s">
        <v>205</v>
      </c>
      <c r="E523" s="230" t="s">
        <v>842</v>
      </c>
      <c r="F523" s="231" t="s">
        <v>843</v>
      </c>
      <c r="G523" s="232" t="s">
        <v>620</v>
      </c>
      <c r="H523" s="280"/>
      <c r="I523" s="234"/>
      <c r="J523" s="235">
        <f>ROUND(I523*H523,2)</f>
        <v>0</v>
      </c>
      <c r="K523" s="236"/>
      <c r="L523" s="45"/>
      <c r="M523" s="237" t="s">
        <v>1</v>
      </c>
      <c r="N523" s="238" t="s">
        <v>41</v>
      </c>
      <c r="O523" s="92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1" t="s">
        <v>277</v>
      </c>
      <c r="AT523" s="241" t="s">
        <v>205</v>
      </c>
      <c r="AU523" s="241" t="s">
        <v>85</v>
      </c>
      <c r="AY523" s="18" t="s">
        <v>203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8" t="s">
        <v>83</v>
      </c>
      <c r="BK523" s="242">
        <f>ROUND(I523*H523,2)</f>
        <v>0</v>
      </c>
      <c r="BL523" s="18" t="s">
        <v>277</v>
      </c>
      <c r="BM523" s="241" t="s">
        <v>844</v>
      </c>
    </row>
    <row r="524" s="12" customFormat="1" ht="22.8" customHeight="1">
      <c r="A524" s="12"/>
      <c r="B524" s="213"/>
      <c r="C524" s="214"/>
      <c r="D524" s="215" t="s">
        <v>75</v>
      </c>
      <c r="E524" s="227" t="s">
        <v>845</v>
      </c>
      <c r="F524" s="227" t="s">
        <v>846</v>
      </c>
      <c r="G524" s="214"/>
      <c r="H524" s="214"/>
      <c r="I524" s="217"/>
      <c r="J524" s="228">
        <f>BK524</f>
        <v>0</v>
      </c>
      <c r="K524" s="214"/>
      <c r="L524" s="219"/>
      <c r="M524" s="220"/>
      <c r="N524" s="221"/>
      <c r="O524" s="221"/>
      <c r="P524" s="222">
        <f>SUM(P525:P603)</f>
        <v>0</v>
      </c>
      <c r="Q524" s="221"/>
      <c r="R524" s="222">
        <f>SUM(R525:R603)</f>
        <v>0</v>
      </c>
      <c r="S524" s="221"/>
      <c r="T524" s="223">
        <f>SUM(T525:T603)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4" t="s">
        <v>85</v>
      </c>
      <c r="AT524" s="225" t="s">
        <v>75</v>
      </c>
      <c r="AU524" s="225" t="s">
        <v>83</v>
      </c>
      <c r="AY524" s="224" t="s">
        <v>203</v>
      </c>
      <c r="BK524" s="226">
        <f>SUM(BK525:BK603)</f>
        <v>0</v>
      </c>
    </row>
    <row r="525" s="2" customFormat="1" ht="37.8" customHeight="1">
      <c r="A525" s="39"/>
      <c r="B525" s="40"/>
      <c r="C525" s="229" t="s">
        <v>847</v>
      </c>
      <c r="D525" s="229" t="s">
        <v>205</v>
      </c>
      <c r="E525" s="230" t="s">
        <v>848</v>
      </c>
      <c r="F525" s="231" t="s">
        <v>849</v>
      </c>
      <c r="G525" s="232" t="s">
        <v>850</v>
      </c>
      <c r="H525" s="233">
        <v>23</v>
      </c>
      <c r="I525" s="234"/>
      <c r="J525" s="235">
        <f>ROUND(I525*H525,2)</f>
        <v>0</v>
      </c>
      <c r="K525" s="236"/>
      <c r="L525" s="45"/>
      <c r="M525" s="237" t="s">
        <v>1</v>
      </c>
      <c r="N525" s="238" t="s">
        <v>41</v>
      </c>
      <c r="O525" s="92"/>
      <c r="P525" s="239">
        <f>O525*H525</f>
        <v>0</v>
      </c>
      <c r="Q525" s="239">
        <v>0</v>
      </c>
      <c r="R525" s="239">
        <f>Q525*H525</f>
        <v>0</v>
      </c>
      <c r="S525" s="239">
        <v>0</v>
      </c>
      <c r="T525" s="24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1" t="s">
        <v>277</v>
      </c>
      <c r="AT525" s="241" t="s">
        <v>205</v>
      </c>
      <c r="AU525" s="241" t="s">
        <v>85</v>
      </c>
      <c r="AY525" s="18" t="s">
        <v>203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8" t="s">
        <v>83</v>
      </c>
      <c r="BK525" s="242">
        <f>ROUND(I525*H525,2)</f>
        <v>0</v>
      </c>
      <c r="BL525" s="18" t="s">
        <v>277</v>
      </c>
      <c r="BM525" s="241" t="s">
        <v>851</v>
      </c>
    </row>
    <row r="526" s="2" customFormat="1">
      <c r="A526" s="39"/>
      <c r="B526" s="40"/>
      <c r="C526" s="41"/>
      <c r="D526" s="245" t="s">
        <v>474</v>
      </c>
      <c r="E526" s="41"/>
      <c r="F526" s="276" t="s">
        <v>852</v>
      </c>
      <c r="G526" s="41"/>
      <c r="H526" s="41"/>
      <c r="I526" s="277"/>
      <c r="J526" s="41"/>
      <c r="K526" s="41"/>
      <c r="L526" s="45"/>
      <c r="M526" s="278"/>
      <c r="N526" s="279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474</v>
      </c>
      <c r="AU526" s="18" t="s">
        <v>85</v>
      </c>
    </row>
    <row r="527" s="2" customFormat="1" ht="37.8" customHeight="1">
      <c r="A527" s="39"/>
      <c r="B527" s="40"/>
      <c r="C527" s="229" t="s">
        <v>853</v>
      </c>
      <c r="D527" s="229" t="s">
        <v>205</v>
      </c>
      <c r="E527" s="230" t="s">
        <v>854</v>
      </c>
      <c r="F527" s="231" t="s">
        <v>855</v>
      </c>
      <c r="G527" s="232" t="s">
        <v>850</v>
      </c>
      <c r="H527" s="233">
        <v>3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41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277</v>
      </c>
      <c r="AT527" s="241" t="s">
        <v>205</v>
      </c>
      <c r="AU527" s="241" t="s">
        <v>85</v>
      </c>
      <c r="AY527" s="18" t="s">
        <v>203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83</v>
      </c>
      <c r="BK527" s="242">
        <f>ROUND(I527*H527,2)</f>
        <v>0</v>
      </c>
      <c r="BL527" s="18" t="s">
        <v>277</v>
      </c>
      <c r="BM527" s="241" t="s">
        <v>856</v>
      </c>
    </row>
    <row r="528" s="2" customFormat="1">
      <c r="A528" s="39"/>
      <c r="B528" s="40"/>
      <c r="C528" s="41"/>
      <c r="D528" s="245" t="s">
        <v>474</v>
      </c>
      <c r="E528" s="41"/>
      <c r="F528" s="276" t="s">
        <v>852</v>
      </c>
      <c r="G528" s="41"/>
      <c r="H528" s="41"/>
      <c r="I528" s="277"/>
      <c r="J528" s="41"/>
      <c r="K528" s="41"/>
      <c r="L528" s="45"/>
      <c r="M528" s="278"/>
      <c r="N528" s="279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474</v>
      </c>
      <c r="AU528" s="18" t="s">
        <v>85</v>
      </c>
    </row>
    <row r="529" s="2" customFormat="1" ht="37.8" customHeight="1">
      <c r="A529" s="39"/>
      <c r="B529" s="40"/>
      <c r="C529" s="229" t="s">
        <v>857</v>
      </c>
      <c r="D529" s="229" t="s">
        <v>205</v>
      </c>
      <c r="E529" s="230" t="s">
        <v>858</v>
      </c>
      <c r="F529" s="231" t="s">
        <v>859</v>
      </c>
      <c r="G529" s="232" t="s">
        <v>850</v>
      </c>
      <c r="H529" s="233">
        <v>23</v>
      </c>
      <c r="I529" s="234"/>
      <c r="J529" s="235">
        <f>ROUND(I529*H529,2)</f>
        <v>0</v>
      </c>
      <c r="K529" s="236"/>
      <c r="L529" s="45"/>
      <c r="M529" s="237" t="s">
        <v>1</v>
      </c>
      <c r="N529" s="238" t="s">
        <v>41</v>
      </c>
      <c r="O529" s="92"/>
      <c r="P529" s="239">
        <f>O529*H529</f>
        <v>0</v>
      </c>
      <c r="Q529" s="239">
        <v>0</v>
      </c>
      <c r="R529" s="239">
        <f>Q529*H529</f>
        <v>0</v>
      </c>
      <c r="S529" s="239">
        <v>0</v>
      </c>
      <c r="T529" s="24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277</v>
      </c>
      <c r="AT529" s="241" t="s">
        <v>205</v>
      </c>
      <c r="AU529" s="241" t="s">
        <v>85</v>
      </c>
      <c r="AY529" s="18" t="s">
        <v>203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83</v>
      </c>
      <c r="BK529" s="242">
        <f>ROUND(I529*H529,2)</f>
        <v>0</v>
      </c>
      <c r="BL529" s="18" t="s">
        <v>277</v>
      </c>
      <c r="BM529" s="241" t="s">
        <v>845</v>
      </c>
    </row>
    <row r="530" s="2" customFormat="1">
      <c r="A530" s="39"/>
      <c r="B530" s="40"/>
      <c r="C530" s="41"/>
      <c r="D530" s="245" t="s">
        <v>474</v>
      </c>
      <c r="E530" s="41"/>
      <c r="F530" s="276" t="s">
        <v>852</v>
      </c>
      <c r="G530" s="41"/>
      <c r="H530" s="41"/>
      <c r="I530" s="277"/>
      <c r="J530" s="41"/>
      <c r="K530" s="41"/>
      <c r="L530" s="45"/>
      <c r="M530" s="278"/>
      <c r="N530" s="279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474</v>
      </c>
      <c r="AU530" s="18" t="s">
        <v>85</v>
      </c>
    </row>
    <row r="531" s="2" customFormat="1" ht="37.8" customHeight="1">
      <c r="A531" s="39"/>
      <c r="B531" s="40"/>
      <c r="C531" s="229" t="s">
        <v>860</v>
      </c>
      <c r="D531" s="229" t="s">
        <v>205</v>
      </c>
      <c r="E531" s="230" t="s">
        <v>861</v>
      </c>
      <c r="F531" s="231" t="s">
        <v>862</v>
      </c>
      <c r="G531" s="232" t="s">
        <v>850</v>
      </c>
      <c r="H531" s="233">
        <v>1</v>
      </c>
      <c r="I531" s="234"/>
      <c r="J531" s="235">
        <f>ROUND(I531*H531,2)</f>
        <v>0</v>
      </c>
      <c r="K531" s="236"/>
      <c r="L531" s="45"/>
      <c r="M531" s="237" t="s">
        <v>1</v>
      </c>
      <c r="N531" s="238" t="s">
        <v>41</v>
      </c>
      <c r="O531" s="92"/>
      <c r="P531" s="239">
        <f>O531*H531</f>
        <v>0</v>
      </c>
      <c r="Q531" s="239">
        <v>0</v>
      </c>
      <c r="R531" s="239">
        <f>Q531*H531</f>
        <v>0</v>
      </c>
      <c r="S531" s="239">
        <v>0</v>
      </c>
      <c r="T531" s="24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1" t="s">
        <v>277</v>
      </c>
      <c r="AT531" s="241" t="s">
        <v>205</v>
      </c>
      <c r="AU531" s="241" t="s">
        <v>85</v>
      </c>
      <c r="AY531" s="18" t="s">
        <v>203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8" t="s">
        <v>83</v>
      </c>
      <c r="BK531" s="242">
        <f>ROUND(I531*H531,2)</f>
        <v>0</v>
      </c>
      <c r="BL531" s="18" t="s">
        <v>277</v>
      </c>
      <c r="BM531" s="241" t="s">
        <v>863</v>
      </c>
    </row>
    <row r="532" s="2" customFormat="1">
      <c r="A532" s="39"/>
      <c r="B532" s="40"/>
      <c r="C532" s="41"/>
      <c r="D532" s="245" t="s">
        <v>474</v>
      </c>
      <c r="E532" s="41"/>
      <c r="F532" s="276" t="s">
        <v>852</v>
      </c>
      <c r="G532" s="41"/>
      <c r="H532" s="41"/>
      <c r="I532" s="277"/>
      <c r="J532" s="41"/>
      <c r="K532" s="41"/>
      <c r="L532" s="45"/>
      <c r="M532" s="278"/>
      <c r="N532" s="279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474</v>
      </c>
      <c r="AU532" s="18" t="s">
        <v>85</v>
      </c>
    </row>
    <row r="533" s="2" customFormat="1" ht="37.8" customHeight="1">
      <c r="A533" s="39"/>
      <c r="B533" s="40"/>
      <c r="C533" s="229" t="s">
        <v>864</v>
      </c>
      <c r="D533" s="229" t="s">
        <v>205</v>
      </c>
      <c r="E533" s="230" t="s">
        <v>865</v>
      </c>
      <c r="F533" s="231" t="s">
        <v>866</v>
      </c>
      <c r="G533" s="232" t="s">
        <v>850</v>
      </c>
      <c r="H533" s="233">
        <v>1</v>
      </c>
      <c r="I533" s="234"/>
      <c r="J533" s="235">
        <f>ROUND(I533*H533,2)</f>
        <v>0</v>
      </c>
      <c r="K533" s="236"/>
      <c r="L533" s="45"/>
      <c r="M533" s="237" t="s">
        <v>1</v>
      </c>
      <c r="N533" s="238" t="s">
        <v>41</v>
      </c>
      <c r="O533" s="92"/>
      <c r="P533" s="239">
        <f>O533*H533</f>
        <v>0</v>
      </c>
      <c r="Q533" s="239">
        <v>0</v>
      </c>
      <c r="R533" s="239">
        <f>Q533*H533</f>
        <v>0</v>
      </c>
      <c r="S533" s="239">
        <v>0</v>
      </c>
      <c r="T533" s="240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1" t="s">
        <v>277</v>
      </c>
      <c r="AT533" s="241" t="s">
        <v>205</v>
      </c>
      <c r="AU533" s="241" t="s">
        <v>85</v>
      </c>
      <c r="AY533" s="18" t="s">
        <v>203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8" t="s">
        <v>83</v>
      </c>
      <c r="BK533" s="242">
        <f>ROUND(I533*H533,2)</f>
        <v>0</v>
      </c>
      <c r="BL533" s="18" t="s">
        <v>277</v>
      </c>
      <c r="BM533" s="241" t="s">
        <v>867</v>
      </c>
    </row>
    <row r="534" s="2" customFormat="1">
      <c r="A534" s="39"/>
      <c r="B534" s="40"/>
      <c r="C534" s="41"/>
      <c r="D534" s="245" t="s">
        <v>474</v>
      </c>
      <c r="E534" s="41"/>
      <c r="F534" s="276" t="s">
        <v>852</v>
      </c>
      <c r="G534" s="41"/>
      <c r="H534" s="41"/>
      <c r="I534" s="277"/>
      <c r="J534" s="41"/>
      <c r="K534" s="41"/>
      <c r="L534" s="45"/>
      <c r="M534" s="278"/>
      <c r="N534" s="279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474</v>
      </c>
      <c r="AU534" s="18" t="s">
        <v>85</v>
      </c>
    </row>
    <row r="535" s="2" customFormat="1" ht="37.8" customHeight="1">
      <c r="A535" s="39"/>
      <c r="B535" s="40"/>
      <c r="C535" s="229" t="s">
        <v>868</v>
      </c>
      <c r="D535" s="229" t="s">
        <v>205</v>
      </c>
      <c r="E535" s="230" t="s">
        <v>869</v>
      </c>
      <c r="F535" s="231" t="s">
        <v>870</v>
      </c>
      <c r="G535" s="232" t="s">
        <v>850</v>
      </c>
      <c r="H535" s="233">
        <v>1</v>
      </c>
      <c r="I535" s="234"/>
      <c r="J535" s="235">
        <f>ROUND(I535*H535,2)</f>
        <v>0</v>
      </c>
      <c r="K535" s="236"/>
      <c r="L535" s="45"/>
      <c r="M535" s="237" t="s">
        <v>1</v>
      </c>
      <c r="N535" s="238" t="s">
        <v>41</v>
      </c>
      <c r="O535" s="92"/>
      <c r="P535" s="239">
        <f>O535*H535</f>
        <v>0</v>
      </c>
      <c r="Q535" s="239">
        <v>0</v>
      </c>
      <c r="R535" s="239">
        <f>Q535*H535</f>
        <v>0</v>
      </c>
      <c r="S535" s="239">
        <v>0</v>
      </c>
      <c r="T535" s="24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1" t="s">
        <v>277</v>
      </c>
      <c r="AT535" s="241" t="s">
        <v>205</v>
      </c>
      <c r="AU535" s="241" t="s">
        <v>85</v>
      </c>
      <c r="AY535" s="18" t="s">
        <v>203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8" t="s">
        <v>83</v>
      </c>
      <c r="BK535" s="242">
        <f>ROUND(I535*H535,2)</f>
        <v>0</v>
      </c>
      <c r="BL535" s="18" t="s">
        <v>277</v>
      </c>
      <c r="BM535" s="241" t="s">
        <v>871</v>
      </c>
    </row>
    <row r="536" s="2" customFormat="1">
      <c r="A536" s="39"/>
      <c r="B536" s="40"/>
      <c r="C536" s="41"/>
      <c r="D536" s="245" t="s">
        <v>474</v>
      </c>
      <c r="E536" s="41"/>
      <c r="F536" s="276" t="s">
        <v>852</v>
      </c>
      <c r="G536" s="41"/>
      <c r="H536" s="41"/>
      <c r="I536" s="277"/>
      <c r="J536" s="41"/>
      <c r="K536" s="41"/>
      <c r="L536" s="45"/>
      <c r="M536" s="278"/>
      <c r="N536" s="279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474</v>
      </c>
      <c r="AU536" s="18" t="s">
        <v>85</v>
      </c>
    </row>
    <row r="537" s="2" customFormat="1" ht="37.8" customHeight="1">
      <c r="A537" s="39"/>
      <c r="B537" s="40"/>
      <c r="C537" s="229" t="s">
        <v>872</v>
      </c>
      <c r="D537" s="229" t="s">
        <v>205</v>
      </c>
      <c r="E537" s="230" t="s">
        <v>873</v>
      </c>
      <c r="F537" s="231" t="s">
        <v>874</v>
      </c>
      <c r="G537" s="232" t="s">
        <v>850</v>
      </c>
      <c r="H537" s="233">
        <v>1</v>
      </c>
      <c r="I537" s="234"/>
      <c r="J537" s="235">
        <f>ROUND(I537*H537,2)</f>
        <v>0</v>
      </c>
      <c r="K537" s="236"/>
      <c r="L537" s="45"/>
      <c r="M537" s="237" t="s">
        <v>1</v>
      </c>
      <c r="N537" s="238" t="s">
        <v>41</v>
      </c>
      <c r="O537" s="92"/>
      <c r="P537" s="239">
        <f>O537*H537</f>
        <v>0</v>
      </c>
      <c r="Q537" s="239">
        <v>0</v>
      </c>
      <c r="R537" s="239">
        <f>Q537*H537</f>
        <v>0</v>
      </c>
      <c r="S537" s="239">
        <v>0</v>
      </c>
      <c r="T537" s="24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1" t="s">
        <v>277</v>
      </c>
      <c r="AT537" s="241" t="s">
        <v>205</v>
      </c>
      <c r="AU537" s="241" t="s">
        <v>85</v>
      </c>
      <c r="AY537" s="18" t="s">
        <v>203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8" t="s">
        <v>83</v>
      </c>
      <c r="BK537" s="242">
        <f>ROUND(I537*H537,2)</f>
        <v>0</v>
      </c>
      <c r="BL537" s="18" t="s">
        <v>277</v>
      </c>
      <c r="BM537" s="241" t="s">
        <v>875</v>
      </c>
    </row>
    <row r="538" s="2" customFormat="1">
      <c r="A538" s="39"/>
      <c r="B538" s="40"/>
      <c r="C538" s="41"/>
      <c r="D538" s="245" t="s">
        <v>474</v>
      </c>
      <c r="E538" s="41"/>
      <c r="F538" s="276" t="s">
        <v>852</v>
      </c>
      <c r="G538" s="41"/>
      <c r="H538" s="41"/>
      <c r="I538" s="277"/>
      <c r="J538" s="41"/>
      <c r="K538" s="41"/>
      <c r="L538" s="45"/>
      <c r="M538" s="278"/>
      <c r="N538" s="279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474</v>
      </c>
      <c r="AU538" s="18" t="s">
        <v>85</v>
      </c>
    </row>
    <row r="539" s="2" customFormat="1" ht="37.8" customHeight="1">
      <c r="A539" s="39"/>
      <c r="B539" s="40"/>
      <c r="C539" s="229" t="s">
        <v>876</v>
      </c>
      <c r="D539" s="229" t="s">
        <v>205</v>
      </c>
      <c r="E539" s="230" t="s">
        <v>877</v>
      </c>
      <c r="F539" s="231" t="s">
        <v>878</v>
      </c>
      <c r="G539" s="232" t="s">
        <v>850</v>
      </c>
      <c r="H539" s="233">
        <v>1</v>
      </c>
      <c r="I539" s="234"/>
      <c r="J539" s="235">
        <f>ROUND(I539*H539,2)</f>
        <v>0</v>
      </c>
      <c r="K539" s="236"/>
      <c r="L539" s="45"/>
      <c r="M539" s="237" t="s">
        <v>1</v>
      </c>
      <c r="N539" s="238" t="s">
        <v>41</v>
      </c>
      <c r="O539" s="92"/>
      <c r="P539" s="239">
        <f>O539*H539</f>
        <v>0</v>
      </c>
      <c r="Q539" s="239">
        <v>0</v>
      </c>
      <c r="R539" s="239">
        <f>Q539*H539</f>
        <v>0</v>
      </c>
      <c r="S539" s="239">
        <v>0</v>
      </c>
      <c r="T539" s="24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1" t="s">
        <v>277</v>
      </c>
      <c r="AT539" s="241" t="s">
        <v>205</v>
      </c>
      <c r="AU539" s="241" t="s">
        <v>85</v>
      </c>
      <c r="AY539" s="18" t="s">
        <v>203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8" t="s">
        <v>83</v>
      </c>
      <c r="BK539" s="242">
        <f>ROUND(I539*H539,2)</f>
        <v>0</v>
      </c>
      <c r="BL539" s="18" t="s">
        <v>277</v>
      </c>
      <c r="BM539" s="241" t="s">
        <v>879</v>
      </c>
    </row>
    <row r="540" s="2" customFormat="1">
      <c r="A540" s="39"/>
      <c r="B540" s="40"/>
      <c r="C540" s="41"/>
      <c r="D540" s="245" t="s">
        <v>474</v>
      </c>
      <c r="E540" s="41"/>
      <c r="F540" s="276" t="s">
        <v>852</v>
      </c>
      <c r="G540" s="41"/>
      <c r="H540" s="41"/>
      <c r="I540" s="277"/>
      <c r="J540" s="41"/>
      <c r="K540" s="41"/>
      <c r="L540" s="45"/>
      <c r="M540" s="278"/>
      <c r="N540" s="279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474</v>
      </c>
      <c r="AU540" s="18" t="s">
        <v>85</v>
      </c>
    </row>
    <row r="541" s="2" customFormat="1" ht="37.8" customHeight="1">
      <c r="A541" s="39"/>
      <c r="B541" s="40"/>
      <c r="C541" s="229" t="s">
        <v>880</v>
      </c>
      <c r="D541" s="229" t="s">
        <v>205</v>
      </c>
      <c r="E541" s="230" t="s">
        <v>881</v>
      </c>
      <c r="F541" s="231" t="s">
        <v>882</v>
      </c>
      <c r="G541" s="232" t="s">
        <v>850</v>
      </c>
      <c r="H541" s="233">
        <v>1</v>
      </c>
      <c r="I541" s="234"/>
      <c r="J541" s="235">
        <f>ROUND(I541*H541,2)</f>
        <v>0</v>
      </c>
      <c r="K541" s="236"/>
      <c r="L541" s="45"/>
      <c r="M541" s="237" t="s">
        <v>1</v>
      </c>
      <c r="N541" s="238" t="s">
        <v>41</v>
      </c>
      <c r="O541" s="92"/>
      <c r="P541" s="239">
        <f>O541*H541</f>
        <v>0</v>
      </c>
      <c r="Q541" s="239">
        <v>0</v>
      </c>
      <c r="R541" s="239">
        <f>Q541*H541</f>
        <v>0</v>
      </c>
      <c r="S541" s="239">
        <v>0</v>
      </c>
      <c r="T541" s="24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1" t="s">
        <v>277</v>
      </c>
      <c r="AT541" s="241" t="s">
        <v>205</v>
      </c>
      <c r="AU541" s="241" t="s">
        <v>85</v>
      </c>
      <c r="AY541" s="18" t="s">
        <v>203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8" t="s">
        <v>83</v>
      </c>
      <c r="BK541" s="242">
        <f>ROUND(I541*H541,2)</f>
        <v>0</v>
      </c>
      <c r="BL541" s="18" t="s">
        <v>277</v>
      </c>
      <c r="BM541" s="241" t="s">
        <v>883</v>
      </c>
    </row>
    <row r="542" s="2" customFormat="1">
      <c r="A542" s="39"/>
      <c r="B542" s="40"/>
      <c r="C542" s="41"/>
      <c r="D542" s="245" t="s">
        <v>474</v>
      </c>
      <c r="E542" s="41"/>
      <c r="F542" s="276" t="s">
        <v>852</v>
      </c>
      <c r="G542" s="41"/>
      <c r="H542" s="41"/>
      <c r="I542" s="277"/>
      <c r="J542" s="41"/>
      <c r="K542" s="41"/>
      <c r="L542" s="45"/>
      <c r="M542" s="278"/>
      <c r="N542" s="279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474</v>
      </c>
      <c r="AU542" s="18" t="s">
        <v>85</v>
      </c>
    </row>
    <row r="543" s="2" customFormat="1" ht="37.8" customHeight="1">
      <c r="A543" s="39"/>
      <c r="B543" s="40"/>
      <c r="C543" s="229" t="s">
        <v>884</v>
      </c>
      <c r="D543" s="229" t="s">
        <v>205</v>
      </c>
      <c r="E543" s="230" t="s">
        <v>885</v>
      </c>
      <c r="F543" s="231" t="s">
        <v>886</v>
      </c>
      <c r="G543" s="232" t="s">
        <v>850</v>
      </c>
      <c r="H543" s="233">
        <v>1</v>
      </c>
      <c r="I543" s="234"/>
      <c r="J543" s="235">
        <f>ROUND(I543*H543,2)</f>
        <v>0</v>
      </c>
      <c r="K543" s="236"/>
      <c r="L543" s="45"/>
      <c r="M543" s="237" t="s">
        <v>1</v>
      </c>
      <c r="N543" s="238" t="s">
        <v>41</v>
      </c>
      <c r="O543" s="92"/>
      <c r="P543" s="239">
        <f>O543*H543</f>
        <v>0</v>
      </c>
      <c r="Q543" s="239">
        <v>0</v>
      </c>
      <c r="R543" s="239">
        <f>Q543*H543</f>
        <v>0</v>
      </c>
      <c r="S543" s="239">
        <v>0</v>
      </c>
      <c r="T543" s="24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1" t="s">
        <v>277</v>
      </c>
      <c r="AT543" s="241" t="s">
        <v>205</v>
      </c>
      <c r="AU543" s="241" t="s">
        <v>85</v>
      </c>
      <c r="AY543" s="18" t="s">
        <v>203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8" t="s">
        <v>83</v>
      </c>
      <c r="BK543" s="242">
        <f>ROUND(I543*H543,2)</f>
        <v>0</v>
      </c>
      <c r="BL543" s="18" t="s">
        <v>277</v>
      </c>
      <c r="BM543" s="241" t="s">
        <v>887</v>
      </c>
    </row>
    <row r="544" s="2" customFormat="1">
      <c r="A544" s="39"/>
      <c r="B544" s="40"/>
      <c r="C544" s="41"/>
      <c r="D544" s="245" t="s">
        <v>474</v>
      </c>
      <c r="E544" s="41"/>
      <c r="F544" s="276" t="s">
        <v>852</v>
      </c>
      <c r="G544" s="41"/>
      <c r="H544" s="41"/>
      <c r="I544" s="277"/>
      <c r="J544" s="41"/>
      <c r="K544" s="41"/>
      <c r="L544" s="45"/>
      <c r="M544" s="278"/>
      <c r="N544" s="279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474</v>
      </c>
      <c r="AU544" s="18" t="s">
        <v>85</v>
      </c>
    </row>
    <row r="545" s="2" customFormat="1" ht="37.8" customHeight="1">
      <c r="A545" s="39"/>
      <c r="B545" s="40"/>
      <c r="C545" s="229" t="s">
        <v>888</v>
      </c>
      <c r="D545" s="229" t="s">
        <v>205</v>
      </c>
      <c r="E545" s="230" t="s">
        <v>889</v>
      </c>
      <c r="F545" s="231" t="s">
        <v>890</v>
      </c>
      <c r="G545" s="232" t="s">
        <v>850</v>
      </c>
      <c r="H545" s="233">
        <v>3</v>
      </c>
      <c r="I545" s="234"/>
      <c r="J545" s="235">
        <f>ROUND(I545*H545,2)</f>
        <v>0</v>
      </c>
      <c r="K545" s="236"/>
      <c r="L545" s="45"/>
      <c r="M545" s="237" t="s">
        <v>1</v>
      </c>
      <c r="N545" s="238" t="s">
        <v>41</v>
      </c>
      <c r="O545" s="92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277</v>
      </c>
      <c r="AT545" s="241" t="s">
        <v>205</v>
      </c>
      <c r="AU545" s="241" t="s">
        <v>85</v>
      </c>
      <c r="AY545" s="18" t="s">
        <v>203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83</v>
      </c>
      <c r="BK545" s="242">
        <f>ROUND(I545*H545,2)</f>
        <v>0</v>
      </c>
      <c r="BL545" s="18" t="s">
        <v>277</v>
      </c>
      <c r="BM545" s="241" t="s">
        <v>891</v>
      </c>
    </row>
    <row r="546" s="2" customFormat="1">
      <c r="A546" s="39"/>
      <c r="B546" s="40"/>
      <c r="C546" s="41"/>
      <c r="D546" s="245" t="s">
        <v>474</v>
      </c>
      <c r="E546" s="41"/>
      <c r="F546" s="276" t="s">
        <v>852</v>
      </c>
      <c r="G546" s="41"/>
      <c r="H546" s="41"/>
      <c r="I546" s="277"/>
      <c r="J546" s="41"/>
      <c r="K546" s="41"/>
      <c r="L546" s="45"/>
      <c r="M546" s="278"/>
      <c r="N546" s="279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474</v>
      </c>
      <c r="AU546" s="18" t="s">
        <v>85</v>
      </c>
    </row>
    <row r="547" s="2" customFormat="1" ht="37.8" customHeight="1">
      <c r="A547" s="39"/>
      <c r="B547" s="40"/>
      <c r="C547" s="229" t="s">
        <v>892</v>
      </c>
      <c r="D547" s="229" t="s">
        <v>205</v>
      </c>
      <c r="E547" s="230" t="s">
        <v>893</v>
      </c>
      <c r="F547" s="231" t="s">
        <v>894</v>
      </c>
      <c r="G547" s="232" t="s">
        <v>850</v>
      </c>
      <c r="H547" s="233">
        <v>4</v>
      </c>
      <c r="I547" s="234"/>
      <c r="J547" s="235">
        <f>ROUND(I547*H547,2)</f>
        <v>0</v>
      </c>
      <c r="K547" s="236"/>
      <c r="L547" s="45"/>
      <c r="M547" s="237" t="s">
        <v>1</v>
      </c>
      <c r="N547" s="238" t="s">
        <v>41</v>
      </c>
      <c r="O547" s="92"/>
      <c r="P547" s="239">
        <f>O547*H547</f>
        <v>0</v>
      </c>
      <c r="Q547" s="239">
        <v>0</v>
      </c>
      <c r="R547" s="239">
        <f>Q547*H547</f>
        <v>0</v>
      </c>
      <c r="S547" s="239">
        <v>0</v>
      </c>
      <c r="T547" s="24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1" t="s">
        <v>277</v>
      </c>
      <c r="AT547" s="241" t="s">
        <v>205</v>
      </c>
      <c r="AU547" s="241" t="s">
        <v>85</v>
      </c>
      <c r="AY547" s="18" t="s">
        <v>203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8" t="s">
        <v>83</v>
      </c>
      <c r="BK547" s="242">
        <f>ROUND(I547*H547,2)</f>
        <v>0</v>
      </c>
      <c r="BL547" s="18" t="s">
        <v>277</v>
      </c>
      <c r="BM547" s="241" t="s">
        <v>895</v>
      </c>
    </row>
    <row r="548" s="2" customFormat="1">
      <c r="A548" s="39"/>
      <c r="B548" s="40"/>
      <c r="C548" s="41"/>
      <c r="D548" s="245" t="s">
        <v>474</v>
      </c>
      <c r="E548" s="41"/>
      <c r="F548" s="276" t="s">
        <v>852</v>
      </c>
      <c r="G548" s="41"/>
      <c r="H548" s="41"/>
      <c r="I548" s="277"/>
      <c r="J548" s="41"/>
      <c r="K548" s="41"/>
      <c r="L548" s="45"/>
      <c r="M548" s="278"/>
      <c r="N548" s="279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474</v>
      </c>
      <c r="AU548" s="18" t="s">
        <v>85</v>
      </c>
    </row>
    <row r="549" s="2" customFormat="1" ht="33" customHeight="1">
      <c r="A549" s="39"/>
      <c r="B549" s="40"/>
      <c r="C549" s="229" t="s">
        <v>896</v>
      </c>
      <c r="D549" s="229" t="s">
        <v>205</v>
      </c>
      <c r="E549" s="230" t="s">
        <v>897</v>
      </c>
      <c r="F549" s="231" t="s">
        <v>898</v>
      </c>
      <c r="G549" s="232" t="s">
        <v>850</v>
      </c>
      <c r="H549" s="233">
        <v>1</v>
      </c>
      <c r="I549" s="234"/>
      <c r="J549" s="235">
        <f>ROUND(I549*H549,2)</f>
        <v>0</v>
      </c>
      <c r="K549" s="236"/>
      <c r="L549" s="45"/>
      <c r="M549" s="237" t="s">
        <v>1</v>
      </c>
      <c r="N549" s="238" t="s">
        <v>41</v>
      </c>
      <c r="O549" s="92"/>
      <c r="P549" s="239">
        <f>O549*H549</f>
        <v>0</v>
      </c>
      <c r="Q549" s="239">
        <v>0</v>
      </c>
      <c r="R549" s="239">
        <f>Q549*H549</f>
        <v>0</v>
      </c>
      <c r="S549" s="239">
        <v>0</v>
      </c>
      <c r="T549" s="24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1" t="s">
        <v>277</v>
      </c>
      <c r="AT549" s="241" t="s">
        <v>205</v>
      </c>
      <c r="AU549" s="241" t="s">
        <v>85</v>
      </c>
      <c r="AY549" s="18" t="s">
        <v>203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8" t="s">
        <v>83</v>
      </c>
      <c r="BK549" s="242">
        <f>ROUND(I549*H549,2)</f>
        <v>0</v>
      </c>
      <c r="BL549" s="18" t="s">
        <v>277</v>
      </c>
      <c r="BM549" s="241" t="s">
        <v>899</v>
      </c>
    </row>
    <row r="550" s="2" customFormat="1">
      <c r="A550" s="39"/>
      <c r="B550" s="40"/>
      <c r="C550" s="41"/>
      <c r="D550" s="245" t="s">
        <v>474</v>
      </c>
      <c r="E550" s="41"/>
      <c r="F550" s="276" t="s">
        <v>900</v>
      </c>
      <c r="G550" s="41"/>
      <c r="H550" s="41"/>
      <c r="I550" s="277"/>
      <c r="J550" s="41"/>
      <c r="K550" s="41"/>
      <c r="L550" s="45"/>
      <c r="M550" s="278"/>
      <c r="N550" s="279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474</v>
      </c>
      <c r="AU550" s="18" t="s">
        <v>85</v>
      </c>
    </row>
    <row r="551" s="2" customFormat="1" ht="37.8" customHeight="1">
      <c r="A551" s="39"/>
      <c r="B551" s="40"/>
      <c r="C551" s="229" t="s">
        <v>901</v>
      </c>
      <c r="D551" s="229" t="s">
        <v>205</v>
      </c>
      <c r="E551" s="230" t="s">
        <v>902</v>
      </c>
      <c r="F551" s="231" t="s">
        <v>903</v>
      </c>
      <c r="G551" s="232" t="s">
        <v>850</v>
      </c>
      <c r="H551" s="233">
        <v>1</v>
      </c>
      <c r="I551" s="234"/>
      <c r="J551" s="235">
        <f>ROUND(I551*H551,2)</f>
        <v>0</v>
      </c>
      <c r="K551" s="236"/>
      <c r="L551" s="45"/>
      <c r="M551" s="237" t="s">
        <v>1</v>
      </c>
      <c r="N551" s="238" t="s">
        <v>41</v>
      </c>
      <c r="O551" s="92"/>
      <c r="P551" s="239">
        <f>O551*H551</f>
        <v>0</v>
      </c>
      <c r="Q551" s="239">
        <v>0</v>
      </c>
      <c r="R551" s="239">
        <f>Q551*H551</f>
        <v>0</v>
      </c>
      <c r="S551" s="239">
        <v>0</v>
      </c>
      <c r="T551" s="24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1" t="s">
        <v>277</v>
      </c>
      <c r="AT551" s="241" t="s">
        <v>205</v>
      </c>
      <c r="AU551" s="241" t="s">
        <v>85</v>
      </c>
      <c r="AY551" s="18" t="s">
        <v>203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8" t="s">
        <v>83</v>
      </c>
      <c r="BK551" s="242">
        <f>ROUND(I551*H551,2)</f>
        <v>0</v>
      </c>
      <c r="BL551" s="18" t="s">
        <v>277</v>
      </c>
      <c r="BM551" s="241" t="s">
        <v>904</v>
      </c>
    </row>
    <row r="552" s="2" customFormat="1">
      <c r="A552" s="39"/>
      <c r="B552" s="40"/>
      <c r="C552" s="41"/>
      <c r="D552" s="245" t="s">
        <v>474</v>
      </c>
      <c r="E552" s="41"/>
      <c r="F552" s="276" t="s">
        <v>900</v>
      </c>
      <c r="G552" s="41"/>
      <c r="H552" s="41"/>
      <c r="I552" s="277"/>
      <c r="J552" s="41"/>
      <c r="K552" s="41"/>
      <c r="L552" s="45"/>
      <c r="M552" s="278"/>
      <c r="N552" s="279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474</v>
      </c>
      <c r="AU552" s="18" t="s">
        <v>85</v>
      </c>
    </row>
    <row r="553" s="2" customFormat="1" ht="37.8" customHeight="1">
      <c r="A553" s="39"/>
      <c r="B553" s="40"/>
      <c r="C553" s="229" t="s">
        <v>905</v>
      </c>
      <c r="D553" s="229" t="s">
        <v>205</v>
      </c>
      <c r="E553" s="230" t="s">
        <v>906</v>
      </c>
      <c r="F553" s="231" t="s">
        <v>907</v>
      </c>
      <c r="G553" s="232" t="s">
        <v>850</v>
      </c>
      <c r="H553" s="233">
        <v>1</v>
      </c>
      <c r="I553" s="234"/>
      <c r="J553" s="235">
        <f>ROUND(I553*H553,2)</f>
        <v>0</v>
      </c>
      <c r="K553" s="236"/>
      <c r="L553" s="45"/>
      <c r="M553" s="237" t="s">
        <v>1</v>
      </c>
      <c r="N553" s="238" t="s">
        <v>41</v>
      </c>
      <c r="O553" s="92"/>
      <c r="P553" s="239">
        <f>O553*H553</f>
        <v>0</v>
      </c>
      <c r="Q553" s="239">
        <v>0</v>
      </c>
      <c r="R553" s="239">
        <f>Q553*H553</f>
        <v>0</v>
      </c>
      <c r="S553" s="239">
        <v>0</v>
      </c>
      <c r="T553" s="24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1" t="s">
        <v>277</v>
      </c>
      <c r="AT553" s="241" t="s">
        <v>205</v>
      </c>
      <c r="AU553" s="241" t="s">
        <v>85</v>
      </c>
      <c r="AY553" s="18" t="s">
        <v>203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8" t="s">
        <v>83</v>
      </c>
      <c r="BK553" s="242">
        <f>ROUND(I553*H553,2)</f>
        <v>0</v>
      </c>
      <c r="BL553" s="18" t="s">
        <v>277</v>
      </c>
      <c r="BM553" s="241" t="s">
        <v>908</v>
      </c>
    </row>
    <row r="554" s="2" customFormat="1">
      <c r="A554" s="39"/>
      <c r="B554" s="40"/>
      <c r="C554" s="41"/>
      <c r="D554" s="245" t="s">
        <v>474</v>
      </c>
      <c r="E554" s="41"/>
      <c r="F554" s="276" t="s">
        <v>900</v>
      </c>
      <c r="G554" s="41"/>
      <c r="H554" s="41"/>
      <c r="I554" s="277"/>
      <c r="J554" s="41"/>
      <c r="K554" s="41"/>
      <c r="L554" s="45"/>
      <c r="M554" s="278"/>
      <c r="N554" s="279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474</v>
      </c>
      <c r="AU554" s="18" t="s">
        <v>85</v>
      </c>
    </row>
    <row r="555" s="2" customFormat="1" ht="37.8" customHeight="1">
      <c r="A555" s="39"/>
      <c r="B555" s="40"/>
      <c r="C555" s="229" t="s">
        <v>909</v>
      </c>
      <c r="D555" s="229" t="s">
        <v>205</v>
      </c>
      <c r="E555" s="230" t="s">
        <v>910</v>
      </c>
      <c r="F555" s="231" t="s">
        <v>911</v>
      </c>
      <c r="G555" s="232" t="s">
        <v>850</v>
      </c>
      <c r="H555" s="233">
        <v>1</v>
      </c>
      <c r="I555" s="234"/>
      <c r="J555" s="235">
        <f>ROUND(I555*H555,2)</f>
        <v>0</v>
      </c>
      <c r="K555" s="236"/>
      <c r="L555" s="45"/>
      <c r="M555" s="237" t="s">
        <v>1</v>
      </c>
      <c r="N555" s="238" t="s">
        <v>41</v>
      </c>
      <c r="O555" s="92"/>
      <c r="P555" s="239">
        <f>O555*H555</f>
        <v>0</v>
      </c>
      <c r="Q555" s="239">
        <v>0</v>
      </c>
      <c r="R555" s="239">
        <f>Q555*H555</f>
        <v>0</v>
      </c>
      <c r="S555" s="239">
        <v>0</v>
      </c>
      <c r="T555" s="24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1" t="s">
        <v>277</v>
      </c>
      <c r="AT555" s="241" t="s">
        <v>205</v>
      </c>
      <c r="AU555" s="241" t="s">
        <v>85</v>
      </c>
      <c r="AY555" s="18" t="s">
        <v>203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8" t="s">
        <v>83</v>
      </c>
      <c r="BK555" s="242">
        <f>ROUND(I555*H555,2)</f>
        <v>0</v>
      </c>
      <c r="BL555" s="18" t="s">
        <v>277</v>
      </c>
      <c r="BM555" s="241" t="s">
        <v>912</v>
      </c>
    </row>
    <row r="556" s="2" customFormat="1">
      <c r="A556" s="39"/>
      <c r="B556" s="40"/>
      <c r="C556" s="41"/>
      <c r="D556" s="245" t="s">
        <v>474</v>
      </c>
      <c r="E556" s="41"/>
      <c r="F556" s="276" t="s">
        <v>900</v>
      </c>
      <c r="G556" s="41"/>
      <c r="H556" s="41"/>
      <c r="I556" s="277"/>
      <c r="J556" s="41"/>
      <c r="K556" s="41"/>
      <c r="L556" s="45"/>
      <c r="M556" s="278"/>
      <c r="N556" s="279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474</v>
      </c>
      <c r="AU556" s="18" t="s">
        <v>85</v>
      </c>
    </row>
    <row r="557" s="2" customFormat="1" ht="33" customHeight="1">
      <c r="A557" s="39"/>
      <c r="B557" s="40"/>
      <c r="C557" s="229" t="s">
        <v>913</v>
      </c>
      <c r="D557" s="229" t="s">
        <v>205</v>
      </c>
      <c r="E557" s="230" t="s">
        <v>914</v>
      </c>
      <c r="F557" s="231" t="s">
        <v>915</v>
      </c>
      <c r="G557" s="232" t="s">
        <v>850</v>
      </c>
      <c r="H557" s="233">
        <v>2</v>
      </c>
      <c r="I557" s="234"/>
      <c r="J557" s="235">
        <f>ROUND(I557*H557,2)</f>
        <v>0</v>
      </c>
      <c r="K557" s="236"/>
      <c r="L557" s="45"/>
      <c r="M557" s="237" t="s">
        <v>1</v>
      </c>
      <c r="N557" s="238" t="s">
        <v>41</v>
      </c>
      <c r="O557" s="92"/>
      <c r="P557" s="239">
        <f>O557*H557</f>
        <v>0</v>
      </c>
      <c r="Q557" s="239">
        <v>0</v>
      </c>
      <c r="R557" s="239">
        <f>Q557*H557</f>
        <v>0</v>
      </c>
      <c r="S557" s="239">
        <v>0</v>
      </c>
      <c r="T557" s="24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1" t="s">
        <v>277</v>
      </c>
      <c r="AT557" s="241" t="s">
        <v>205</v>
      </c>
      <c r="AU557" s="241" t="s">
        <v>85</v>
      </c>
      <c r="AY557" s="18" t="s">
        <v>203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8" t="s">
        <v>83</v>
      </c>
      <c r="BK557" s="242">
        <f>ROUND(I557*H557,2)</f>
        <v>0</v>
      </c>
      <c r="BL557" s="18" t="s">
        <v>277</v>
      </c>
      <c r="BM557" s="241" t="s">
        <v>916</v>
      </c>
    </row>
    <row r="558" s="2" customFormat="1">
      <c r="A558" s="39"/>
      <c r="B558" s="40"/>
      <c r="C558" s="41"/>
      <c r="D558" s="245" t="s">
        <v>474</v>
      </c>
      <c r="E558" s="41"/>
      <c r="F558" s="276" t="s">
        <v>900</v>
      </c>
      <c r="G558" s="41"/>
      <c r="H558" s="41"/>
      <c r="I558" s="277"/>
      <c r="J558" s="41"/>
      <c r="K558" s="41"/>
      <c r="L558" s="45"/>
      <c r="M558" s="278"/>
      <c r="N558" s="279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474</v>
      </c>
      <c r="AU558" s="18" t="s">
        <v>85</v>
      </c>
    </row>
    <row r="559" s="2" customFormat="1" ht="37.8" customHeight="1">
      <c r="A559" s="39"/>
      <c r="B559" s="40"/>
      <c r="C559" s="229" t="s">
        <v>917</v>
      </c>
      <c r="D559" s="229" t="s">
        <v>205</v>
      </c>
      <c r="E559" s="230" t="s">
        <v>918</v>
      </c>
      <c r="F559" s="231" t="s">
        <v>919</v>
      </c>
      <c r="G559" s="232" t="s">
        <v>850</v>
      </c>
      <c r="H559" s="233">
        <v>1</v>
      </c>
      <c r="I559" s="234"/>
      <c r="J559" s="235">
        <f>ROUND(I559*H559,2)</f>
        <v>0</v>
      </c>
      <c r="K559" s="236"/>
      <c r="L559" s="45"/>
      <c r="M559" s="237" t="s">
        <v>1</v>
      </c>
      <c r="N559" s="238" t="s">
        <v>41</v>
      </c>
      <c r="O559" s="92"/>
      <c r="P559" s="239">
        <f>O559*H559</f>
        <v>0</v>
      </c>
      <c r="Q559" s="239">
        <v>0</v>
      </c>
      <c r="R559" s="239">
        <f>Q559*H559</f>
        <v>0</v>
      </c>
      <c r="S559" s="239">
        <v>0</v>
      </c>
      <c r="T559" s="24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1" t="s">
        <v>277</v>
      </c>
      <c r="AT559" s="241" t="s">
        <v>205</v>
      </c>
      <c r="AU559" s="241" t="s">
        <v>85</v>
      </c>
      <c r="AY559" s="18" t="s">
        <v>203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8" t="s">
        <v>83</v>
      </c>
      <c r="BK559" s="242">
        <f>ROUND(I559*H559,2)</f>
        <v>0</v>
      </c>
      <c r="BL559" s="18" t="s">
        <v>277</v>
      </c>
      <c r="BM559" s="241" t="s">
        <v>920</v>
      </c>
    </row>
    <row r="560" s="2" customFormat="1">
      <c r="A560" s="39"/>
      <c r="B560" s="40"/>
      <c r="C560" s="41"/>
      <c r="D560" s="245" t="s">
        <v>474</v>
      </c>
      <c r="E560" s="41"/>
      <c r="F560" s="276" t="s">
        <v>900</v>
      </c>
      <c r="G560" s="41"/>
      <c r="H560" s="41"/>
      <c r="I560" s="277"/>
      <c r="J560" s="41"/>
      <c r="K560" s="41"/>
      <c r="L560" s="45"/>
      <c r="M560" s="278"/>
      <c r="N560" s="279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474</v>
      </c>
      <c r="AU560" s="18" t="s">
        <v>85</v>
      </c>
    </row>
    <row r="561" s="2" customFormat="1" ht="37.8" customHeight="1">
      <c r="A561" s="39"/>
      <c r="B561" s="40"/>
      <c r="C561" s="229" t="s">
        <v>921</v>
      </c>
      <c r="D561" s="229" t="s">
        <v>205</v>
      </c>
      <c r="E561" s="230" t="s">
        <v>922</v>
      </c>
      <c r="F561" s="231" t="s">
        <v>923</v>
      </c>
      <c r="G561" s="232" t="s">
        <v>850</v>
      </c>
      <c r="H561" s="233">
        <v>1</v>
      </c>
      <c r="I561" s="234"/>
      <c r="J561" s="235">
        <f>ROUND(I561*H561,2)</f>
        <v>0</v>
      </c>
      <c r="K561" s="236"/>
      <c r="L561" s="45"/>
      <c r="M561" s="237" t="s">
        <v>1</v>
      </c>
      <c r="N561" s="238" t="s">
        <v>41</v>
      </c>
      <c r="O561" s="92"/>
      <c r="P561" s="239">
        <f>O561*H561</f>
        <v>0</v>
      </c>
      <c r="Q561" s="239">
        <v>0</v>
      </c>
      <c r="R561" s="239">
        <f>Q561*H561</f>
        <v>0</v>
      </c>
      <c r="S561" s="239">
        <v>0</v>
      </c>
      <c r="T561" s="240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1" t="s">
        <v>277</v>
      </c>
      <c r="AT561" s="241" t="s">
        <v>205</v>
      </c>
      <c r="AU561" s="241" t="s">
        <v>85</v>
      </c>
      <c r="AY561" s="18" t="s">
        <v>203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8" t="s">
        <v>83</v>
      </c>
      <c r="BK561" s="242">
        <f>ROUND(I561*H561,2)</f>
        <v>0</v>
      </c>
      <c r="BL561" s="18" t="s">
        <v>277</v>
      </c>
      <c r="BM561" s="241" t="s">
        <v>924</v>
      </c>
    </row>
    <row r="562" s="2" customFormat="1">
      <c r="A562" s="39"/>
      <c r="B562" s="40"/>
      <c r="C562" s="41"/>
      <c r="D562" s="245" t="s">
        <v>474</v>
      </c>
      <c r="E562" s="41"/>
      <c r="F562" s="276" t="s">
        <v>900</v>
      </c>
      <c r="G562" s="41"/>
      <c r="H562" s="41"/>
      <c r="I562" s="277"/>
      <c r="J562" s="41"/>
      <c r="K562" s="41"/>
      <c r="L562" s="45"/>
      <c r="M562" s="278"/>
      <c r="N562" s="279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474</v>
      </c>
      <c r="AU562" s="18" t="s">
        <v>85</v>
      </c>
    </row>
    <row r="563" s="2" customFormat="1" ht="33" customHeight="1">
      <c r="A563" s="39"/>
      <c r="B563" s="40"/>
      <c r="C563" s="229" t="s">
        <v>925</v>
      </c>
      <c r="D563" s="229" t="s">
        <v>205</v>
      </c>
      <c r="E563" s="230" t="s">
        <v>926</v>
      </c>
      <c r="F563" s="231" t="s">
        <v>927</v>
      </c>
      <c r="G563" s="232" t="s">
        <v>850</v>
      </c>
      <c r="H563" s="233">
        <v>4</v>
      </c>
      <c r="I563" s="234"/>
      <c r="J563" s="235">
        <f>ROUND(I563*H563,2)</f>
        <v>0</v>
      </c>
      <c r="K563" s="236"/>
      <c r="L563" s="45"/>
      <c r="M563" s="237" t="s">
        <v>1</v>
      </c>
      <c r="N563" s="238" t="s">
        <v>41</v>
      </c>
      <c r="O563" s="92"/>
      <c r="P563" s="239">
        <f>O563*H563</f>
        <v>0</v>
      </c>
      <c r="Q563" s="239">
        <v>0</v>
      </c>
      <c r="R563" s="239">
        <f>Q563*H563</f>
        <v>0</v>
      </c>
      <c r="S563" s="239">
        <v>0</v>
      </c>
      <c r="T563" s="240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1" t="s">
        <v>277</v>
      </c>
      <c r="AT563" s="241" t="s">
        <v>205</v>
      </c>
      <c r="AU563" s="241" t="s">
        <v>85</v>
      </c>
      <c r="AY563" s="18" t="s">
        <v>203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8" t="s">
        <v>83</v>
      </c>
      <c r="BK563" s="242">
        <f>ROUND(I563*H563,2)</f>
        <v>0</v>
      </c>
      <c r="BL563" s="18" t="s">
        <v>277</v>
      </c>
      <c r="BM563" s="241" t="s">
        <v>928</v>
      </c>
    </row>
    <row r="564" s="2" customFormat="1">
      <c r="A564" s="39"/>
      <c r="B564" s="40"/>
      <c r="C564" s="41"/>
      <c r="D564" s="245" t="s">
        <v>474</v>
      </c>
      <c r="E564" s="41"/>
      <c r="F564" s="276" t="s">
        <v>900</v>
      </c>
      <c r="G564" s="41"/>
      <c r="H564" s="41"/>
      <c r="I564" s="277"/>
      <c r="J564" s="41"/>
      <c r="K564" s="41"/>
      <c r="L564" s="45"/>
      <c r="M564" s="278"/>
      <c r="N564" s="279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474</v>
      </c>
      <c r="AU564" s="18" t="s">
        <v>85</v>
      </c>
    </row>
    <row r="565" s="2" customFormat="1" ht="33" customHeight="1">
      <c r="A565" s="39"/>
      <c r="B565" s="40"/>
      <c r="C565" s="229" t="s">
        <v>929</v>
      </c>
      <c r="D565" s="229" t="s">
        <v>205</v>
      </c>
      <c r="E565" s="230" t="s">
        <v>930</v>
      </c>
      <c r="F565" s="231" t="s">
        <v>931</v>
      </c>
      <c r="G565" s="232" t="s">
        <v>850</v>
      </c>
      <c r="H565" s="233">
        <v>1</v>
      </c>
      <c r="I565" s="234"/>
      <c r="J565" s="235">
        <f>ROUND(I565*H565,2)</f>
        <v>0</v>
      </c>
      <c r="K565" s="236"/>
      <c r="L565" s="45"/>
      <c r="M565" s="237" t="s">
        <v>1</v>
      </c>
      <c r="N565" s="238" t="s">
        <v>41</v>
      </c>
      <c r="O565" s="92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277</v>
      </c>
      <c r="AT565" s="241" t="s">
        <v>205</v>
      </c>
      <c r="AU565" s="241" t="s">
        <v>85</v>
      </c>
      <c r="AY565" s="18" t="s">
        <v>203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83</v>
      </c>
      <c r="BK565" s="242">
        <f>ROUND(I565*H565,2)</f>
        <v>0</v>
      </c>
      <c r="BL565" s="18" t="s">
        <v>277</v>
      </c>
      <c r="BM565" s="241" t="s">
        <v>932</v>
      </c>
    </row>
    <row r="566" s="2" customFormat="1">
      <c r="A566" s="39"/>
      <c r="B566" s="40"/>
      <c r="C566" s="41"/>
      <c r="D566" s="245" t="s">
        <v>474</v>
      </c>
      <c r="E566" s="41"/>
      <c r="F566" s="276" t="s">
        <v>900</v>
      </c>
      <c r="G566" s="41"/>
      <c r="H566" s="41"/>
      <c r="I566" s="277"/>
      <c r="J566" s="41"/>
      <c r="K566" s="41"/>
      <c r="L566" s="45"/>
      <c r="M566" s="278"/>
      <c r="N566" s="279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474</v>
      </c>
      <c r="AU566" s="18" t="s">
        <v>85</v>
      </c>
    </row>
    <row r="567" s="2" customFormat="1" ht="37.8" customHeight="1">
      <c r="A567" s="39"/>
      <c r="B567" s="40"/>
      <c r="C567" s="229" t="s">
        <v>933</v>
      </c>
      <c r="D567" s="229" t="s">
        <v>205</v>
      </c>
      <c r="E567" s="230" t="s">
        <v>934</v>
      </c>
      <c r="F567" s="231" t="s">
        <v>935</v>
      </c>
      <c r="G567" s="232" t="s">
        <v>850</v>
      </c>
      <c r="H567" s="233">
        <v>1</v>
      </c>
      <c r="I567" s="234"/>
      <c r="J567" s="235">
        <f>ROUND(I567*H567,2)</f>
        <v>0</v>
      </c>
      <c r="K567" s="236"/>
      <c r="L567" s="45"/>
      <c r="M567" s="237" t="s">
        <v>1</v>
      </c>
      <c r="N567" s="238" t="s">
        <v>41</v>
      </c>
      <c r="O567" s="92"/>
      <c r="P567" s="239">
        <f>O567*H567</f>
        <v>0</v>
      </c>
      <c r="Q567" s="239">
        <v>0</v>
      </c>
      <c r="R567" s="239">
        <f>Q567*H567</f>
        <v>0</v>
      </c>
      <c r="S567" s="239">
        <v>0</v>
      </c>
      <c r="T567" s="24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1" t="s">
        <v>277</v>
      </c>
      <c r="AT567" s="241" t="s">
        <v>205</v>
      </c>
      <c r="AU567" s="241" t="s">
        <v>85</v>
      </c>
      <c r="AY567" s="18" t="s">
        <v>203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8" t="s">
        <v>83</v>
      </c>
      <c r="BK567" s="242">
        <f>ROUND(I567*H567,2)</f>
        <v>0</v>
      </c>
      <c r="BL567" s="18" t="s">
        <v>277</v>
      </c>
      <c r="BM567" s="241" t="s">
        <v>936</v>
      </c>
    </row>
    <row r="568" s="2" customFormat="1">
      <c r="A568" s="39"/>
      <c r="B568" s="40"/>
      <c r="C568" s="41"/>
      <c r="D568" s="245" t="s">
        <v>474</v>
      </c>
      <c r="E568" s="41"/>
      <c r="F568" s="276" t="s">
        <v>900</v>
      </c>
      <c r="G568" s="41"/>
      <c r="H568" s="41"/>
      <c r="I568" s="277"/>
      <c r="J568" s="41"/>
      <c r="K568" s="41"/>
      <c r="L568" s="45"/>
      <c r="M568" s="278"/>
      <c r="N568" s="279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474</v>
      </c>
      <c r="AU568" s="18" t="s">
        <v>85</v>
      </c>
    </row>
    <row r="569" s="2" customFormat="1" ht="37.8" customHeight="1">
      <c r="A569" s="39"/>
      <c r="B569" s="40"/>
      <c r="C569" s="229" t="s">
        <v>937</v>
      </c>
      <c r="D569" s="229" t="s">
        <v>205</v>
      </c>
      <c r="E569" s="230" t="s">
        <v>938</v>
      </c>
      <c r="F569" s="231" t="s">
        <v>939</v>
      </c>
      <c r="G569" s="232" t="s">
        <v>850</v>
      </c>
      <c r="H569" s="233">
        <v>2</v>
      </c>
      <c r="I569" s="234"/>
      <c r="J569" s="235">
        <f>ROUND(I569*H569,2)</f>
        <v>0</v>
      </c>
      <c r="K569" s="236"/>
      <c r="L569" s="45"/>
      <c r="M569" s="237" t="s">
        <v>1</v>
      </c>
      <c r="N569" s="238" t="s">
        <v>41</v>
      </c>
      <c r="O569" s="92"/>
      <c r="P569" s="239">
        <f>O569*H569</f>
        <v>0</v>
      </c>
      <c r="Q569" s="239">
        <v>0</v>
      </c>
      <c r="R569" s="239">
        <f>Q569*H569</f>
        <v>0</v>
      </c>
      <c r="S569" s="239">
        <v>0</v>
      </c>
      <c r="T569" s="240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1" t="s">
        <v>277</v>
      </c>
      <c r="AT569" s="241" t="s">
        <v>205</v>
      </c>
      <c r="AU569" s="241" t="s">
        <v>85</v>
      </c>
      <c r="AY569" s="18" t="s">
        <v>203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8" t="s">
        <v>83</v>
      </c>
      <c r="BK569" s="242">
        <f>ROUND(I569*H569,2)</f>
        <v>0</v>
      </c>
      <c r="BL569" s="18" t="s">
        <v>277</v>
      </c>
      <c r="BM569" s="241" t="s">
        <v>940</v>
      </c>
    </row>
    <row r="570" s="2" customFormat="1">
      <c r="A570" s="39"/>
      <c r="B570" s="40"/>
      <c r="C570" s="41"/>
      <c r="D570" s="245" t="s">
        <v>474</v>
      </c>
      <c r="E570" s="41"/>
      <c r="F570" s="276" t="s">
        <v>900</v>
      </c>
      <c r="G570" s="41"/>
      <c r="H570" s="41"/>
      <c r="I570" s="277"/>
      <c r="J570" s="41"/>
      <c r="K570" s="41"/>
      <c r="L570" s="45"/>
      <c r="M570" s="278"/>
      <c r="N570" s="279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474</v>
      </c>
      <c r="AU570" s="18" t="s">
        <v>85</v>
      </c>
    </row>
    <row r="571" s="2" customFormat="1" ht="37.8" customHeight="1">
      <c r="A571" s="39"/>
      <c r="B571" s="40"/>
      <c r="C571" s="229" t="s">
        <v>941</v>
      </c>
      <c r="D571" s="229" t="s">
        <v>205</v>
      </c>
      <c r="E571" s="230" t="s">
        <v>942</v>
      </c>
      <c r="F571" s="231" t="s">
        <v>943</v>
      </c>
      <c r="G571" s="232" t="s">
        <v>850</v>
      </c>
      <c r="H571" s="233">
        <v>1</v>
      </c>
      <c r="I571" s="234"/>
      <c r="J571" s="235">
        <f>ROUND(I571*H571,2)</f>
        <v>0</v>
      </c>
      <c r="K571" s="236"/>
      <c r="L571" s="45"/>
      <c r="M571" s="237" t="s">
        <v>1</v>
      </c>
      <c r="N571" s="238" t="s">
        <v>41</v>
      </c>
      <c r="O571" s="92"/>
      <c r="P571" s="239">
        <f>O571*H571</f>
        <v>0</v>
      </c>
      <c r="Q571" s="239">
        <v>0</v>
      </c>
      <c r="R571" s="239">
        <f>Q571*H571</f>
        <v>0</v>
      </c>
      <c r="S571" s="239">
        <v>0</v>
      </c>
      <c r="T571" s="24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277</v>
      </c>
      <c r="AT571" s="241" t="s">
        <v>205</v>
      </c>
      <c r="AU571" s="241" t="s">
        <v>85</v>
      </c>
      <c r="AY571" s="18" t="s">
        <v>203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83</v>
      </c>
      <c r="BK571" s="242">
        <f>ROUND(I571*H571,2)</f>
        <v>0</v>
      </c>
      <c r="BL571" s="18" t="s">
        <v>277</v>
      </c>
      <c r="BM571" s="241" t="s">
        <v>944</v>
      </c>
    </row>
    <row r="572" s="2" customFormat="1">
      <c r="A572" s="39"/>
      <c r="B572" s="40"/>
      <c r="C572" s="41"/>
      <c r="D572" s="245" t="s">
        <v>474</v>
      </c>
      <c r="E572" s="41"/>
      <c r="F572" s="276" t="s">
        <v>900</v>
      </c>
      <c r="G572" s="41"/>
      <c r="H572" s="41"/>
      <c r="I572" s="277"/>
      <c r="J572" s="41"/>
      <c r="K572" s="41"/>
      <c r="L572" s="45"/>
      <c r="M572" s="278"/>
      <c r="N572" s="279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474</v>
      </c>
      <c r="AU572" s="18" t="s">
        <v>85</v>
      </c>
    </row>
    <row r="573" s="2" customFormat="1" ht="37.8" customHeight="1">
      <c r="A573" s="39"/>
      <c r="B573" s="40"/>
      <c r="C573" s="229" t="s">
        <v>945</v>
      </c>
      <c r="D573" s="229" t="s">
        <v>205</v>
      </c>
      <c r="E573" s="230" t="s">
        <v>946</v>
      </c>
      <c r="F573" s="231" t="s">
        <v>947</v>
      </c>
      <c r="G573" s="232" t="s">
        <v>850</v>
      </c>
      <c r="H573" s="233">
        <v>1</v>
      </c>
      <c r="I573" s="234"/>
      <c r="J573" s="235">
        <f>ROUND(I573*H573,2)</f>
        <v>0</v>
      </c>
      <c r="K573" s="236"/>
      <c r="L573" s="45"/>
      <c r="M573" s="237" t="s">
        <v>1</v>
      </c>
      <c r="N573" s="238" t="s">
        <v>41</v>
      </c>
      <c r="O573" s="92"/>
      <c r="P573" s="239">
        <f>O573*H573</f>
        <v>0</v>
      </c>
      <c r="Q573" s="239">
        <v>0</v>
      </c>
      <c r="R573" s="239">
        <f>Q573*H573</f>
        <v>0</v>
      </c>
      <c r="S573" s="239">
        <v>0</v>
      </c>
      <c r="T573" s="240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1" t="s">
        <v>277</v>
      </c>
      <c r="AT573" s="241" t="s">
        <v>205</v>
      </c>
      <c r="AU573" s="241" t="s">
        <v>85</v>
      </c>
      <c r="AY573" s="18" t="s">
        <v>203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8" t="s">
        <v>83</v>
      </c>
      <c r="BK573" s="242">
        <f>ROUND(I573*H573,2)</f>
        <v>0</v>
      </c>
      <c r="BL573" s="18" t="s">
        <v>277</v>
      </c>
      <c r="BM573" s="241" t="s">
        <v>948</v>
      </c>
    </row>
    <row r="574" s="2" customFormat="1">
      <c r="A574" s="39"/>
      <c r="B574" s="40"/>
      <c r="C574" s="41"/>
      <c r="D574" s="245" t="s">
        <v>474</v>
      </c>
      <c r="E574" s="41"/>
      <c r="F574" s="276" t="s">
        <v>900</v>
      </c>
      <c r="G574" s="41"/>
      <c r="H574" s="41"/>
      <c r="I574" s="277"/>
      <c r="J574" s="41"/>
      <c r="K574" s="41"/>
      <c r="L574" s="45"/>
      <c r="M574" s="278"/>
      <c r="N574" s="279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474</v>
      </c>
      <c r="AU574" s="18" t="s">
        <v>85</v>
      </c>
    </row>
    <row r="575" s="2" customFormat="1" ht="37.8" customHeight="1">
      <c r="A575" s="39"/>
      <c r="B575" s="40"/>
      <c r="C575" s="229" t="s">
        <v>949</v>
      </c>
      <c r="D575" s="229" t="s">
        <v>205</v>
      </c>
      <c r="E575" s="230" t="s">
        <v>950</v>
      </c>
      <c r="F575" s="231" t="s">
        <v>951</v>
      </c>
      <c r="G575" s="232" t="s">
        <v>850</v>
      </c>
      <c r="H575" s="233">
        <v>1</v>
      </c>
      <c r="I575" s="234"/>
      <c r="J575" s="235">
        <f>ROUND(I575*H575,2)</f>
        <v>0</v>
      </c>
      <c r="K575" s="236"/>
      <c r="L575" s="45"/>
      <c r="M575" s="237" t="s">
        <v>1</v>
      </c>
      <c r="N575" s="238" t="s">
        <v>41</v>
      </c>
      <c r="O575" s="92"/>
      <c r="P575" s="239">
        <f>O575*H575</f>
        <v>0</v>
      </c>
      <c r="Q575" s="239">
        <v>0</v>
      </c>
      <c r="R575" s="239">
        <f>Q575*H575</f>
        <v>0</v>
      </c>
      <c r="S575" s="239">
        <v>0</v>
      </c>
      <c r="T575" s="240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1" t="s">
        <v>277</v>
      </c>
      <c r="AT575" s="241" t="s">
        <v>205</v>
      </c>
      <c r="AU575" s="241" t="s">
        <v>85</v>
      </c>
      <c r="AY575" s="18" t="s">
        <v>203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8" t="s">
        <v>83</v>
      </c>
      <c r="BK575" s="242">
        <f>ROUND(I575*H575,2)</f>
        <v>0</v>
      </c>
      <c r="BL575" s="18" t="s">
        <v>277</v>
      </c>
      <c r="BM575" s="241" t="s">
        <v>952</v>
      </c>
    </row>
    <row r="576" s="2" customFormat="1">
      <c r="A576" s="39"/>
      <c r="B576" s="40"/>
      <c r="C576" s="41"/>
      <c r="D576" s="245" t="s">
        <v>474</v>
      </c>
      <c r="E576" s="41"/>
      <c r="F576" s="276" t="s">
        <v>900</v>
      </c>
      <c r="G576" s="41"/>
      <c r="H576" s="41"/>
      <c r="I576" s="277"/>
      <c r="J576" s="41"/>
      <c r="K576" s="41"/>
      <c r="L576" s="45"/>
      <c r="M576" s="278"/>
      <c r="N576" s="279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474</v>
      </c>
      <c r="AU576" s="18" t="s">
        <v>85</v>
      </c>
    </row>
    <row r="577" s="2" customFormat="1" ht="37.8" customHeight="1">
      <c r="A577" s="39"/>
      <c r="B577" s="40"/>
      <c r="C577" s="229" t="s">
        <v>953</v>
      </c>
      <c r="D577" s="229" t="s">
        <v>205</v>
      </c>
      <c r="E577" s="230" t="s">
        <v>954</v>
      </c>
      <c r="F577" s="231" t="s">
        <v>955</v>
      </c>
      <c r="G577" s="232" t="s">
        <v>850</v>
      </c>
      <c r="H577" s="233">
        <v>3</v>
      </c>
      <c r="I577" s="234"/>
      <c r="J577" s="235">
        <f>ROUND(I577*H577,2)</f>
        <v>0</v>
      </c>
      <c r="K577" s="236"/>
      <c r="L577" s="45"/>
      <c r="M577" s="237" t="s">
        <v>1</v>
      </c>
      <c r="N577" s="238" t="s">
        <v>41</v>
      </c>
      <c r="O577" s="92"/>
      <c r="P577" s="239">
        <f>O577*H577</f>
        <v>0</v>
      </c>
      <c r="Q577" s="239">
        <v>0</v>
      </c>
      <c r="R577" s="239">
        <f>Q577*H577</f>
        <v>0</v>
      </c>
      <c r="S577" s="239">
        <v>0</v>
      </c>
      <c r="T577" s="240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1" t="s">
        <v>277</v>
      </c>
      <c r="AT577" s="241" t="s">
        <v>205</v>
      </c>
      <c r="AU577" s="241" t="s">
        <v>85</v>
      </c>
      <c r="AY577" s="18" t="s">
        <v>203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8" t="s">
        <v>83</v>
      </c>
      <c r="BK577" s="242">
        <f>ROUND(I577*H577,2)</f>
        <v>0</v>
      </c>
      <c r="BL577" s="18" t="s">
        <v>277</v>
      </c>
      <c r="BM577" s="241" t="s">
        <v>956</v>
      </c>
    </row>
    <row r="578" s="2" customFormat="1">
      <c r="A578" s="39"/>
      <c r="B578" s="40"/>
      <c r="C578" s="41"/>
      <c r="D578" s="245" t="s">
        <v>474</v>
      </c>
      <c r="E578" s="41"/>
      <c r="F578" s="276" t="s">
        <v>900</v>
      </c>
      <c r="G578" s="41"/>
      <c r="H578" s="41"/>
      <c r="I578" s="277"/>
      <c r="J578" s="41"/>
      <c r="K578" s="41"/>
      <c r="L578" s="45"/>
      <c r="M578" s="278"/>
      <c r="N578" s="279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474</v>
      </c>
      <c r="AU578" s="18" t="s">
        <v>85</v>
      </c>
    </row>
    <row r="579" s="2" customFormat="1" ht="37.8" customHeight="1">
      <c r="A579" s="39"/>
      <c r="B579" s="40"/>
      <c r="C579" s="229" t="s">
        <v>957</v>
      </c>
      <c r="D579" s="229" t="s">
        <v>205</v>
      </c>
      <c r="E579" s="230" t="s">
        <v>958</v>
      </c>
      <c r="F579" s="231" t="s">
        <v>959</v>
      </c>
      <c r="G579" s="232" t="s">
        <v>850</v>
      </c>
      <c r="H579" s="233">
        <v>1</v>
      </c>
      <c r="I579" s="234"/>
      <c r="J579" s="235">
        <f>ROUND(I579*H579,2)</f>
        <v>0</v>
      </c>
      <c r="K579" s="236"/>
      <c r="L579" s="45"/>
      <c r="M579" s="237" t="s">
        <v>1</v>
      </c>
      <c r="N579" s="238" t="s">
        <v>41</v>
      </c>
      <c r="O579" s="92"/>
      <c r="P579" s="239">
        <f>O579*H579</f>
        <v>0</v>
      </c>
      <c r="Q579" s="239">
        <v>0</v>
      </c>
      <c r="R579" s="239">
        <f>Q579*H579</f>
        <v>0</v>
      </c>
      <c r="S579" s="239">
        <v>0</v>
      </c>
      <c r="T579" s="240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1" t="s">
        <v>277</v>
      </c>
      <c r="AT579" s="241" t="s">
        <v>205</v>
      </c>
      <c r="AU579" s="241" t="s">
        <v>85</v>
      </c>
      <c r="AY579" s="18" t="s">
        <v>203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8" t="s">
        <v>83</v>
      </c>
      <c r="BK579" s="242">
        <f>ROUND(I579*H579,2)</f>
        <v>0</v>
      </c>
      <c r="BL579" s="18" t="s">
        <v>277</v>
      </c>
      <c r="BM579" s="241" t="s">
        <v>960</v>
      </c>
    </row>
    <row r="580" s="2" customFormat="1">
      <c r="A580" s="39"/>
      <c r="B580" s="40"/>
      <c r="C580" s="41"/>
      <c r="D580" s="245" t="s">
        <v>474</v>
      </c>
      <c r="E580" s="41"/>
      <c r="F580" s="276" t="s">
        <v>900</v>
      </c>
      <c r="G580" s="41"/>
      <c r="H580" s="41"/>
      <c r="I580" s="277"/>
      <c r="J580" s="41"/>
      <c r="K580" s="41"/>
      <c r="L580" s="45"/>
      <c r="M580" s="278"/>
      <c r="N580" s="279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474</v>
      </c>
      <c r="AU580" s="18" t="s">
        <v>85</v>
      </c>
    </row>
    <row r="581" s="2" customFormat="1" ht="37.8" customHeight="1">
      <c r="A581" s="39"/>
      <c r="B581" s="40"/>
      <c r="C581" s="229" t="s">
        <v>476</v>
      </c>
      <c r="D581" s="229" t="s">
        <v>205</v>
      </c>
      <c r="E581" s="230" t="s">
        <v>961</v>
      </c>
      <c r="F581" s="231" t="s">
        <v>962</v>
      </c>
      <c r="G581" s="232" t="s">
        <v>850</v>
      </c>
      <c r="H581" s="233">
        <v>1</v>
      </c>
      <c r="I581" s="234"/>
      <c r="J581" s="235">
        <f>ROUND(I581*H581,2)</f>
        <v>0</v>
      </c>
      <c r="K581" s="236"/>
      <c r="L581" s="45"/>
      <c r="M581" s="237" t="s">
        <v>1</v>
      </c>
      <c r="N581" s="238" t="s">
        <v>41</v>
      </c>
      <c r="O581" s="92"/>
      <c r="P581" s="239">
        <f>O581*H581</f>
        <v>0</v>
      </c>
      <c r="Q581" s="239">
        <v>0</v>
      </c>
      <c r="R581" s="239">
        <f>Q581*H581</f>
        <v>0</v>
      </c>
      <c r="S581" s="239">
        <v>0</v>
      </c>
      <c r="T581" s="240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1" t="s">
        <v>277</v>
      </c>
      <c r="AT581" s="241" t="s">
        <v>205</v>
      </c>
      <c r="AU581" s="241" t="s">
        <v>85</v>
      </c>
      <c r="AY581" s="18" t="s">
        <v>203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8" t="s">
        <v>83</v>
      </c>
      <c r="BK581" s="242">
        <f>ROUND(I581*H581,2)</f>
        <v>0</v>
      </c>
      <c r="BL581" s="18" t="s">
        <v>277</v>
      </c>
      <c r="BM581" s="241" t="s">
        <v>963</v>
      </c>
    </row>
    <row r="582" s="2" customFormat="1">
      <c r="A582" s="39"/>
      <c r="B582" s="40"/>
      <c r="C582" s="41"/>
      <c r="D582" s="245" t="s">
        <v>474</v>
      </c>
      <c r="E582" s="41"/>
      <c r="F582" s="276" t="s">
        <v>900</v>
      </c>
      <c r="G582" s="41"/>
      <c r="H582" s="41"/>
      <c r="I582" s="277"/>
      <c r="J582" s="41"/>
      <c r="K582" s="41"/>
      <c r="L582" s="45"/>
      <c r="M582" s="278"/>
      <c r="N582" s="279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474</v>
      </c>
      <c r="AU582" s="18" t="s">
        <v>85</v>
      </c>
    </row>
    <row r="583" s="2" customFormat="1" ht="37.8" customHeight="1">
      <c r="A583" s="39"/>
      <c r="B583" s="40"/>
      <c r="C583" s="229" t="s">
        <v>964</v>
      </c>
      <c r="D583" s="229" t="s">
        <v>205</v>
      </c>
      <c r="E583" s="230" t="s">
        <v>965</v>
      </c>
      <c r="F583" s="231" t="s">
        <v>966</v>
      </c>
      <c r="G583" s="232" t="s">
        <v>850</v>
      </c>
      <c r="H583" s="233">
        <v>1</v>
      </c>
      <c r="I583" s="234"/>
      <c r="J583" s="235">
        <f>ROUND(I583*H583,2)</f>
        <v>0</v>
      </c>
      <c r="K583" s="236"/>
      <c r="L583" s="45"/>
      <c r="M583" s="237" t="s">
        <v>1</v>
      </c>
      <c r="N583" s="238" t="s">
        <v>41</v>
      </c>
      <c r="O583" s="92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1" t="s">
        <v>277</v>
      </c>
      <c r="AT583" s="241" t="s">
        <v>205</v>
      </c>
      <c r="AU583" s="241" t="s">
        <v>85</v>
      </c>
      <c r="AY583" s="18" t="s">
        <v>203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8" t="s">
        <v>83</v>
      </c>
      <c r="BK583" s="242">
        <f>ROUND(I583*H583,2)</f>
        <v>0</v>
      </c>
      <c r="BL583" s="18" t="s">
        <v>277</v>
      </c>
      <c r="BM583" s="241" t="s">
        <v>967</v>
      </c>
    </row>
    <row r="584" s="2" customFormat="1">
      <c r="A584" s="39"/>
      <c r="B584" s="40"/>
      <c r="C584" s="41"/>
      <c r="D584" s="245" t="s">
        <v>474</v>
      </c>
      <c r="E584" s="41"/>
      <c r="F584" s="276" t="s">
        <v>900</v>
      </c>
      <c r="G584" s="41"/>
      <c r="H584" s="41"/>
      <c r="I584" s="277"/>
      <c r="J584" s="41"/>
      <c r="K584" s="41"/>
      <c r="L584" s="45"/>
      <c r="M584" s="278"/>
      <c r="N584" s="279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474</v>
      </c>
      <c r="AU584" s="18" t="s">
        <v>85</v>
      </c>
    </row>
    <row r="585" s="2" customFormat="1" ht="37.8" customHeight="1">
      <c r="A585" s="39"/>
      <c r="B585" s="40"/>
      <c r="C585" s="229" t="s">
        <v>968</v>
      </c>
      <c r="D585" s="229" t="s">
        <v>205</v>
      </c>
      <c r="E585" s="230" t="s">
        <v>969</v>
      </c>
      <c r="F585" s="231" t="s">
        <v>970</v>
      </c>
      <c r="G585" s="232" t="s">
        <v>850</v>
      </c>
      <c r="H585" s="233">
        <v>2</v>
      </c>
      <c r="I585" s="234"/>
      <c r="J585" s="235">
        <f>ROUND(I585*H585,2)</f>
        <v>0</v>
      </c>
      <c r="K585" s="236"/>
      <c r="L585" s="45"/>
      <c r="M585" s="237" t="s">
        <v>1</v>
      </c>
      <c r="N585" s="238" t="s">
        <v>41</v>
      </c>
      <c r="O585" s="92"/>
      <c r="P585" s="239">
        <f>O585*H585</f>
        <v>0</v>
      </c>
      <c r="Q585" s="239">
        <v>0</v>
      </c>
      <c r="R585" s="239">
        <f>Q585*H585</f>
        <v>0</v>
      </c>
      <c r="S585" s="239">
        <v>0</v>
      </c>
      <c r="T585" s="24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1" t="s">
        <v>277</v>
      </c>
      <c r="AT585" s="241" t="s">
        <v>205</v>
      </c>
      <c r="AU585" s="241" t="s">
        <v>85</v>
      </c>
      <c r="AY585" s="18" t="s">
        <v>203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8" t="s">
        <v>83</v>
      </c>
      <c r="BK585" s="242">
        <f>ROUND(I585*H585,2)</f>
        <v>0</v>
      </c>
      <c r="BL585" s="18" t="s">
        <v>277</v>
      </c>
      <c r="BM585" s="241" t="s">
        <v>971</v>
      </c>
    </row>
    <row r="586" s="2" customFormat="1">
      <c r="A586" s="39"/>
      <c r="B586" s="40"/>
      <c r="C586" s="41"/>
      <c r="D586" s="245" t="s">
        <v>474</v>
      </c>
      <c r="E586" s="41"/>
      <c r="F586" s="276" t="s">
        <v>900</v>
      </c>
      <c r="G586" s="41"/>
      <c r="H586" s="41"/>
      <c r="I586" s="277"/>
      <c r="J586" s="41"/>
      <c r="K586" s="41"/>
      <c r="L586" s="45"/>
      <c r="M586" s="278"/>
      <c r="N586" s="279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474</v>
      </c>
      <c r="AU586" s="18" t="s">
        <v>85</v>
      </c>
    </row>
    <row r="587" s="2" customFormat="1" ht="37.8" customHeight="1">
      <c r="A587" s="39"/>
      <c r="B587" s="40"/>
      <c r="C587" s="229" t="s">
        <v>972</v>
      </c>
      <c r="D587" s="229" t="s">
        <v>205</v>
      </c>
      <c r="E587" s="230" t="s">
        <v>973</v>
      </c>
      <c r="F587" s="231" t="s">
        <v>974</v>
      </c>
      <c r="G587" s="232" t="s">
        <v>850</v>
      </c>
      <c r="H587" s="233">
        <v>1</v>
      </c>
      <c r="I587" s="234"/>
      <c r="J587" s="235">
        <f>ROUND(I587*H587,2)</f>
        <v>0</v>
      </c>
      <c r="K587" s="236"/>
      <c r="L587" s="45"/>
      <c r="M587" s="237" t="s">
        <v>1</v>
      </c>
      <c r="N587" s="238" t="s">
        <v>41</v>
      </c>
      <c r="O587" s="92"/>
      <c r="P587" s="239">
        <f>O587*H587</f>
        <v>0</v>
      </c>
      <c r="Q587" s="239">
        <v>0</v>
      </c>
      <c r="R587" s="239">
        <f>Q587*H587</f>
        <v>0</v>
      </c>
      <c r="S587" s="239">
        <v>0</v>
      </c>
      <c r="T587" s="240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1" t="s">
        <v>277</v>
      </c>
      <c r="AT587" s="241" t="s">
        <v>205</v>
      </c>
      <c r="AU587" s="241" t="s">
        <v>85</v>
      </c>
      <c r="AY587" s="18" t="s">
        <v>203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8" t="s">
        <v>83</v>
      </c>
      <c r="BK587" s="242">
        <f>ROUND(I587*H587,2)</f>
        <v>0</v>
      </c>
      <c r="BL587" s="18" t="s">
        <v>277</v>
      </c>
      <c r="BM587" s="241" t="s">
        <v>975</v>
      </c>
    </row>
    <row r="588" s="2" customFormat="1">
      <c r="A588" s="39"/>
      <c r="B588" s="40"/>
      <c r="C588" s="41"/>
      <c r="D588" s="245" t="s">
        <v>474</v>
      </c>
      <c r="E588" s="41"/>
      <c r="F588" s="276" t="s">
        <v>900</v>
      </c>
      <c r="G588" s="41"/>
      <c r="H588" s="41"/>
      <c r="I588" s="277"/>
      <c r="J588" s="41"/>
      <c r="K588" s="41"/>
      <c r="L588" s="45"/>
      <c r="M588" s="278"/>
      <c r="N588" s="279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474</v>
      </c>
      <c r="AU588" s="18" t="s">
        <v>85</v>
      </c>
    </row>
    <row r="589" s="2" customFormat="1" ht="37.8" customHeight="1">
      <c r="A589" s="39"/>
      <c r="B589" s="40"/>
      <c r="C589" s="229" t="s">
        <v>976</v>
      </c>
      <c r="D589" s="229" t="s">
        <v>205</v>
      </c>
      <c r="E589" s="230" t="s">
        <v>977</v>
      </c>
      <c r="F589" s="231" t="s">
        <v>978</v>
      </c>
      <c r="G589" s="232" t="s">
        <v>850</v>
      </c>
      <c r="H589" s="233">
        <v>1</v>
      </c>
      <c r="I589" s="234"/>
      <c r="J589" s="235">
        <f>ROUND(I589*H589,2)</f>
        <v>0</v>
      </c>
      <c r="K589" s="236"/>
      <c r="L589" s="45"/>
      <c r="M589" s="237" t="s">
        <v>1</v>
      </c>
      <c r="N589" s="238" t="s">
        <v>41</v>
      </c>
      <c r="O589" s="92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277</v>
      </c>
      <c r="AT589" s="241" t="s">
        <v>205</v>
      </c>
      <c r="AU589" s="241" t="s">
        <v>85</v>
      </c>
      <c r="AY589" s="18" t="s">
        <v>203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83</v>
      </c>
      <c r="BK589" s="242">
        <f>ROUND(I589*H589,2)</f>
        <v>0</v>
      </c>
      <c r="BL589" s="18" t="s">
        <v>277</v>
      </c>
      <c r="BM589" s="241" t="s">
        <v>979</v>
      </c>
    </row>
    <row r="590" s="2" customFormat="1">
      <c r="A590" s="39"/>
      <c r="B590" s="40"/>
      <c r="C590" s="41"/>
      <c r="D590" s="245" t="s">
        <v>474</v>
      </c>
      <c r="E590" s="41"/>
      <c r="F590" s="276" t="s">
        <v>980</v>
      </c>
      <c r="G590" s="41"/>
      <c r="H590" s="41"/>
      <c r="I590" s="277"/>
      <c r="J590" s="41"/>
      <c r="K590" s="41"/>
      <c r="L590" s="45"/>
      <c r="M590" s="278"/>
      <c r="N590" s="279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474</v>
      </c>
      <c r="AU590" s="18" t="s">
        <v>85</v>
      </c>
    </row>
    <row r="591" s="2" customFormat="1" ht="33" customHeight="1">
      <c r="A591" s="39"/>
      <c r="B591" s="40"/>
      <c r="C591" s="229" t="s">
        <v>981</v>
      </c>
      <c r="D591" s="229" t="s">
        <v>205</v>
      </c>
      <c r="E591" s="230" t="s">
        <v>982</v>
      </c>
      <c r="F591" s="231" t="s">
        <v>983</v>
      </c>
      <c r="G591" s="232" t="s">
        <v>984</v>
      </c>
      <c r="H591" s="233">
        <v>2.0499999999999998</v>
      </c>
      <c r="I591" s="234"/>
      <c r="J591" s="235">
        <f>ROUND(I591*H591,2)</f>
        <v>0</v>
      </c>
      <c r="K591" s="236"/>
      <c r="L591" s="45"/>
      <c r="M591" s="237" t="s">
        <v>1</v>
      </c>
      <c r="N591" s="238" t="s">
        <v>41</v>
      </c>
      <c r="O591" s="92"/>
      <c r="P591" s="239">
        <f>O591*H591</f>
        <v>0</v>
      </c>
      <c r="Q591" s="239">
        <v>0</v>
      </c>
      <c r="R591" s="239">
        <f>Q591*H591</f>
        <v>0</v>
      </c>
      <c r="S591" s="239">
        <v>0</v>
      </c>
      <c r="T591" s="24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1" t="s">
        <v>277</v>
      </c>
      <c r="AT591" s="241" t="s">
        <v>205</v>
      </c>
      <c r="AU591" s="241" t="s">
        <v>85</v>
      </c>
      <c r="AY591" s="18" t="s">
        <v>203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8" t="s">
        <v>83</v>
      </c>
      <c r="BK591" s="242">
        <f>ROUND(I591*H591,2)</f>
        <v>0</v>
      </c>
      <c r="BL591" s="18" t="s">
        <v>277</v>
      </c>
      <c r="BM591" s="241" t="s">
        <v>985</v>
      </c>
    </row>
    <row r="592" s="2" customFormat="1">
      <c r="A592" s="39"/>
      <c r="B592" s="40"/>
      <c r="C592" s="41"/>
      <c r="D592" s="245" t="s">
        <v>474</v>
      </c>
      <c r="E592" s="41"/>
      <c r="F592" s="276" t="s">
        <v>980</v>
      </c>
      <c r="G592" s="41"/>
      <c r="H592" s="41"/>
      <c r="I592" s="277"/>
      <c r="J592" s="41"/>
      <c r="K592" s="41"/>
      <c r="L592" s="45"/>
      <c r="M592" s="278"/>
      <c r="N592" s="279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474</v>
      </c>
      <c r="AU592" s="18" t="s">
        <v>85</v>
      </c>
    </row>
    <row r="593" s="2" customFormat="1" ht="33" customHeight="1">
      <c r="A593" s="39"/>
      <c r="B593" s="40"/>
      <c r="C593" s="229" t="s">
        <v>986</v>
      </c>
      <c r="D593" s="229" t="s">
        <v>205</v>
      </c>
      <c r="E593" s="230" t="s">
        <v>987</v>
      </c>
      <c r="F593" s="231" t="s">
        <v>988</v>
      </c>
      <c r="G593" s="232" t="s">
        <v>984</v>
      </c>
      <c r="H593" s="233">
        <v>4</v>
      </c>
      <c r="I593" s="234"/>
      <c r="J593" s="235">
        <f>ROUND(I593*H593,2)</f>
        <v>0</v>
      </c>
      <c r="K593" s="236"/>
      <c r="L593" s="45"/>
      <c r="M593" s="237" t="s">
        <v>1</v>
      </c>
      <c r="N593" s="238" t="s">
        <v>41</v>
      </c>
      <c r="O593" s="92"/>
      <c r="P593" s="239">
        <f>O593*H593</f>
        <v>0</v>
      </c>
      <c r="Q593" s="239">
        <v>0</v>
      </c>
      <c r="R593" s="239">
        <f>Q593*H593</f>
        <v>0</v>
      </c>
      <c r="S593" s="239">
        <v>0</v>
      </c>
      <c r="T593" s="240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1" t="s">
        <v>277</v>
      </c>
      <c r="AT593" s="241" t="s">
        <v>205</v>
      </c>
      <c r="AU593" s="241" t="s">
        <v>85</v>
      </c>
      <c r="AY593" s="18" t="s">
        <v>203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8" t="s">
        <v>83</v>
      </c>
      <c r="BK593" s="242">
        <f>ROUND(I593*H593,2)</f>
        <v>0</v>
      </c>
      <c r="BL593" s="18" t="s">
        <v>277</v>
      </c>
      <c r="BM593" s="241" t="s">
        <v>989</v>
      </c>
    </row>
    <row r="594" s="2" customFormat="1">
      <c r="A594" s="39"/>
      <c r="B594" s="40"/>
      <c r="C594" s="41"/>
      <c r="D594" s="245" t="s">
        <v>474</v>
      </c>
      <c r="E594" s="41"/>
      <c r="F594" s="276" t="s">
        <v>980</v>
      </c>
      <c r="G594" s="41"/>
      <c r="H594" s="41"/>
      <c r="I594" s="277"/>
      <c r="J594" s="41"/>
      <c r="K594" s="41"/>
      <c r="L594" s="45"/>
      <c r="M594" s="278"/>
      <c r="N594" s="279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474</v>
      </c>
      <c r="AU594" s="18" t="s">
        <v>85</v>
      </c>
    </row>
    <row r="595" s="2" customFormat="1" ht="33" customHeight="1">
      <c r="A595" s="39"/>
      <c r="B595" s="40"/>
      <c r="C595" s="229" t="s">
        <v>990</v>
      </c>
      <c r="D595" s="229" t="s">
        <v>205</v>
      </c>
      <c r="E595" s="230" t="s">
        <v>991</v>
      </c>
      <c r="F595" s="231" t="s">
        <v>992</v>
      </c>
      <c r="G595" s="232" t="s">
        <v>984</v>
      </c>
      <c r="H595" s="233">
        <v>12</v>
      </c>
      <c r="I595" s="234"/>
      <c r="J595" s="235">
        <f>ROUND(I595*H595,2)</f>
        <v>0</v>
      </c>
      <c r="K595" s="236"/>
      <c r="L595" s="45"/>
      <c r="M595" s="237" t="s">
        <v>1</v>
      </c>
      <c r="N595" s="238" t="s">
        <v>41</v>
      </c>
      <c r="O595" s="92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277</v>
      </c>
      <c r="AT595" s="241" t="s">
        <v>205</v>
      </c>
      <c r="AU595" s="241" t="s">
        <v>85</v>
      </c>
      <c r="AY595" s="18" t="s">
        <v>203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83</v>
      </c>
      <c r="BK595" s="242">
        <f>ROUND(I595*H595,2)</f>
        <v>0</v>
      </c>
      <c r="BL595" s="18" t="s">
        <v>277</v>
      </c>
      <c r="BM595" s="241" t="s">
        <v>993</v>
      </c>
    </row>
    <row r="596" s="2" customFormat="1">
      <c r="A596" s="39"/>
      <c r="B596" s="40"/>
      <c r="C596" s="41"/>
      <c r="D596" s="245" t="s">
        <v>474</v>
      </c>
      <c r="E596" s="41"/>
      <c r="F596" s="276" t="s">
        <v>980</v>
      </c>
      <c r="G596" s="41"/>
      <c r="H596" s="41"/>
      <c r="I596" s="277"/>
      <c r="J596" s="41"/>
      <c r="K596" s="41"/>
      <c r="L596" s="45"/>
      <c r="M596" s="278"/>
      <c r="N596" s="279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474</v>
      </c>
      <c r="AU596" s="18" t="s">
        <v>85</v>
      </c>
    </row>
    <row r="597" s="2" customFormat="1" ht="33" customHeight="1">
      <c r="A597" s="39"/>
      <c r="B597" s="40"/>
      <c r="C597" s="229" t="s">
        <v>994</v>
      </c>
      <c r="D597" s="229" t="s">
        <v>205</v>
      </c>
      <c r="E597" s="230" t="s">
        <v>995</v>
      </c>
      <c r="F597" s="231" t="s">
        <v>996</v>
      </c>
      <c r="G597" s="232" t="s">
        <v>984</v>
      </c>
      <c r="H597" s="233">
        <v>2.2999999999999998</v>
      </c>
      <c r="I597" s="234"/>
      <c r="J597" s="235">
        <f>ROUND(I597*H597,2)</f>
        <v>0</v>
      </c>
      <c r="K597" s="236"/>
      <c r="L597" s="45"/>
      <c r="M597" s="237" t="s">
        <v>1</v>
      </c>
      <c r="N597" s="238" t="s">
        <v>41</v>
      </c>
      <c r="O597" s="92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277</v>
      </c>
      <c r="AT597" s="241" t="s">
        <v>205</v>
      </c>
      <c r="AU597" s="241" t="s">
        <v>85</v>
      </c>
      <c r="AY597" s="18" t="s">
        <v>203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83</v>
      </c>
      <c r="BK597" s="242">
        <f>ROUND(I597*H597,2)</f>
        <v>0</v>
      </c>
      <c r="BL597" s="18" t="s">
        <v>277</v>
      </c>
      <c r="BM597" s="241" t="s">
        <v>997</v>
      </c>
    </row>
    <row r="598" s="2" customFormat="1">
      <c r="A598" s="39"/>
      <c r="B598" s="40"/>
      <c r="C598" s="41"/>
      <c r="D598" s="245" t="s">
        <v>474</v>
      </c>
      <c r="E598" s="41"/>
      <c r="F598" s="276" t="s">
        <v>980</v>
      </c>
      <c r="G598" s="41"/>
      <c r="H598" s="41"/>
      <c r="I598" s="277"/>
      <c r="J598" s="41"/>
      <c r="K598" s="41"/>
      <c r="L598" s="45"/>
      <c r="M598" s="278"/>
      <c r="N598" s="279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474</v>
      </c>
      <c r="AU598" s="18" t="s">
        <v>85</v>
      </c>
    </row>
    <row r="599" s="2" customFormat="1" ht="33" customHeight="1">
      <c r="A599" s="39"/>
      <c r="B599" s="40"/>
      <c r="C599" s="229" t="s">
        <v>998</v>
      </c>
      <c r="D599" s="229" t="s">
        <v>205</v>
      </c>
      <c r="E599" s="230" t="s">
        <v>999</v>
      </c>
      <c r="F599" s="231" t="s">
        <v>1000</v>
      </c>
      <c r="G599" s="232" t="s">
        <v>984</v>
      </c>
      <c r="H599" s="233">
        <v>36.899999999999999</v>
      </c>
      <c r="I599" s="234"/>
      <c r="J599" s="235">
        <f>ROUND(I599*H599,2)</f>
        <v>0</v>
      </c>
      <c r="K599" s="236"/>
      <c r="L599" s="45"/>
      <c r="M599" s="237" t="s">
        <v>1</v>
      </c>
      <c r="N599" s="238" t="s">
        <v>41</v>
      </c>
      <c r="O599" s="92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1" t="s">
        <v>277</v>
      </c>
      <c r="AT599" s="241" t="s">
        <v>205</v>
      </c>
      <c r="AU599" s="241" t="s">
        <v>85</v>
      </c>
      <c r="AY599" s="18" t="s">
        <v>203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8" t="s">
        <v>83</v>
      </c>
      <c r="BK599" s="242">
        <f>ROUND(I599*H599,2)</f>
        <v>0</v>
      </c>
      <c r="BL599" s="18" t="s">
        <v>277</v>
      </c>
      <c r="BM599" s="241" t="s">
        <v>1001</v>
      </c>
    </row>
    <row r="600" s="2" customFormat="1">
      <c r="A600" s="39"/>
      <c r="B600" s="40"/>
      <c r="C600" s="41"/>
      <c r="D600" s="245" t="s">
        <v>474</v>
      </c>
      <c r="E600" s="41"/>
      <c r="F600" s="276" t="s">
        <v>980</v>
      </c>
      <c r="G600" s="41"/>
      <c r="H600" s="41"/>
      <c r="I600" s="277"/>
      <c r="J600" s="41"/>
      <c r="K600" s="41"/>
      <c r="L600" s="45"/>
      <c r="M600" s="278"/>
      <c r="N600" s="279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474</v>
      </c>
      <c r="AU600" s="18" t="s">
        <v>85</v>
      </c>
    </row>
    <row r="601" s="2" customFormat="1" ht="33" customHeight="1">
      <c r="A601" s="39"/>
      <c r="B601" s="40"/>
      <c r="C601" s="229" t="s">
        <v>1002</v>
      </c>
      <c r="D601" s="229" t="s">
        <v>205</v>
      </c>
      <c r="E601" s="230" t="s">
        <v>1003</v>
      </c>
      <c r="F601" s="231" t="s">
        <v>1004</v>
      </c>
      <c r="G601" s="232" t="s">
        <v>984</v>
      </c>
      <c r="H601" s="233">
        <v>69.700000000000003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41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277</v>
      </c>
      <c r="AT601" s="241" t="s">
        <v>205</v>
      </c>
      <c r="AU601" s="241" t="s">
        <v>85</v>
      </c>
      <c r="AY601" s="18" t="s">
        <v>203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83</v>
      </c>
      <c r="BK601" s="242">
        <f>ROUND(I601*H601,2)</f>
        <v>0</v>
      </c>
      <c r="BL601" s="18" t="s">
        <v>277</v>
      </c>
      <c r="BM601" s="241" t="s">
        <v>1005</v>
      </c>
    </row>
    <row r="602" s="2" customFormat="1">
      <c r="A602" s="39"/>
      <c r="B602" s="40"/>
      <c r="C602" s="41"/>
      <c r="D602" s="245" t="s">
        <v>474</v>
      </c>
      <c r="E602" s="41"/>
      <c r="F602" s="276" t="s">
        <v>980</v>
      </c>
      <c r="G602" s="41"/>
      <c r="H602" s="41"/>
      <c r="I602" s="277"/>
      <c r="J602" s="41"/>
      <c r="K602" s="41"/>
      <c r="L602" s="45"/>
      <c r="M602" s="278"/>
      <c r="N602" s="279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474</v>
      </c>
      <c r="AU602" s="18" t="s">
        <v>85</v>
      </c>
    </row>
    <row r="603" s="2" customFormat="1" ht="24.15" customHeight="1">
      <c r="A603" s="39"/>
      <c r="B603" s="40"/>
      <c r="C603" s="229" t="s">
        <v>1006</v>
      </c>
      <c r="D603" s="229" t="s">
        <v>205</v>
      </c>
      <c r="E603" s="230" t="s">
        <v>1007</v>
      </c>
      <c r="F603" s="231" t="s">
        <v>1008</v>
      </c>
      <c r="G603" s="232" t="s">
        <v>620</v>
      </c>
      <c r="H603" s="280"/>
      <c r="I603" s="234"/>
      <c r="J603" s="235">
        <f>ROUND(I603*H603,2)</f>
        <v>0</v>
      </c>
      <c r="K603" s="236"/>
      <c r="L603" s="45"/>
      <c r="M603" s="237" t="s">
        <v>1</v>
      </c>
      <c r="N603" s="238" t="s">
        <v>41</v>
      </c>
      <c r="O603" s="92"/>
      <c r="P603" s="239">
        <f>O603*H603</f>
        <v>0</v>
      </c>
      <c r="Q603" s="239">
        <v>0</v>
      </c>
      <c r="R603" s="239">
        <f>Q603*H603</f>
        <v>0</v>
      </c>
      <c r="S603" s="239">
        <v>0</v>
      </c>
      <c r="T603" s="240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1" t="s">
        <v>277</v>
      </c>
      <c r="AT603" s="241" t="s">
        <v>205</v>
      </c>
      <c r="AU603" s="241" t="s">
        <v>85</v>
      </c>
      <c r="AY603" s="18" t="s">
        <v>203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8" t="s">
        <v>83</v>
      </c>
      <c r="BK603" s="242">
        <f>ROUND(I603*H603,2)</f>
        <v>0</v>
      </c>
      <c r="BL603" s="18" t="s">
        <v>277</v>
      </c>
      <c r="BM603" s="241" t="s">
        <v>1009</v>
      </c>
    </row>
    <row r="604" s="12" customFormat="1" ht="22.8" customHeight="1">
      <c r="A604" s="12"/>
      <c r="B604" s="213"/>
      <c r="C604" s="214"/>
      <c r="D604" s="215" t="s">
        <v>75</v>
      </c>
      <c r="E604" s="227" t="s">
        <v>1010</v>
      </c>
      <c r="F604" s="227" t="s">
        <v>1011</v>
      </c>
      <c r="G604" s="214"/>
      <c r="H604" s="214"/>
      <c r="I604" s="217"/>
      <c r="J604" s="228">
        <f>BK604</f>
        <v>0</v>
      </c>
      <c r="K604" s="214"/>
      <c r="L604" s="219"/>
      <c r="M604" s="220"/>
      <c r="N604" s="221"/>
      <c r="O604" s="221"/>
      <c r="P604" s="222">
        <f>SUM(P605:P672)</f>
        <v>0</v>
      </c>
      <c r="Q604" s="221"/>
      <c r="R604" s="222">
        <f>SUM(R605:R672)</f>
        <v>0</v>
      </c>
      <c r="S604" s="221"/>
      <c r="T604" s="223">
        <f>SUM(T605:T672)</f>
        <v>2.1219999999999999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4" t="s">
        <v>85</v>
      </c>
      <c r="AT604" s="225" t="s">
        <v>75</v>
      </c>
      <c r="AU604" s="225" t="s">
        <v>83</v>
      </c>
      <c r="AY604" s="224" t="s">
        <v>203</v>
      </c>
      <c r="BK604" s="226">
        <f>SUM(BK605:BK672)</f>
        <v>0</v>
      </c>
    </row>
    <row r="605" s="2" customFormat="1" ht="21.75" customHeight="1">
      <c r="A605" s="39"/>
      <c r="B605" s="40"/>
      <c r="C605" s="229" t="s">
        <v>1012</v>
      </c>
      <c r="D605" s="229" t="s">
        <v>205</v>
      </c>
      <c r="E605" s="230" t="s">
        <v>1013</v>
      </c>
      <c r="F605" s="231" t="s">
        <v>1014</v>
      </c>
      <c r="G605" s="232" t="s">
        <v>1015</v>
      </c>
      <c r="H605" s="233">
        <v>629.96299999999997</v>
      </c>
      <c r="I605" s="234"/>
      <c r="J605" s="235">
        <f>ROUND(I605*H605,2)</f>
        <v>0</v>
      </c>
      <c r="K605" s="236"/>
      <c r="L605" s="45"/>
      <c r="M605" s="237" t="s">
        <v>1</v>
      </c>
      <c r="N605" s="238" t="s">
        <v>41</v>
      </c>
      <c r="O605" s="92"/>
      <c r="P605" s="239">
        <f>O605*H605</f>
        <v>0</v>
      </c>
      <c r="Q605" s="239">
        <v>0</v>
      </c>
      <c r="R605" s="239">
        <f>Q605*H605</f>
        <v>0</v>
      </c>
      <c r="S605" s="239">
        <v>0</v>
      </c>
      <c r="T605" s="24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1" t="s">
        <v>277</v>
      </c>
      <c r="AT605" s="241" t="s">
        <v>205</v>
      </c>
      <c r="AU605" s="241" t="s">
        <v>85</v>
      </c>
      <c r="AY605" s="18" t="s">
        <v>203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8" t="s">
        <v>83</v>
      </c>
      <c r="BK605" s="242">
        <f>ROUND(I605*H605,2)</f>
        <v>0</v>
      </c>
      <c r="BL605" s="18" t="s">
        <v>277</v>
      </c>
      <c r="BM605" s="241" t="s">
        <v>1016</v>
      </c>
    </row>
    <row r="606" s="2" customFormat="1">
      <c r="A606" s="39"/>
      <c r="B606" s="40"/>
      <c r="C606" s="41"/>
      <c r="D606" s="245" t="s">
        <v>474</v>
      </c>
      <c r="E606" s="41"/>
      <c r="F606" s="276" t="s">
        <v>1017</v>
      </c>
      <c r="G606" s="41"/>
      <c r="H606" s="41"/>
      <c r="I606" s="277"/>
      <c r="J606" s="41"/>
      <c r="K606" s="41"/>
      <c r="L606" s="45"/>
      <c r="M606" s="278"/>
      <c r="N606" s="279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474</v>
      </c>
      <c r="AU606" s="18" t="s">
        <v>85</v>
      </c>
    </row>
    <row r="607" s="13" customFormat="1">
      <c r="A607" s="13"/>
      <c r="B607" s="243"/>
      <c r="C607" s="244"/>
      <c r="D607" s="245" t="s">
        <v>243</v>
      </c>
      <c r="E607" s="246" t="s">
        <v>1</v>
      </c>
      <c r="F607" s="247" t="s">
        <v>652</v>
      </c>
      <c r="G607" s="244"/>
      <c r="H607" s="246" t="s">
        <v>1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3" t="s">
        <v>243</v>
      </c>
      <c r="AU607" s="253" t="s">
        <v>85</v>
      </c>
      <c r="AV607" s="13" t="s">
        <v>83</v>
      </c>
      <c r="AW607" s="13" t="s">
        <v>32</v>
      </c>
      <c r="AX607" s="13" t="s">
        <v>76</v>
      </c>
      <c r="AY607" s="253" t="s">
        <v>203</v>
      </c>
    </row>
    <row r="608" s="13" customFormat="1">
      <c r="A608" s="13"/>
      <c r="B608" s="243"/>
      <c r="C608" s="244"/>
      <c r="D608" s="245" t="s">
        <v>243</v>
      </c>
      <c r="E608" s="246" t="s">
        <v>1</v>
      </c>
      <c r="F608" s="247" t="s">
        <v>1018</v>
      </c>
      <c r="G608" s="244"/>
      <c r="H608" s="246" t="s">
        <v>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243</v>
      </c>
      <c r="AU608" s="253" t="s">
        <v>85</v>
      </c>
      <c r="AV608" s="13" t="s">
        <v>83</v>
      </c>
      <c r="AW608" s="13" t="s">
        <v>32</v>
      </c>
      <c r="AX608" s="13" t="s">
        <v>76</v>
      </c>
      <c r="AY608" s="253" t="s">
        <v>203</v>
      </c>
    </row>
    <row r="609" s="14" customFormat="1">
      <c r="A609" s="14"/>
      <c r="B609" s="254"/>
      <c r="C609" s="255"/>
      <c r="D609" s="245" t="s">
        <v>243</v>
      </c>
      <c r="E609" s="256" t="s">
        <v>1</v>
      </c>
      <c r="F609" s="257" t="s">
        <v>1019</v>
      </c>
      <c r="G609" s="255"/>
      <c r="H609" s="258">
        <v>547.79399999999998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4" t="s">
        <v>243</v>
      </c>
      <c r="AU609" s="264" t="s">
        <v>85</v>
      </c>
      <c r="AV609" s="14" t="s">
        <v>85</v>
      </c>
      <c r="AW609" s="14" t="s">
        <v>32</v>
      </c>
      <c r="AX609" s="14" t="s">
        <v>76</v>
      </c>
      <c r="AY609" s="264" t="s">
        <v>203</v>
      </c>
    </row>
    <row r="610" s="16" customFormat="1">
      <c r="A610" s="16"/>
      <c r="B610" s="292"/>
      <c r="C610" s="293"/>
      <c r="D610" s="245" t="s">
        <v>243</v>
      </c>
      <c r="E610" s="294" t="s">
        <v>1</v>
      </c>
      <c r="F610" s="295" t="s">
        <v>669</v>
      </c>
      <c r="G610" s="293"/>
      <c r="H610" s="296">
        <v>547.79399999999998</v>
      </c>
      <c r="I610" s="297"/>
      <c r="J610" s="293"/>
      <c r="K610" s="293"/>
      <c r="L610" s="298"/>
      <c r="M610" s="299"/>
      <c r="N610" s="300"/>
      <c r="O610" s="300"/>
      <c r="P610" s="300"/>
      <c r="Q610" s="300"/>
      <c r="R610" s="300"/>
      <c r="S610" s="300"/>
      <c r="T610" s="30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302" t="s">
        <v>243</v>
      </c>
      <c r="AU610" s="302" t="s">
        <v>85</v>
      </c>
      <c r="AV610" s="16" t="s">
        <v>108</v>
      </c>
      <c r="AW610" s="16" t="s">
        <v>32</v>
      </c>
      <c r="AX610" s="16" t="s">
        <v>76</v>
      </c>
      <c r="AY610" s="302" t="s">
        <v>203</v>
      </c>
    </row>
    <row r="611" s="14" customFormat="1">
      <c r="A611" s="14"/>
      <c r="B611" s="254"/>
      <c r="C611" s="255"/>
      <c r="D611" s="245" t="s">
        <v>243</v>
      </c>
      <c r="E611" s="256" t="s">
        <v>1</v>
      </c>
      <c r="F611" s="257" t="s">
        <v>1020</v>
      </c>
      <c r="G611" s="255"/>
      <c r="H611" s="258">
        <v>82.168999999999997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4" t="s">
        <v>243</v>
      </c>
      <c r="AU611" s="264" t="s">
        <v>85</v>
      </c>
      <c r="AV611" s="14" t="s">
        <v>85</v>
      </c>
      <c r="AW611" s="14" t="s">
        <v>32</v>
      </c>
      <c r="AX611" s="14" t="s">
        <v>76</v>
      </c>
      <c r="AY611" s="264" t="s">
        <v>203</v>
      </c>
    </row>
    <row r="612" s="15" customFormat="1">
      <c r="A612" s="15"/>
      <c r="B612" s="265"/>
      <c r="C612" s="266"/>
      <c r="D612" s="245" t="s">
        <v>243</v>
      </c>
      <c r="E612" s="267" t="s">
        <v>1</v>
      </c>
      <c r="F612" s="268" t="s">
        <v>247</v>
      </c>
      <c r="G612" s="266"/>
      <c r="H612" s="269">
        <v>629.96299999999997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5" t="s">
        <v>243</v>
      </c>
      <c r="AU612" s="275" t="s">
        <v>85</v>
      </c>
      <c r="AV612" s="15" t="s">
        <v>209</v>
      </c>
      <c r="AW612" s="15" t="s">
        <v>32</v>
      </c>
      <c r="AX612" s="15" t="s">
        <v>83</v>
      </c>
      <c r="AY612" s="275" t="s">
        <v>203</v>
      </c>
    </row>
    <row r="613" s="2" customFormat="1" ht="37.8" customHeight="1">
      <c r="A613" s="39"/>
      <c r="B613" s="40"/>
      <c r="C613" s="229" t="s">
        <v>1021</v>
      </c>
      <c r="D613" s="229" t="s">
        <v>205</v>
      </c>
      <c r="E613" s="230" t="s">
        <v>1022</v>
      </c>
      <c r="F613" s="231" t="s">
        <v>1023</v>
      </c>
      <c r="G613" s="232" t="s">
        <v>850</v>
      </c>
      <c r="H613" s="233">
        <v>1</v>
      </c>
      <c r="I613" s="234"/>
      <c r="J613" s="235">
        <f>ROUND(I613*H613,2)</f>
        <v>0</v>
      </c>
      <c r="K613" s="236"/>
      <c r="L613" s="45"/>
      <c r="M613" s="237" t="s">
        <v>1</v>
      </c>
      <c r="N613" s="238" t="s">
        <v>41</v>
      </c>
      <c r="O613" s="92"/>
      <c r="P613" s="239">
        <f>O613*H613</f>
        <v>0</v>
      </c>
      <c r="Q613" s="239">
        <v>0</v>
      </c>
      <c r="R613" s="239">
        <f>Q613*H613</f>
        <v>0</v>
      </c>
      <c r="S613" s="239">
        <v>0</v>
      </c>
      <c r="T613" s="240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1" t="s">
        <v>277</v>
      </c>
      <c r="AT613" s="241" t="s">
        <v>205</v>
      </c>
      <c r="AU613" s="241" t="s">
        <v>85</v>
      </c>
      <c r="AY613" s="18" t="s">
        <v>203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8" t="s">
        <v>83</v>
      </c>
      <c r="BK613" s="242">
        <f>ROUND(I613*H613,2)</f>
        <v>0</v>
      </c>
      <c r="BL613" s="18" t="s">
        <v>277</v>
      </c>
      <c r="BM613" s="241" t="s">
        <v>1024</v>
      </c>
    </row>
    <row r="614" s="2" customFormat="1">
      <c r="A614" s="39"/>
      <c r="B614" s="40"/>
      <c r="C614" s="41"/>
      <c r="D614" s="245" t="s">
        <v>474</v>
      </c>
      <c r="E614" s="41"/>
      <c r="F614" s="276" t="s">
        <v>852</v>
      </c>
      <c r="G614" s="41"/>
      <c r="H614" s="41"/>
      <c r="I614" s="277"/>
      <c r="J614" s="41"/>
      <c r="K614" s="41"/>
      <c r="L614" s="45"/>
      <c r="M614" s="278"/>
      <c r="N614" s="279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474</v>
      </c>
      <c r="AU614" s="18" t="s">
        <v>85</v>
      </c>
    </row>
    <row r="615" s="2" customFormat="1" ht="33" customHeight="1">
      <c r="A615" s="39"/>
      <c r="B615" s="40"/>
      <c r="C615" s="229" t="s">
        <v>1025</v>
      </c>
      <c r="D615" s="229" t="s">
        <v>205</v>
      </c>
      <c r="E615" s="230" t="s">
        <v>1026</v>
      </c>
      <c r="F615" s="231" t="s">
        <v>1027</v>
      </c>
      <c r="G615" s="232" t="s">
        <v>850</v>
      </c>
      <c r="H615" s="233">
        <v>1</v>
      </c>
      <c r="I615" s="234"/>
      <c r="J615" s="235">
        <f>ROUND(I615*H615,2)</f>
        <v>0</v>
      </c>
      <c r="K615" s="236"/>
      <c r="L615" s="45"/>
      <c r="M615" s="237" t="s">
        <v>1</v>
      </c>
      <c r="N615" s="238" t="s">
        <v>41</v>
      </c>
      <c r="O615" s="92"/>
      <c r="P615" s="239">
        <f>O615*H615</f>
        <v>0</v>
      </c>
      <c r="Q615" s="239">
        <v>0</v>
      </c>
      <c r="R615" s="239">
        <f>Q615*H615</f>
        <v>0</v>
      </c>
      <c r="S615" s="239">
        <v>0</v>
      </c>
      <c r="T615" s="240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1" t="s">
        <v>277</v>
      </c>
      <c r="AT615" s="241" t="s">
        <v>205</v>
      </c>
      <c r="AU615" s="241" t="s">
        <v>85</v>
      </c>
      <c r="AY615" s="18" t="s">
        <v>203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8" t="s">
        <v>83</v>
      </c>
      <c r="BK615" s="242">
        <f>ROUND(I615*H615,2)</f>
        <v>0</v>
      </c>
      <c r="BL615" s="18" t="s">
        <v>277</v>
      </c>
      <c r="BM615" s="241" t="s">
        <v>1028</v>
      </c>
    </row>
    <row r="616" s="2" customFormat="1">
      <c r="A616" s="39"/>
      <c r="B616" s="40"/>
      <c r="C616" s="41"/>
      <c r="D616" s="245" t="s">
        <v>474</v>
      </c>
      <c r="E616" s="41"/>
      <c r="F616" s="276" t="s">
        <v>852</v>
      </c>
      <c r="G616" s="41"/>
      <c r="H616" s="41"/>
      <c r="I616" s="277"/>
      <c r="J616" s="41"/>
      <c r="K616" s="41"/>
      <c r="L616" s="45"/>
      <c r="M616" s="278"/>
      <c r="N616" s="279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474</v>
      </c>
      <c r="AU616" s="18" t="s">
        <v>85</v>
      </c>
    </row>
    <row r="617" s="2" customFormat="1" ht="37.8" customHeight="1">
      <c r="A617" s="39"/>
      <c r="B617" s="40"/>
      <c r="C617" s="229" t="s">
        <v>341</v>
      </c>
      <c r="D617" s="229" t="s">
        <v>205</v>
      </c>
      <c r="E617" s="230" t="s">
        <v>1029</v>
      </c>
      <c r="F617" s="231" t="s">
        <v>1030</v>
      </c>
      <c r="G617" s="232" t="s">
        <v>984</v>
      </c>
      <c r="H617" s="233">
        <v>12.5</v>
      </c>
      <c r="I617" s="234"/>
      <c r="J617" s="235">
        <f>ROUND(I617*H617,2)</f>
        <v>0</v>
      </c>
      <c r="K617" s="236"/>
      <c r="L617" s="45"/>
      <c r="M617" s="237" t="s">
        <v>1</v>
      </c>
      <c r="N617" s="238" t="s">
        <v>41</v>
      </c>
      <c r="O617" s="92"/>
      <c r="P617" s="239">
        <f>O617*H617</f>
        <v>0</v>
      </c>
      <c r="Q617" s="239">
        <v>0</v>
      </c>
      <c r="R617" s="239">
        <f>Q617*H617</f>
        <v>0</v>
      </c>
      <c r="S617" s="239">
        <v>0</v>
      </c>
      <c r="T617" s="240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1" t="s">
        <v>277</v>
      </c>
      <c r="AT617" s="241" t="s">
        <v>205</v>
      </c>
      <c r="AU617" s="241" t="s">
        <v>85</v>
      </c>
      <c r="AY617" s="18" t="s">
        <v>203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8" t="s">
        <v>83</v>
      </c>
      <c r="BK617" s="242">
        <f>ROUND(I617*H617,2)</f>
        <v>0</v>
      </c>
      <c r="BL617" s="18" t="s">
        <v>277</v>
      </c>
      <c r="BM617" s="241" t="s">
        <v>1031</v>
      </c>
    </row>
    <row r="618" s="2" customFormat="1">
      <c r="A618" s="39"/>
      <c r="B618" s="40"/>
      <c r="C618" s="41"/>
      <c r="D618" s="245" t="s">
        <v>474</v>
      </c>
      <c r="E618" s="41"/>
      <c r="F618" s="276" t="s">
        <v>1032</v>
      </c>
      <c r="G618" s="41"/>
      <c r="H618" s="41"/>
      <c r="I618" s="277"/>
      <c r="J618" s="41"/>
      <c r="K618" s="41"/>
      <c r="L618" s="45"/>
      <c r="M618" s="278"/>
      <c r="N618" s="279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474</v>
      </c>
      <c r="AU618" s="18" t="s">
        <v>85</v>
      </c>
    </row>
    <row r="619" s="2" customFormat="1" ht="37.8" customHeight="1">
      <c r="A619" s="39"/>
      <c r="B619" s="40"/>
      <c r="C619" s="229" t="s">
        <v>1033</v>
      </c>
      <c r="D619" s="229" t="s">
        <v>205</v>
      </c>
      <c r="E619" s="230" t="s">
        <v>1034</v>
      </c>
      <c r="F619" s="231" t="s">
        <v>1035</v>
      </c>
      <c r="G619" s="232" t="s">
        <v>984</v>
      </c>
      <c r="H619" s="233">
        <v>35</v>
      </c>
      <c r="I619" s="234"/>
      <c r="J619" s="235">
        <f>ROUND(I619*H619,2)</f>
        <v>0</v>
      </c>
      <c r="K619" s="236"/>
      <c r="L619" s="45"/>
      <c r="M619" s="237" t="s">
        <v>1</v>
      </c>
      <c r="N619" s="238" t="s">
        <v>41</v>
      </c>
      <c r="O619" s="92"/>
      <c r="P619" s="239">
        <f>O619*H619</f>
        <v>0</v>
      </c>
      <c r="Q619" s="239">
        <v>0</v>
      </c>
      <c r="R619" s="239">
        <f>Q619*H619</f>
        <v>0</v>
      </c>
      <c r="S619" s="239">
        <v>0</v>
      </c>
      <c r="T619" s="24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1" t="s">
        <v>277</v>
      </c>
      <c r="AT619" s="241" t="s">
        <v>205</v>
      </c>
      <c r="AU619" s="241" t="s">
        <v>85</v>
      </c>
      <c r="AY619" s="18" t="s">
        <v>203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8" t="s">
        <v>83</v>
      </c>
      <c r="BK619" s="242">
        <f>ROUND(I619*H619,2)</f>
        <v>0</v>
      </c>
      <c r="BL619" s="18" t="s">
        <v>277</v>
      </c>
      <c r="BM619" s="241" t="s">
        <v>1036</v>
      </c>
    </row>
    <row r="620" s="2" customFormat="1">
      <c r="A620" s="39"/>
      <c r="B620" s="40"/>
      <c r="C620" s="41"/>
      <c r="D620" s="245" t="s">
        <v>474</v>
      </c>
      <c r="E620" s="41"/>
      <c r="F620" s="276" t="s">
        <v>1032</v>
      </c>
      <c r="G620" s="41"/>
      <c r="H620" s="41"/>
      <c r="I620" s="277"/>
      <c r="J620" s="41"/>
      <c r="K620" s="41"/>
      <c r="L620" s="45"/>
      <c r="M620" s="278"/>
      <c r="N620" s="27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474</v>
      </c>
      <c r="AU620" s="18" t="s">
        <v>85</v>
      </c>
    </row>
    <row r="621" s="2" customFormat="1" ht="33" customHeight="1">
      <c r="A621" s="39"/>
      <c r="B621" s="40"/>
      <c r="C621" s="229" t="s">
        <v>346</v>
      </c>
      <c r="D621" s="229" t="s">
        <v>205</v>
      </c>
      <c r="E621" s="230" t="s">
        <v>1037</v>
      </c>
      <c r="F621" s="231" t="s">
        <v>1038</v>
      </c>
      <c r="G621" s="232" t="s">
        <v>1015</v>
      </c>
      <c r="H621" s="233">
        <v>60.950000000000003</v>
      </c>
      <c r="I621" s="234"/>
      <c r="J621" s="235">
        <f>ROUND(I621*H621,2)</f>
        <v>0</v>
      </c>
      <c r="K621" s="236"/>
      <c r="L621" s="45"/>
      <c r="M621" s="237" t="s">
        <v>1</v>
      </c>
      <c r="N621" s="238" t="s">
        <v>41</v>
      </c>
      <c r="O621" s="92"/>
      <c r="P621" s="239">
        <f>O621*H621</f>
        <v>0</v>
      </c>
      <c r="Q621" s="239">
        <v>0</v>
      </c>
      <c r="R621" s="239">
        <f>Q621*H621</f>
        <v>0</v>
      </c>
      <c r="S621" s="239">
        <v>0</v>
      </c>
      <c r="T621" s="24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1" t="s">
        <v>277</v>
      </c>
      <c r="AT621" s="241" t="s">
        <v>205</v>
      </c>
      <c r="AU621" s="241" t="s">
        <v>85</v>
      </c>
      <c r="AY621" s="18" t="s">
        <v>203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8" t="s">
        <v>83</v>
      </c>
      <c r="BK621" s="242">
        <f>ROUND(I621*H621,2)</f>
        <v>0</v>
      </c>
      <c r="BL621" s="18" t="s">
        <v>277</v>
      </c>
      <c r="BM621" s="241" t="s">
        <v>1039</v>
      </c>
    </row>
    <row r="622" s="2" customFormat="1">
      <c r="A622" s="39"/>
      <c r="B622" s="40"/>
      <c r="C622" s="41"/>
      <c r="D622" s="245" t="s">
        <v>474</v>
      </c>
      <c r="E622" s="41"/>
      <c r="F622" s="276" t="s">
        <v>1032</v>
      </c>
      <c r="G622" s="41"/>
      <c r="H622" s="41"/>
      <c r="I622" s="277"/>
      <c r="J622" s="41"/>
      <c r="K622" s="41"/>
      <c r="L622" s="45"/>
      <c r="M622" s="278"/>
      <c r="N622" s="279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474</v>
      </c>
      <c r="AU622" s="18" t="s">
        <v>85</v>
      </c>
    </row>
    <row r="623" s="2" customFormat="1" ht="37.8" customHeight="1">
      <c r="A623" s="39"/>
      <c r="B623" s="40"/>
      <c r="C623" s="229" t="s">
        <v>1040</v>
      </c>
      <c r="D623" s="229" t="s">
        <v>205</v>
      </c>
      <c r="E623" s="230" t="s">
        <v>1041</v>
      </c>
      <c r="F623" s="231" t="s">
        <v>1042</v>
      </c>
      <c r="G623" s="232" t="s">
        <v>850</v>
      </c>
      <c r="H623" s="233">
        <v>1</v>
      </c>
      <c r="I623" s="234"/>
      <c r="J623" s="235">
        <f>ROUND(I623*H623,2)</f>
        <v>0</v>
      </c>
      <c r="K623" s="236"/>
      <c r="L623" s="45"/>
      <c r="M623" s="237" t="s">
        <v>1</v>
      </c>
      <c r="N623" s="238" t="s">
        <v>41</v>
      </c>
      <c r="O623" s="92"/>
      <c r="P623" s="239">
        <f>O623*H623</f>
        <v>0</v>
      </c>
      <c r="Q623" s="239">
        <v>0</v>
      </c>
      <c r="R623" s="239">
        <f>Q623*H623</f>
        <v>0</v>
      </c>
      <c r="S623" s="239">
        <v>0</v>
      </c>
      <c r="T623" s="24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1" t="s">
        <v>277</v>
      </c>
      <c r="AT623" s="241" t="s">
        <v>205</v>
      </c>
      <c r="AU623" s="241" t="s">
        <v>85</v>
      </c>
      <c r="AY623" s="18" t="s">
        <v>203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8" t="s">
        <v>83</v>
      </c>
      <c r="BK623" s="242">
        <f>ROUND(I623*H623,2)</f>
        <v>0</v>
      </c>
      <c r="BL623" s="18" t="s">
        <v>277</v>
      </c>
      <c r="BM623" s="241" t="s">
        <v>1043</v>
      </c>
    </row>
    <row r="624" s="2" customFormat="1">
      <c r="A624" s="39"/>
      <c r="B624" s="40"/>
      <c r="C624" s="41"/>
      <c r="D624" s="245" t="s">
        <v>474</v>
      </c>
      <c r="E624" s="41"/>
      <c r="F624" s="276" t="s">
        <v>1032</v>
      </c>
      <c r="G624" s="41"/>
      <c r="H624" s="41"/>
      <c r="I624" s="277"/>
      <c r="J624" s="41"/>
      <c r="K624" s="41"/>
      <c r="L624" s="45"/>
      <c r="M624" s="278"/>
      <c r="N624" s="279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474</v>
      </c>
      <c r="AU624" s="18" t="s">
        <v>85</v>
      </c>
    </row>
    <row r="625" s="2" customFormat="1" ht="24.15" customHeight="1">
      <c r="A625" s="39"/>
      <c r="B625" s="40"/>
      <c r="C625" s="229" t="s">
        <v>1044</v>
      </c>
      <c r="D625" s="229" t="s">
        <v>205</v>
      </c>
      <c r="E625" s="230" t="s">
        <v>1045</v>
      </c>
      <c r="F625" s="231" t="s">
        <v>1046</v>
      </c>
      <c r="G625" s="232" t="s">
        <v>1015</v>
      </c>
      <c r="H625" s="233">
        <v>93.200000000000003</v>
      </c>
      <c r="I625" s="234"/>
      <c r="J625" s="235">
        <f>ROUND(I625*H625,2)</f>
        <v>0</v>
      </c>
      <c r="K625" s="236"/>
      <c r="L625" s="45"/>
      <c r="M625" s="237" t="s">
        <v>1</v>
      </c>
      <c r="N625" s="238" t="s">
        <v>41</v>
      </c>
      <c r="O625" s="92"/>
      <c r="P625" s="239">
        <f>O625*H625</f>
        <v>0</v>
      </c>
      <c r="Q625" s="239">
        <v>0</v>
      </c>
      <c r="R625" s="239">
        <f>Q625*H625</f>
        <v>0</v>
      </c>
      <c r="S625" s="239">
        <v>0</v>
      </c>
      <c r="T625" s="240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1" t="s">
        <v>277</v>
      </c>
      <c r="AT625" s="241" t="s">
        <v>205</v>
      </c>
      <c r="AU625" s="241" t="s">
        <v>85</v>
      </c>
      <c r="AY625" s="18" t="s">
        <v>203</v>
      </c>
      <c r="BE625" s="242">
        <f>IF(N625="základní",J625,0)</f>
        <v>0</v>
      </c>
      <c r="BF625" s="242">
        <f>IF(N625="snížená",J625,0)</f>
        <v>0</v>
      </c>
      <c r="BG625" s="242">
        <f>IF(N625="zákl. přenesená",J625,0)</f>
        <v>0</v>
      </c>
      <c r="BH625" s="242">
        <f>IF(N625="sníž. přenesená",J625,0)</f>
        <v>0</v>
      </c>
      <c r="BI625" s="242">
        <f>IF(N625="nulová",J625,0)</f>
        <v>0</v>
      </c>
      <c r="BJ625" s="18" t="s">
        <v>83</v>
      </c>
      <c r="BK625" s="242">
        <f>ROUND(I625*H625,2)</f>
        <v>0</v>
      </c>
      <c r="BL625" s="18" t="s">
        <v>277</v>
      </c>
      <c r="BM625" s="241" t="s">
        <v>1047</v>
      </c>
    </row>
    <row r="626" s="2" customFormat="1">
      <c r="A626" s="39"/>
      <c r="B626" s="40"/>
      <c r="C626" s="41"/>
      <c r="D626" s="245" t="s">
        <v>474</v>
      </c>
      <c r="E626" s="41"/>
      <c r="F626" s="276" t="s">
        <v>1032</v>
      </c>
      <c r="G626" s="41"/>
      <c r="H626" s="41"/>
      <c r="I626" s="277"/>
      <c r="J626" s="41"/>
      <c r="K626" s="41"/>
      <c r="L626" s="45"/>
      <c r="M626" s="278"/>
      <c r="N626" s="279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474</v>
      </c>
      <c r="AU626" s="18" t="s">
        <v>85</v>
      </c>
    </row>
    <row r="627" s="2" customFormat="1" ht="37.8" customHeight="1">
      <c r="A627" s="39"/>
      <c r="B627" s="40"/>
      <c r="C627" s="229" t="s">
        <v>1048</v>
      </c>
      <c r="D627" s="229" t="s">
        <v>205</v>
      </c>
      <c r="E627" s="230" t="s">
        <v>1049</v>
      </c>
      <c r="F627" s="231" t="s">
        <v>1050</v>
      </c>
      <c r="G627" s="232" t="s">
        <v>850</v>
      </c>
      <c r="H627" s="233">
        <v>10</v>
      </c>
      <c r="I627" s="234"/>
      <c r="J627" s="235">
        <f>ROUND(I627*H627,2)</f>
        <v>0</v>
      </c>
      <c r="K627" s="236"/>
      <c r="L627" s="45"/>
      <c r="M627" s="237" t="s">
        <v>1</v>
      </c>
      <c r="N627" s="238" t="s">
        <v>41</v>
      </c>
      <c r="O627" s="92"/>
      <c r="P627" s="239">
        <f>O627*H627</f>
        <v>0</v>
      </c>
      <c r="Q627" s="239">
        <v>0</v>
      </c>
      <c r="R627" s="239">
        <f>Q627*H627</f>
        <v>0</v>
      </c>
      <c r="S627" s="239">
        <v>0</v>
      </c>
      <c r="T627" s="24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1" t="s">
        <v>277</v>
      </c>
      <c r="AT627" s="241" t="s">
        <v>205</v>
      </c>
      <c r="AU627" s="241" t="s">
        <v>85</v>
      </c>
      <c r="AY627" s="18" t="s">
        <v>203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8" t="s">
        <v>83</v>
      </c>
      <c r="BK627" s="242">
        <f>ROUND(I627*H627,2)</f>
        <v>0</v>
      </c>
      <c r="BL627" s="18" t="s">
        <v>277</v>
      </c>
      <c r="BM627" s="241" t="s">
        <v>1051</v>
      </c>
    </row>
    <row r="628" s="2" customFormat="1">
      <c r="A628" s="39"/>
      <c r="B628" s="40"/>
      <c r="C628" s="41"/>
      <c r="D628" s="245" t="s">
        <v>474</v>
      </c>
      <c r="E628" s="41"/>
      <c r="F628" s="276" t="s">
        <v>1032</v>
      </c>
      <c r="G628" s="41"/>
      <c r="H628" s="41"/>
      <c r="I628" s="277"/>
      <c r="J628" s="41"/>
      <c r="K628" s="41"/>
      <c r="L628" s="45"/>
      <c r="M628" s="278"/>
      <c r="N628" s="279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474</v>
      </c>
      <c r="AU628" s="18" t="s">
        <v>85</v>
      </c>
    </row>
    <row r="629" s="2" customFormat="1" ht="37.8" customHeight="1">
      <c r="A629" s="39"/>
      <c r="B629" s="40"/>
      <c r="C629" s="229" t="s">
        <v>1052</v>
      </c>
      <c r="D629" s="229" t="s">
        <v>205</v>
      </c>
      <c r="E629" s="230" t="s">
        <v>1053</v>
      </c>
      <c r="F629" s="231" t="s">
        <v>1054</v>
      </c>
      <c r="G629" s="232" t="s">
        <v>850</v>
      </c>
      <c r="H629" s="233">
        <v>1</v>
      </c>
      <c r="I629" s="234"/>
      <c r="J629" s="235">
        <f>ROUND(I629*H629,2)</f>
        <v>0</v>
      </c>
      <c r="K629" s="236"/>
      <c r="L629" s="45"/>
      <c r="M629" s="237" t="s">
        <v>1</v>
      </c>
      <c r="N629" s="238" t="s">
        <v>41</v>
      </c>
      <c r="O629" s="92"/>
      <c r="P629" s="239">
        <f>O629*H629</f>
        <v>0</v>
      </c>
      <c r="Q629" s="239">
        <v>0</v>
      </c>
      <c r="R629" s="239">
        <f>Q629*H629</f>
        <v>0</v>
      </c>
      <c r="S629" s="239">
        <v>0</v>
      </c>
      <c r="T629" s="240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1" t="s">
        <v>277</v>
      </c>
      <c r="AT629" s="241" t="s">
        <v>205</v>
      </c>
      <c r="AU629" s="241" t="s">
        <v>85</v>
      </c>
      <c r="AY629" s="18" t="s">
        <v>203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8" t="s">
        <v>83</v>
      </c>
      <c r="BK629" s="242">
        <f>ROUND(I629*H629,2)</f>
        <v>0</v>
      </c>
      <c r="BL629" s="18" t="s">
        <v>277</v>
      </c>
      <c r="BM629" s="241" t="s">
        <v>1055</v>
      </c>
    </row>
    <row r="630" s="2" customFormat="1">
      <c r="A630" s="39"/>
      <c r="B630" s="40"/>
      <c r="C630" s="41"/>
      <c r="D630" s="245" t="s">
        <v>474</v>
      </c>
      <c r="E630" s="41"/>
      <c r="F630" s="276" t="s">
        <v>1032</v>
      </c>
      <c r="G630" s="41"/>
      <c r="H630" s="41"/>
      <c r="I630" s="277"/>
      <c r="J630" s="41"/>
      <c r="K630" s="41"/>
      <c r="L630" s="45"/>
      <c r="M630" s="278"/>
      <c r="N630" s="279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474</v>
      </c>
      <c r="AU630" s="18" t="s">
        <v>85</v>
      </c>
    </row>
    <row r="631" s="2" customFormat="1" ht="37.8" customHeight="1">
      <c r="A631" s="39"/>
      <c r="B631" s="40"/>
      <c r="C631" s="229" t="s">
        <v>1056</v>
      </c>
      <c r="D631" s="229" t="s">
        <v>205</v>
      </c>
      <c r="E631" s="230" t="s">
        <v>1057</v>
      </c>
      <c r="F631" s="231" t="s">
        <v>1058</v>
      </c>
      <c r="G631" s="232" t="s">
        <v>850</v>
      </c>
      <c r="H631" s="233">
        <v>14</v>
      </c>
      <c r="I631" s="234"/>
      <c r="J631" s="235">
        <f>ROUND(I631*H631,2)</f>
        <v>0</v>
      </c>
      <c r="K631" s="236"/>
      <c r="L631" s="45"/>
      <c r="M631" s="237" t="s">
        <v>1</v>
      </c>
      <c r="N631" s="238" t="s">
        <v>41</v>
      </c>
      <c r="O631" s="92"/>
      <c r="P631" s="239">
        <f>O631*H631</f>
        <v>0</v>
      </c>
      <c r="Q631" s="239">
        <v>0</v>
      </c>
      <c r="R631" s="239">
        <f>Q631*H631</f>
        <v>0</v>
      </c>
      <c r="S631" s="239">
        <v>0</v>
      </c>
      <c r="T631" s="240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1" t="s">
        <v>277</v>
      </c>
      <c r="AT631" s="241" t="s">
        <v>205</v>
      </c>
      <c r="AU631" s="241" t="s">
        <v>85</v>
      </c>
      <c r="AY631" s="18" t="s">
        <v>203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8" t="s">
        <v>83</v>
      </c>
      <c r="BK631" s="242">
        <f>ROUND(I631*H631,2)</f>
        <v>0</v>
      </c>
      <c r="BL631" s="18" t="s">
        <v>277</v>
      </c>
      <c r="BM631" s="241" t="s">
        <v>1059</v>
      </c>
    </row>
    <row r="632" s="2" customFormat="1">
      <c r="A632" s="39"/>
      <c r="B632" s="40"/>
      <c r="C632" s="41"/>
      <c r="D632" s="245" t="s">
        <v>474</v>
      </c>
      <c r="E632" s="41"/>
      <c r="F632" s="276" t="s">
        <v>1032</v>
      </c>
      <c r="G632" s="41"/>
      <c r="H632" s="41"/>
      <c r="I632" s="277"/>
      <c r="J632" s="41"/>
      <c r="K632" s="41"/>
      <c r="L632" s="45"/>
      <c r="M632" s="278"/>
      <c r="N632" s="279"/>
      <c r="O632" s="92"/>
      <c r="P632" s="92"/>
      <c r="Q632" s="92"/>
      <c r="R632" s="92"/>
      <c r="S632" s="92"/>
      <c r="T632" s="93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474</v>
      </c>
      <c r="AU632" s="18" t="s">
        <v>85</v>
      </c>
    </row>
    <row r="633" s="2" customFormat="1" ht="37.8" customHeight="1">
      <c r="A633" s="39"/>
      <c r="B633" s="40"/>
      <c r="C633" s="229" t="s">
        <v>1060</v>
      </c>
      <c r="D633" s="229" t="s">
        <v>205</v>
      </c>
      <c r="E633" s="230" t="s">
        <v>1061</v>
      </c>
      <c r="F633" s="231" t="s">
        <v>1062</v>
      </c>
      <c r="G633" s="232" t="s">
        <v>850</v>
      </c>
      <c r="H633" s="233">
        <v>2</v>
      </c>
      <c r="I633" s="234"/>
      <c r="J633" s="235">
        <f>ROUND(I633*H633,2)</f>
        <v>0</v>
      </c>
      <c r="K633" s="236"/>
      <c r="L633" s="45"/>
      <c r="M633" s="237" t="s">
        <v>1</v>
      </c>
      <c r="N633" s="238" t="s">
        <v>41</v>
      </c>
      <c r="O633" s="92"/>
      <c r="P633" s="239">
        <f>O633*H633</f>
        <v>0</v>
      </c>
      <c r="Q633" s="239">
        <v>0</v>
      </c>
      <c r="R633" s="239">
        <f>Q633*H633</f>
        <v>0</v>
      </c>
      <c r="S633" s="239">
        <v>0</v>
      </c>
      <c r="T633" s="24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277</v>
      </c>
      <c r="AT633" s="241" t="s">
        <v>205</v>
      </c>
      <c r="AU633" s="241" t="s">
        <v>85</v>
      </c>
      <c r="AY633" s="18" t="s">
        <v>203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83</v>
      </c>
      <c r="BK633" s="242">
        <f>ROUND(I633*H633,2)</f>
        <v>0</v>
      </c>
      <c r="BL633" s="18" t="s">
        <v>277</v>
      </c>
      <c r="BM633" s="241" t="s">
        <v>1063</v>
      </c>
    </row>
    <row r="634" s="2" customFormat="1">
      <c r="A634" s="39"/>
      <c r="B634" s="40"/>
      <c r="C634" s="41"/>
      <c r="D634" s="245" t="s">
        <v>474</v>
      </c>
      <c r="E634" s="41"/>
      <c r="F634" s="276" t="s">
        <v>1032</v>
      </c>
      <c r="G634" s="41"/>
      <c r="H634" s="41"/>
      <c r="I634" s="277"/>
      <c r="J634" s="41"/>
      <c r="K634" s="41"/>
      <c r="L634" s="45"/>
      <c r="M634" s="278"/>
      <c r="N634" s="279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474</v>
      </c>
      <c r="AU634" s="18" t="s">
        <v>85</v>
      </c>
    </row>
    <row r="635" s="2" customFormat="1" ht="37.8" customHeight="1">
      <c r="A635" s="39"/>
      <c r="B635" s="40"/>
      <c r="C635" s="229" t="s">
        <v>1064</v>
      </c>
      <c r="D635" s="229" t="s">
        <v>205</v>
      </c>
      <c r="E635" s="230" t="s">
        <v>1065</v>
      </c>
      <c r="F635" s="231" t="s">
        <v>1066</v>
      </c>
      <c r="G635" s="232" t="s">
        <v>850</v>
      </c>
      <c r="H635" s="233">
        <v>1</v>
      </c>
      <c r="I635" s="234"/>
      <c r="J635" s="235">
        <f>ROUND(I635*H635,2)</f>
        <v>0</v>
      </c>
      <c r="K635" s="236"/>
      <c r="L635" s="45"/>
      <c r="M635" s="237" t="s">
        <v>1</v>
      </c>
      <c r="N635" s="238" t="s">
        <v>41</v>
      </c>
      <c r="O635" s="92"/>
      <c r="P635" s="239">
        <f>O635*H635</f>
        <v>0</v>
      </c>
      <c r="Q635" s="239">
        <v>0</v>
      </c>
      <c r="R635" s="239">
        <f>Q635*H635</f>
        <v>0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277</v>
      </c>
      <c r="AT635" s="241" t="s">
        <v>205</v>
      </c>
      <c r="AU635" s="241" t="s">
        <v>85</v>
      </c>
      <c r="AY635" s="18" t="s">
        <v>203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83</v>
      </c>
      <c r="BK635" s="242">
        <f>ROUND(I635*H635,2)</f>
        <v>0</v>
      </c>
      <c r="BL635" s="18" t="s">
        <v>277</v>
      </c>
      <c r="BM635" s="241" t="s">
        <v>1067</v>
      </c>
    </row>
    <row r="636" s="2" customFormat="1">
      <c r="A636" s="39"/>
      <c r="B636" s="40"/>
      <c r="C636" s="41"/>
      <c r="D636" s="245" t="s">
        <v>474</v>
      </c>
      <c r="E636" s="41"/>
      <c r="F636" s="276" t="s">
        <v>1032</v>
      </c>
      <c r="G636" s="41"/>
      <c r="H636" s="41"/>
      <c r="I636" s="277"/>
      <c r="J636" s="41"/>
      <c r="K636" s="41"/>
      <c r="L636" s="45"/>
      <c r="M636" s="278"/>
      <c r="N636" s="279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474</v>
      </c>
      <c r="AU636" s="18" t="s">
        <v>85</v>
      </c>
    </row>
    <row r="637" s="2" customFormat="1" ht="37.8" customHeight="1">
      <c r="A637" s="39"/>
      <c r="B637" s="40"/>
      <c r="C637" s="229" t="s">
        <v>1068</v>
      </c>
      <c r="D637" s="229" t="s">
        <v>205</v>
      </c>
      <c r="E637" s="230" t="s">
        <v>1069</v>
      </c>
      <c r="F637" s="231" t="s">
        <v>1070</v>
      </c>
      <c r="G637" s="232" t="s">
        <v>850</v>
      </c>
      <c r="H637" s="233">
        <v>2</v>
      </c>
      <c r="I637" s="234"/>
      <c r="J637" s="235">
        <f>ROUND(I637*H637,2)</f>
        <v>0</v>
      </c>
      <c r="K637" s="236"/>
      <c r="L637" s="45"/>
      <c r="M637" s="237" t="s">
        <v>1</v>
      </c>
      <c r="N637" s="238" t="s">
        <v>41</v>
      </c>
      <c r="O637" s="92"/>
      <c r="P637" s="239">
        <f>O637*H637</f>
        <v>0</v>
      </c>
      <c r="Q637" s="239">
        <v>0</v>
      </c>
      <c r="R637" s="239">
        <f>Q637*H637</f>
        <v>0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277</v>
      </c>
      <c r="AT637" s="241" t="s">
        <v>205</v>
      </c>
      <c r="AU637" s="241" t="s">
        <v>85</v>
      </c>
      <c r="AY637" s="18" t="s">
        <v>203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83</v>
      </c>
      <c r="BK637" s="242">
        <f>ROUND(I637*H637,2)</f>
        <v>0</v>
      </c>
      <c r="BL637" s="18" t="s">
        <v>277</v>
      </c>
      <c r="BM637" s="241" t="s">
        <v>1071</v>
      </c>
    </row>
    <row r="638" s="2" customFormat="1">
      <c r="A638" s="39"/>
      <c r="B638" s="40"/>
      <c r="C638" s="41"/>
      <c r="D638" s="245" t="s">
        <v>474</v>
      </c>
      <c r="E638" s="41"/>
      <c r="F638" s="276" t="s">
        <v>1032</v>
      </c>
      <c r="G638" s="41"/>
      <c r="H638" s="41"/>
      <c r="I638" s="277"/>
      <c r="J638" s="41"/>
      <c r="K638" s="41"/>
      <c r="L638" s="45"/>
      <c r="M638" s="278"/>
      <c r="N638" s="279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474</v>
      </c>
      <c r="AU638" s="18" t="s">
        <v>85</v>
      </c>
    </row>
    <row r="639" s="2" customFormat="1" ht="37.8" customHeight="1">
      <c r="A639" s="39"/>
      <c r="B639" s="40"/>
      <c r="C639" s="229" t="s">
        <v>1072</v>
      </c>
      <c r="D639" s="229" t="s">
        <v>205</v>
      </c>
      <c r="E639" s="230" t="s">
        <v>1073</v>
      </c>
      <c r="F639" s="231" t="s">
        <v>1074</v>
      </c>
      <c r="G639" s="232" t="s">
        <v>850</v>
      </c>
      <c r="H639" s="233">
        <v>4</v>
      </c>
      <c r="I639" s="234"/>
      <c r="J639" s="235">
        <f>ROUND(I639*H639,2)</f>
        <v>0</v>
      </c>
      <c r="K639" s="236"/>
      <c r="L639" s="45"/>
      <c r="M639" s="237" t="s">
        <v>1</v>
      </c>
      <c r="N639" s="238" t="s">
        <v>41</v>
      </c>
      <c r="O639" s="92"/>
      <c r="P639" s="239">
        <f>O639*H639</f>
        <v>0</v>
      </c>
      <c r="Q639" s="239">
        <v>0</v>
      </c>
      <c r="R639" s="239">
        <f>Q639*H639</f>
        <v>0</v>
      </c>
      <c r="S639" s="239">
        <v>0</v>
      </c>
      <c r="T639" s="240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1" t="s">
        <v>277</v>
      </c>
      <c r="AT639" s="241" t="s">
        <v>205</v>
      </c>
      <c r="AU639" s="241" t="s">
        <v>85</v>
      </c>
      <c r="AY639" s="18" t="s">
        <v>203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8" t="s">
        <v>83</v>
      </c>
      <c r="BK639" s="242">
        <f>ROUND(I639*H639,2)</f>
        <v>0</v>
      </c>
      <c r="BL639" s="18" t="s">
        <v>277</v>
      </c>
      <c r="BM639" s="241" t="s">
        <v>1075</v>
      </c>
    </row>
    <row r="640" s="2" customFormat="1">
      <c r="A640" s="39"/>
      <c r="B640" s="40"/>
      <c r="C640" s="41"/>
      <c r="D640" s="245" t="s">
        <v>474</v>
      </c>
      <c r="E640" s="41"/>
      <c r="F640" s="276" t="s">
        <v>1032</v>
      </c>
      <c r="G640" s="41"/>
      <c r="H640" s="41"/>
      <c r="I640" s="277"/>
      <c r="J640" s="41"/>
      <c r="K640" s="41"/>
      <c r="L640" s="45"/>
      <c r="M640" s="278"/>
      <c r="N640" s="279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474</v>
      </c>
      <c r="AU640" s="18" t="s">
        <v>85</v>
      </c>
    </row>
    <row r="641" s="2" customFormat="1" ht="37.8" customHeight="1">
      <c r="A641" s="39"/>
      <c r="B641" s="40"/>
      <c r="C641" s="229" t="s">
        <v>359</v>
      </c>
      <c r="D641" s="229" t="s">
        <v>205</v>
      </c>
      <c r="E641" s="230" t="s">
        <v>1076</v>
      </c>
      <c r="F641" s="231" t="s">
        <v>1077</v>
      </c>
      <c r="G641" s="232" t="s">
        <v>850</v>
      </c>
      <c r="H641" s="233">
        <v>42</v>
      </c>
      <c r="I641" s="234"/>
      <c r="J641" s="235">
        <f>ROUND(I641*H641,2)</f>
        <v>0</v>
      </c>
      <c r="K641" s="236"/>
      <c r="L641" s="45"/>
      <c r="M641" s="237" t="s">
        <v>1</v>
      </c>
      <c r="N641" s="238" t="s">
        <v>41</v>
      </c>
      <c r="O641" s="92"/>
      <c r="P641" s="239">
        <f>O641*H641</f>
        <v>0</v>
      </c>
      <c r="Q641" s="239">
        <v>0</v>
      </c>
      <c r="R641" s="239">
        <f>Q641*H641</f>
        <v>0</v>
      </c>
      <c r="S641" s="239">
        <v>0</v>
      </c>
      <c r="T641" s="24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1" t="s">
        <v>277</v>
      </c>
      <c r="AT641" s="241" t="s">
        <v>205</v>
      </c>
      <c r="AU641" s="241" t="s">
        <v>85</v>
      </c>
      <c r="AY641" s="18" t="s">
        <v>203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8" t="s">
        <v>83</v>
      </c>
      <c r="BK641" s="242">
        <f>ROUND(I641*H641,2)</f>
        <v>0</v>
      </c>
      <c r="BL641" s="18" t="s">
        <v>277</v>
      </c>
      <c r="BM641" s="241" t="s">
        <v>1078</v>
      </c>
    </row>
    <row r="642" s="2" customFormat="1">
      <c r="A642" s="39"/>
      <c r="B642" s="40"/>
      <c r="C642" s="41"/>
      <c r="D642" s="245" t="s">
        <v>474</v>
      </c>
      <c r="E642" s="41"/>
      <c r="F642" s="276" t="s">
        <v>1032</v>
      </c>
      <c r="G642" s="41"/>
      <c r="H642" s="41"/>
      <c r="I642" s="277"/>
      <c r="J642" s="41"/>
      <c r="K642" s="41"/>
      <c r="L642" s="45"/>
      <c r="M642" s="278"/>
      <c r="N642" s="279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474</v>
      </c>
      <c r="AU642" s="18" t="s">
        <v>85</v>
      </c>
    </row>
    <row r="643" s="2" customFormat="1" ht="37.8" customHeight="1">
      <c r="A643" s="39"/>
      <c r="B643" s="40"/>
      <c r="C643" s="229" t="s">
        <v>1079</v>
      </c>
      <c r="D643" s="229" t="s">
        <v>205</v>
      </c>
      <c r="E643" s="230" t="s">
        <v>1080</v>
      </c>
      <c r="F643" s="231" t="s">
        <v>1081</v>
      </c>
      <c r="G643" s="232" t="s">
        <v>850</v>
      </c>
      <c r="H643" s="233">
        <v>1</v>
      </c>
      <c r="I643" s="234"/>
      <c r="J643" s="235">
        <f>ROUND(I643*H643,2)</f>
        <v>0</v>
      </c>
      <c r="K643" s="236"/>
      <c r="L643" s="45"/>
      <c r="M643" s="237" t="s">
        <v>1</v>
      </c>
      <c r="N643" s="238" t="s">
        <v>41</v>
      </c>
      <c r="O643" s="92"/>
      <c r="P643" s="239">
        <f>O643*H643</f>
        <v>0</v>
      </c>
      <c r="Q643" s="239">
        <v>0</v>
      </c>
      <c r="R643" s="239">
        <f>Q643*H643</f>
        <v>0</v>
      </c>
      <c r="S643" s="239">
        <v>0</v>
      </c>
      <c r="T643" s="24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277</v>
      </c>
      <c r="AT643" s="241" t="s">
        <v>205</v>
      </c>
      <c r="AU643" s="241" t="s">
        <v>85</v>
      </c>
      <c r="AY643" s="18" t="s">
        <v>203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83</v>
      </c>
      <c r="BK643" s="242">
        <f>ROUND(I643*H643,2)</f>
        <v>0</v>
      </c>
      <c r="BL643" s="18" t="s">
        <v>277</v>
      </c>
      <c r="BM643" s="241" t="s">
        <v>1082</v>
      </c>
    </row>
    <row r="644" s="2" customFormat="1">
      <c r="A644" s="39"/>
      <c r="B644" s="40"/>
      <c r="C644" s="41"/>
      <c r="D644" s="245" t="s">
        <v>474</v>
      </c>
      <c r="E644" s="41"/>
      <c r="F644" s="276" t="s">
        <v>1032</v>
      </c>
      <c r="G644" s="41"/>
      <c r="H644" s="41"/>
      <c r="I644" s="277"/>
      <c r="J644" s="41"/>
      <c r="K644" s="41"/>
      <c r="L644" s="45"/>
      <c r="M644" s="278"/>
      <c r="N644" s="279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474</v>
      </c>
      <c r="AU644" s="18" t="s">
        <v>85</v>
      </c>
    </row>
    <row r="645" s="2" customFormat="1" ht="37.8" customHeight="1">
      <c r="A645" s="39"/>
      <c r="B645" s="40"/>
      <c r="C645" s="229" t="s">
        <v>1083</v>
      </c>
      <c r="D645" s="229" t="s">
        <v>205</v>
      </c>
      <c r="E645" s="230" t="s">
        <v>1084</v>
      </c>
      <c r="F645" s="231" t="s">
        <v>1085</v>
      </c>
      <c r="G645" s="232" t="s">
        <v>850</v>
      </c>
      <c r="H645" s="233">
        <v>3</v>
      </c>
      <c r="I645" s="234"/>
      <c r="J645" s="235">
        <f>ROUND(I645*H645,2)</f>
        <v>0</v>
      </c>
      <c r="K645" s="236"/>
      <c r="L645" s="45"/>
      <c r="M645" s="237" t="s">
        <v>1</v>
      </c>
      <c r="N645" s="238" t="s">
        <v>41</v>
      </c>
      <c r="O645" s="92"/>
      <c r="P645" s="239">
        <f>O645*H645</f>
        <v>0</v>
      </c>
      <c r="Q645" s="239">
        <v>0</v>
      </c>
      <c r="R645" s="239">
        <f>Q645*H645</f>
        <v>0</v>
      </c>
      <c r="S645" s="239">
        <v>0</v>
      </c>
      <c r="T645" s="240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1" t="s">
        <v>277</v>
      </c>
      <c r="AT645" s="241" t="s">
        <v>205</v>
      </c>
      <c r="AU645" s="241" t="s">
        <v>85</v>
      </c>
      <c r="AY645" s="18" t="s">
        <v>203</v>
      </c>
      <c r="BE645" s="242">
        <f>IF(N645="základní",J645,0)</f>
        <v>0</v>
      </c>
      <c r="BF645" s="242">
        <f>IF(N645="snížená",J645,0)</f>
        <v>0</v>
      </c>
      <c r="BG645" s="242">
        <f>IF(N645="zákl. přenesená",J645,0)</f>
        <v>0</v>
      </c>
      <c r="BH645" s="242">
        <f>IF(N645="sníž. přenesená",J645,0)</f>
        <v>0</v>
      </c>
      <c r="BI645" s="242">
        <f>IF(N645="nulová",J645,0)</f>
        <v>0</v>
      </c>
      <c r="BJ645" s="18" t="s">
        <v>83</v>
      </c>
      <c r="BK645" s="242">
        <f>ROUND(I645*H645,2)</f>
        <v>0</v>
      </c>
      <c r="BL645" s="18" t="s">
        <v>277</v>
      </c>
      <c r="BM645" s="241" t="s">
        <v>1086</v>
      </c>
    </row>
    <row r="646" s="2" customFormat="1">
      <c r="A646" s="39"/>
      <c r="B646" s="40"/>
      <c r="C646" s="41"/>
      <c r="D646" s="245" t="s">
        <v>474</v>
      </c>
      <c r="E646" s="41"/>
      <c r="F646" s="276" t="s">
        <v>1032</v>
      </c>
      <c r="G646" s="41"/>
      <c r="H646" s="41"/>
      <c r="I646" s="277"/>
      <c r="J646" s="41"/>
      <c r="K646" s="41"/>
      <c r="L646" s="45"/>
      <c r="M646" s="278"/>
      <c r="N646" s="279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474</v>
      </c>
      <c r="AU646" s="18" t="s">
        <v>85</v>
      </c>
    </row>
    <row r="647" s="2" customFormat="1" ht="37.8" customHeight="1">
      <c r="A647" s="39"/>
      <c r="B647" s="40"/>
      <c r="C647" s="229" t="s">
        <v>1087</v>
      </c>
      <c r="D647" s="229" t="s">
        <v>205</v>
      </c>
      <c r="E647" s="230" t="s">
        <v>1088</v>
      </c>
      <c r="F647" s="231" t="s">
        <v>1089</v>
      </c>
      <c r="G647" s="232" t="s">
        <v>850</v>
      </c>
      <c r="H647" s="233">
        <v>22</v>
      </c>
      <c r="I647" s="234"/>
      <c r="J647" s="235">
        <f>ROUND(I647*H647,2)</f>
        <v>0</v>
      </c>
      <c r="K647" s="236"/>
      <c r="L647" s="45"/>
      <c r="M647" s="237" t="s">
        <v>1</v>
      </c>
      <c r="N647" s="238" t="s">
        <v>41</v>
      </c>
      <c r="O647" s="92"/>
      <c r="P647" s="239">
        <f>O647*H647</f>
        <v>0</v>
      </c>
      <c r="Q647" s="239">
        <v>0</v>
      </c>
      <c r="R647" s="239">
        <f>Q647*H647</f>
        <v>0</v>
      </c>
      <c r="S647" s="239">
        <v>0</v>
      </c>
      <c r="T647" s="240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1" t="s">
        <v>277</v>
      </c>
      <c r="AT647" s="241" t="s">
        <v>205</v>
      </c>
      <c r="AU647" s="241" t="s">
        <v>85</v>
      </c>
      <c r="AY647" s="18" t="s">
        <v>203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8" t="s">
        <v>83</v>
      </c>
      <c r="BK647" s="242">
        <f>ROUND(I647*H647,2)</f>
        <v>0</v>
      </c>
      <c r="BL647" s="18" t="s">
        <v>277</v>
      </c>
      <c r="BM647" s="241" t="s">
        <v>1090</v>
      </c>
    </row>
    <row r="648" s="2" customFormat="1">
      <c r="A648" s="39"/>
      <c r="B648" s="40"/>
      <c r="C648" s="41"/>
      <c r="D648" s="245" t="s">
        <v>474</v>
      </c>
      <c r="E648" s="41"/>
      <c r="F648" s="276" t="s">
        <v>1032</v>
      </c>
      <c r="G648" s="41"/>
      <c r="H648" s="41"/>
      <c r="I648" s="277"/>
      <c r="J648" s="41"/>
      <c r="K648" s="41"/>
      <c r="L648" s="45"/>
      <c r="M648" s="278"/>
      <c r="N648" s="279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474</v>
      </c>
      <c r="AU648" s="18" t="s">
        <v>85</v>
      </c>
    </row>
    <row r="649" s="2" customFormat="1" ht="37.8" customHeight="1">
      <c r="A649" s="39"/>
      <c r="B649" s="40"/>
      <c r="C649" s="229" t="s">
        <v>1091</v>
      </c>
      <c r="D649" s="229" t="s">
        <v>205</v>
      </c>
      <c r="E649" s="230" t="s">
        <v>1092</v>
      </c>
      <c r="F649" s="231" t="s">
        <v>1093</v>
      </c>
      <c r="G649" s="232" t="s">
        <v>850</v>
      </c>
      <c r="H649" s="233">
        <v>12</v>
      </c>
      <c r="I649" s="234"/>
      <c r="J649" s="235">
        <f>ROUND(I649*H649,2)</f>
        <v>0</v>
      </c>
      <c r="K649" s="236"/>
      <c r="L649" s="45"/>
      <c r="M649" s="237" t="s">
        <v>1</v>
      </c>
      <c r="N649" s="238" t="s">
        <v>41</v>
      </c>
      <c r="O649" s="92"/>
      <c r="P649" s="239">
        <f>O649*H649</f>
        <v>0</v>
      </c>
      <c r="Q649" s="239">
        <v>0</v>
      </c>
      <c r="R649" s="239">
        <f>Q649*H649</f>
        <v>0</v>
      </c>
      <c r="S649" s="239">
        <v>0</v>
      </c>
      <c r="T649" s="240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1" t="s">
        <v>277</v>
      </c>
      <c r="AT649" s="241" t="s">
        <v>205</v>
      </c>
      <c r="AU649" s="241" t="s">
        <v>85</v>
      </c>
      <c r="AY649" s="18" t="s">
        <v>203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8" t="s">
        <v>83</v>
      </c>
      <c r="BK649" s="242">
        <f>ROUND(I649*H649,2)</f>
        <v>0</v>
      </c>
      <c r="BL649" s="18" t="s">
        <v>277</v>
      </c>
      <c r="BM649" s="241" t="s">
        <v>1094</v>
      </c>
    </row>
    <row r="650" s="2" customFormat="1">
      <c r="A650" s="39"/>
      <c r="B650" s="40"/>
      <c r="C650" s="41"/>
      <c r="D650" s="245" t="s">
        <v>474</v>
      </c>
      <c r="E650" s="41"/>
      <c r="F650" s="276" t="s">
        <v>1032</v>
      </c>
      <c r="G650" s="41"/>
      <c r="H650" s="41"/>
      <c r="I650" s="277"/>
      <c r="J650" s="41"/>
      <c r="K650" s="41"/>
      <c r="L650" s="45"/>
      <c r="M650" s="278"/>
      <c r="N650" s="279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474</v>
      </c>
      <c r="AU650" s="18" t="s">
        <v>85</v>
      </c>
    </row>
    <row r="651" s="2" customFormat="1" ht="37.8" customHeight="1">
      <c r="A651" s="39"/>
      <c r="B651" s="40"/>
      <c r="C651" s="229" t="s">
        <v>1095</v>
      </c>
      <c r="D651" s="229" t="s">
        <v>205</v>
      </c>
      <c r="E651" s="230" t="s">
        <v>1096</v>
      </c>
      <c r="F651" s="231" t="s">
        <v>1097</v>
      </c>
      <c r="G651" s="232" t="s">
        <v>850</v>
      </c>
      <c r="H651" s="233">
        <v>1</v>
      </c>
      <c r="I651" s="234"/>
      <c r="J651" s="235">
        <f>ROUND(I651*H651,2)</f>
        <v>0</v>
      </c>
      <c r="K651" s="236"/>
      <c r="L651" s="45"/>
      <c r="M651" s="237" t="s">
        <v>1</v>
      </c>
      <c r="N651" s="238" t="s">
        <v>41</v>
      </c>
      <c r="O651" s="92"/>
      <c r="P651" s="239">
        <f>O651*H651</f>
        <v>0</v>
      </c>
      <c r="Q651" s="239">
        <v>0</v>
      </c>
      <c r="R651" s="239">
        <f>Q651*H651</f>
        <v>0</v>
      </c>
      <c r="S651" s="239">
        <v>0</v>
      </c>
      <c r="T651" s="24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1" t="s">
        <v>277</v>
      </c>
      <c r="AT651" s="241" t="s">
        <v>205</v>
      </c>
      <c r="AU651" s="241" t="s">
        <v>85</v>
      </c>
      <c r="AY651" s="18" t="s">
        <v>203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8" t="s">
        <v>83</v>
      </c>
      <c r="BK651" s="242">
        <f>ROUND(I651*H651,2)</f>
        <v>0</v>
      </c>
      <c r="BL651" s="18" t="s">
        <v>277</v>
      </c>
      <c r="BM651" s="241" t="s">
        <v>1098</v>
      </c>
    </row>
    <row r="652" s="2" customFormat="1">
      <c r="A652" s="39"/>
      <c r="B652" s="40"/>
      <c r="C652" s="41"/>
      <c r="D652" s="245" t="s">
        <v>474</v>
      </c>
      <c r="E652" s="41"/>
      <c r="F652" s="276" t="s">
        <v>1032</v>
      </c>
      <c r="G652" s="41"/>
      <c r="H652" s="41"/>
      <c r="I652" s="277"/>
      <c r="J652" s="41"/>
      <c r="K652" s="41"/>
      <c r="L652" s="45"/>
      <c r="M652" s="278"/>
      <c r="N652" s="279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474</v>
      </c>
      <c r="AU652" s="18" t="s">
        <v>85</v>
      </c>
    </row>
    <row r="653" s="2" customFormat="1" ht="37.8" customHeight="1">
      <c r="A653" s="39"/>
      <c r="B653" s="40"/>
      <c r="C653" s="229" t="s">
        <v>363</v>
      </c>
      <c r="D653" s="229" t="s">
        <v>205</v>
      </c>
      <c r="E653" s="230" t="s">
        <v>1099</v>
      </c>
      <c r="F653" s="231" t="s">
        <v>1100</v>
      </c>
      <c r="G653" s="232" t="s">
        <v>850</v>
      </c>
      <c r="H653" s="233">
        <v>3</v>
      </c>
      <c r="I653" s="234"/>
      <c r="J653" s="235">
        <f>ROUND(I653*H653,2)</f>
        <v>0</v>
      </c>
      <c r="K653" s="236"/>
      <c r="L653" s="45"/>
      <c r="M653" s="237" t="s">
        <v>1</v>
      </c>
      <c r="N653" s="238" t="s">
        <v>41</v>
      </c>
      <c r="O653" s="92"/>
      <c r="P653" s="239">
        <f>O653*H653</f>
        <v>0</v>
      </c>
      <c r="Q653" s="239">
        <v>0</v>
      </c>
      <c r="R653" s="239">
        <f>Q653*H653</f>
        <v>0</v>
      </c>
      <c r="S653" s="239">
        <v>0</v>
      </c>
      <c r="T653" s="240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1" t="s">
        <v>277</v>
      </c>
      <c r="AT653" s="241" t="s">
        <v>205</v>
      </c>
      <c r="AU653" s="241" t="s">
        <v>85</v>
      </c>
      <c r="AY653" s="18" t="s">
        <v>203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8" t="s">
        <v>83</v>
      </c>
      <c r="BK653" s="242">
        <f>ROUND(I653*H653,2)</f>
        <v>0</v>
      </c>
      <c r="BL653" s="18" t="s">
        <v>277</v>
      </c>
      <c r="BM653" s="241" t="s">
        <v>1101</v>
      </c>
    </row>
    <row r="654" s="2" customFormat="1">
      <c r="A654" s="39"/>
      <c r="B654" s="40"/>
      <c r="C654" s="41"/>
      <c r="D654" s="245" t="s">
        <v>474</v>
      </c>
      <c r="E654" s="41"/>
      <c r="F654" s="276" t="s">
        <v>1032</v>
      </c>
      <c r="G654" s="41"/>
      <c r="H654" s="41"/>
      <c r="I654" s="277"/>
      <c r="J654" s="41"/>
      <c r="K654" s="41"/>
      <c r="L654" s="45"/>
      <c r="M654" s="278"/>
      <c r="N654" s="279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474</v>
      </c>
      <c r="AU654" s="18" t="s">
        <v>85</v>
      </c>
    </row>
    <row r="655" s="2" customFormat="1" ht="37.8" customHeight="1">
      <c r="A655" s="39"/>
      <c r="B655" s="40"/>
      <c r="C655" s="229" t="s">
        <v>1102</v>
      </c>
      <c r="D655" s="229" t="s">
        <v>205</v>
      </c>
      <c r="E655" s="230" t="s">
        <v>1103</v>
      </c>
      <c r="F655" s="231" t="s">
        <v>1104</v>
      </c>
      <c r="G655" s="232" t="s">
        <v>850</v>
      </c>
      <c r="H655" s="233">
        <v>6</v>
      </c>
      <c r="I655" s="234"/>
      <c r="J655" s="235">
        <f>ROUND(I655*H655,2)</f>
        <v>0</v>
      </c>
      <c r="K655" s="236"/>
      <c r="L655" s="45"/>
      <c r="M655" s="237" t="s">
        <v>1</v>
      </c>
      <c r="N655" s="238" t="s">
        <v>41</v>
      </c>
      <c r="O655" s="92"/>
      <c r="P655" s="239">
        <f>O655*H655</f>
        <v>0</v>
      </c>
      <c r="Q655" s="239">
        <v>0</v>
      </c>
      <c r="R655" s="239">
        <f>Q655*H655</f>
        <v>0</v>
      </c>
      <c r="S655" s="239">
        <v>0</v>
      </c>
      <c r="T655" s="240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1" t="s">
        <v>277</v>
      </c>
      <c r="AT655" s="241" t="s">
        <v>205</v>
      </c>
      <c r="AU655" s="241" t="s">
        <v>85</v>
      </c>
      <c r="AY655" s="18" t="s">
        <v>203</v>
      </c>
      <c r="BE655" s="242">
        <f>IF(N655="základní",J655,0)</f>
        <v>0</v>
      </c>
      <c r="BF655" s="242">
        <f>IF(N655="snížená",J655,0)</f>
        <v>0</v>
      </c>
      <c r="BG655" s="242">
        <f>IF(N655="zákl. přenesená",J655,0)</f>
        <v>0</v>
      </c>
      <c r="BH655" s="242">
        <f>IF(N655="sníž. přenesená",J655,0)</f>
        <v>0</v>
      </c>
      <c r="BI655" s="242">
        <f>IF(N655="nulová",J655,0)</f>
        <v>0</v>
      </c>
      <c r="BJ655" s="18" t="s">
        <v>83</v>
      </c>
      <c r="BK655" s="242">
        <f>ROUND(I655*H655,2)</f>
        <v>0</v>
      </c>
      <c r="BL655" s="18" t="s">
        <v>277</v>
      </c>
      <c r="BM655" s="241" t="s">
        <v>1105</v>
      </c>
    </row>
    <row r="656" s="2" customFormat="1">
      <c r="A656" s="39"/>
      <c r="B656" s="40"/>
      <c r="C656" s="41"/>
      <c r="D656" s="245" t="s">
        <v>474</v>
      </c>
      <c r="E656" s="41"/>
      <c r="F656" s="276" t="s">
        <v>1032</v>
      </c>
      <c r="G656" s="41"/>
      <c r="H656" s="41"/>
      <c r="I656" s="277"/>
      <c r="J656" s="41"/>
      <c r="K656" s="41"/>
      <c r="L656" s="45"/>
      <c r="M656" s="278"/>
      <c r="N656" s="279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474</v>
      </c>
      <c r="AU656" s="18" t="s">
        <v>85</v>
      </c>
    </row>
    <row r="657" s="2" customFormat="1" ht="37.8" customHeight="1">
      <c r="A657" s="39"/>
      <c r="B657" s="40"/>
      <c r="C657" s="229" t="s">
        <v>367</v>
      </c>
      <c r="D657" s="229" t="s">
        <v>205</v>
      </c>
      <c r="E657" s="230" t="s">
        <v>1106</v>
      </c>
      <c r="F657" s="231" t="s">
        <v>1107</v>
      </c>
      <c r="G657" s="232" t="s">
        <v>850</v>
      </c>
      <c r="H657" s="233">
        <v>1</v>
      </c>
      <c r="I657" s="234"/>
      <c r="J657" s="235">
        <f>ROUND(I657*H657,2)</f>
        <v>0</v>
      </c>
      <c r="K657" s="236"/>
      <c r="L657" s="45"/>
      <c r="M657" s="237" t="s">
        <v>1</v>
      </c>
      <c r="N657" s="238" t="s">
        <v>41</v>
      </c>
      <c r="O657" s="92"/>
      <c r="P657" s="239">
        <f>O657*H657</f>
        <v>0</v>
      </c>
      <c r="Q657" s="239">
        <v>0</v>
      </c>
      <c r="R657" s="239">
        <f>Q657*H657</f>
        <v>0</v>
      </c>
      <c r="S657" s="239">
        <v>0</v>
      </c>
      <c r="T657" s="240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1" t="s">
        <v>277</v>
      </c>
      <c r="AT657" s="241" t="s">
        <v>205</v>
      </c>
      <c r="AU657" s="241" t="s">
        <v>85</v>
      </c>
      <c r="AY657" s="18" t="s">
        <v>203</v>
      </c>
      <c r="BE657" s="242">
        <f>IF(N657="základní",J657,0)</f>
        <v>0</v>
      </c>
      <c r="BF657" s="242">
        <f>IF(N657="snížená",J657,0)</f>
        <v>0</v>
      </c>
      <c r="BG657" s="242">
        <f>IF(N657="zákl. přenesená",J657,0)</f>
        <v>0</v>
      </c>
      <c r="BH657" s="242">
        <f>IF(N657="sníž. přenesená",J657,0)</f>
        <v>0</v>
      </c>
      <c r="BI657" s="242">
        <f>IF(N657="nulová",J657,0)</f>
        <v>0</v>
      </c>
      <c r="BJ657" s="18" t="s">
        <v>83</v>
      </c>
      <c r="BK657" s="242">
        <f>ROUND(I657*H657,2)</f>
        <v>0</v>
      </c>
      <c r="BL657" s="18" t="s">
        <v>277</v>
      </c>
      <c r="BM657" s="241" t="s">
        <v>1108</v>
      </c>
    </row>
    <row r="658" s="2" customFormat="1">
      <c r="A658" s="39"/>
      <c r="B658" s="40"/>
      <c r="C658" s="41"/>
      <c r="D658" s="245" t="s">
        <v>474</v>
      </c>
      <c r="E658" s="41"/>
      <c r="F658" s="276" t="s">
        <v>1032</v>
      </c>
      <c r="G658" s="41"/>
      <c r="H658" s="41"/>
      <c r="I658" s="277"/>
      <c r="J658" s="41"/>
      <c r="K658" s="41"/>
      <c r="L658" s="45"/>
      <c r="M658" s="278"/>
      <c r="N658" s="279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474</v>
      </c>
      <c r="AU658" s="18" t="s">
        <v>85</v>
      </c>
    </row>
    <row r="659" s="2" customFormat="1" ht="37.8" customHeight="1">
      <c r="A659" s="39"/>
      <c r="B659" s="40"/>
      <c r="C659" s="229" t="s">
        <v>1109</v>
      </c>
      <c r="D659" s="229" t="s">
        <v>205</v>
      </c>
      <c r="E659" s="230" t="s">
        <v>1110</v>
      </c>
      <c r="F659" s="231" t="s">
        <v>1111</v>
      </c>
      <c r="G659" s="232" t="s">
        <v>850</v>
      </c>
      <c r="H659" s="233">
        <v>3</v>
      </c>
      <c r="I659" s="234"/>
      <c r="J659" s="235">
        <f>ROUND(I659*H659,2)</f>
        <v>0</v>
      </c>
      <c r="K659" s="236"/>
      <c r="L659" s="45"/>
      <c r="M659" s="237" t="s">
        <v>1</v>
      </c>
      <c r="N659" s="238" t="s">
        <v>41</v>
      </c>
      <c r="O659" s="92"/>
      <c r="P659" s="239">
        <f>O659*H659</f>
        <v>0</v>
      </c>
      <c r="Q659" s="239">
        <v>0</v>
      </c>
      <c r="R659" s="239">
        <f>Q659*H659</f>
        <v>0</v>
      </c>
      <c r="S659" s="239">
        <v>0</v>
      </c>
      <c r="T659" s="240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1" t="s">
        <v>277</v>
      </c>
      <c r="AT659" s="241" t="s">
        <v>205</v>
      </c>
      <c r="AU659" s="241" t="s">
        <v>85</v>
      </c>
      <c r="AY659" s="18" t="s">
        <v>203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8" t="s">
        <v>83</v>
      </c>
      <c r="BK659" s="242">
        <f>ROUND(I659*H659,2)</f>
        <v>0</v>
      </c>
      <c r="BL659" s="18" t="s">
        <v>277</v>
      </c>
      <c r="BM659" s="241" t="s">
        <v>1112</v>
      </c>
    </row>
    <row r="660" s="2" customFormat="1">
      <c r="A660" s="39"/>
      <c r="B660" s="40"/>
      <c r="C660" s="41"/>
      <c r="D660" s="245" t="s">
        <v>474</v>
      </c>
      <c r="E660" s="41"/>
      <c r="F660" s="276" t="s">
        <v>1032</v>
      </c>
      <c r="G660" s="41"/>
      <c r="H660" s="41"/>
      <c r="I660" s="277"/>
      <c r="J660" s="41"/>
      <c r="K660" s="41"/>
      <c r="L660" s="45"/>
      <c r="M660" s="278"/>
      <c r="N660" s="279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474</v>
      </c>
      <c r="AU660" s="18" t="s">
        <v>85</v>
      </c>
    </row>
    <row r="661" s="2" customFormat="1" ht="37.8" customHeight="1">
      <c r="A661" s="39"/>
      <c r="B661" s="40"/>
      <c r="C661" s="229" t="s">
        <v>1113</v>
      </c>
      <c r="D661" s="229" t="s">
        <v>205</v>
      </c>
      <c r="E661" s="230" t="s">
        <v>1114</v>
      </c>
      <c r="F661" s="231" t="s">
        <v>1115</v>
      </c>
      <c r="G661" s="232" t="s">
        <v>850</v>
      </c>
      <c r="H661" s="233">
        <v>4</v>
      </c>
      <c r="I661" s="234"/>
      <c r="J661" s="235">
        <f>ROUND(I661*H661,2)</f>
        <v>0</v>
      </c>
      <c r="K661" s="236"/>
      <c r="L661" s="45"/>
      <c r="M661" s="237" t="s">
        <v>1</v>
      </c>
      <c r="N661" s="238" t="s">
        <v>41</v>
      </c>
      <c r="O661" s="92"/>
      <c r="P661" s="239">
        <f>O661*H661</f>
        <v>0</v>
      </c>
      <c r="Q661" s="239">
        <v>0</v>
      </c>
      <c r="R661" s="239">
        <f>Q661*H661</f>
        <v>0</v>
      </c>
      <c r="S661" s="239">
        <v>0</v>
      </c>
      <c r="T661" s="240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1" t="s">
        <v>277</v>
      </c>
      <c r="AT661" s="241" t="s">
        <v>205</v>
      </c>
      <c r="AU661" s="241" t="s">
        <v>85</v>
      </c>
      <c r="AY661" s="18" t="s">
        <v>203</v>
      </c>
      <c r="BE661" s="242">
        <f>IF(N661="základní",J661,0)</f>
        <v>0</v>
      </c>
      <c r="BF661" s="242">
        <f>IF(N661="snížená",J661,0)</f>
        <v>0</v>
      </c>
      <c r="BG661" s="242">
        <f>IF(N661="zákl. přenesená",J661,0)</f>
        <v>0</v>
      </c>
      <c r="BH661" s="242">
        <f>IF(N661="sníž. přenesená",J661,0)</f>
        <v>0</v>
      </c>
      <c r="BI661" s="242">
        <f>IF(N661="nulová",J661,0)</f>
        <v>0</v>
      </c>
      <c r="BJ661" s="18" t="s">
        <v>83</v>
      </c>
      <c r="BK661" s="242">
        <f>ROUND(I661*H661,2)</f>
        <v>0</v>
      </c>
      <c r="BL661" s="18" t="s">
        <v>277</v>
      </c>
      <c r="BM661" s="241" t="s">
        <v>1116</v>
      </c>
    </row>
    <row r="662" s="2" customFormat="1">
      <c r="A662" s="39"/>
      <c r="B662" s="40"/>
      <c r="C662" s="41"/>
      <c r="D662" s="245" t="s">
        <v>474</v>
      </c>
      <c r="E662" s="41"/>
      <c r="F662" s="276" t="s">
        <v>1032</v>
      </c>
      <c r="G662" s="41"/>
      <c r="H662" s="41"/>
      <c r="I662" s="277"/>
      <c r="J662" s="41"/>
      <c r="K662" s="41"/>
      <c r="L662" s="45"/>
      <c r="M662" s="278"/>
      <c r="N662" s="279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474</v>
      </c>
      <c r="AU662" s="18" t="s">
        <v>85</v>
      </c>
    </row>
    <row r="663" s="2" customFormat="1" ht="37.8" customHeight="1">
      <c r="A663" s="39"/>
      <c r="B663" s="40"/>
      <c r="C663" s="229" t="s">
        <v>1117</v>
      </c>
      <c r="D663" s="229" t="s">
        <v>205</v>
      </c>
      <c r="E663" s="230" t="s">
        <v>1118</v>
      </c>
      <c r="F663" s="231" t="s">
        <v>1119</v>
      </c>
      <c r="G663" s="232" t="s">
        <v>850</v>
      </c>
      <c r="H663" s="233">
        <v>2</v>
      </c>
      <c r="I663" s="234"/>
      <c r="J663" s="235">
        <f>ROUND(I663*H663,2)</f>
        <v>0</v>
      </c>
      <c r="K663" s="236"/>
      <c r="L663" s="45"/>
      <c r="M663" s="237" t="s">
        <v>1</v>
      </c>
      <c r="N663" s="238" t="s">
        <v>41</v>
      </c>
      <c r="O663" s="92"/>
      <c r="P663" s="239">
        <f>O663*H663</f>
        <v>0</v>
      </c>
      <c r="Q663" s="239">
        <v>0</v>
      </c>
      <c r="R663" s="239">
        <f>Q663*H663</f>
        <v>0</v>
      </c>
      <c r="S663" s="239">
        <v>0</v>
      </c>
      <c r="T663" s="240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1" t="s">
        <v>277</v>
      </c>
      <c r="AT663" s="241" t="s">
        <v>205</v>
      </c>
      <c r="AU663" s="241" t="s">
        <v>85</v>
      </c>
      <c r="AY663" s="18" t="s">
        <v>203</v>
      </c>
      <c r="BE663" s="242">
        <f>IF(N663="základní",J663,0)</f>
        <v>0</v>
      </c>
      <c r="BF663" s="242">
        <f>IF(N663="snížená",J663,0)</f>
        <v>0</v>
      </c>
      <c r="BG663" s="242">
        <f>IF(N663="zákl. přenesená",J663,0)</f>
        <v>0</v>
      </c>
      <c r="BH663" s="242">
        <f>IF(N663="sníž. přenesená",J663,0)</f>
        <v>0</v>
      </c>
      <c r="BI663" s="242">
        <f>IF(N663="nulová",J663,0)</f>
        <v>0</v>
      </c>
      <c r="BJ663" s="18" t="s">
        <v>83</v>
      </c>
      <c r="BK663" s="242">
        <f>ROUND(I663*H663,2)</f>
        <v>0</v>
      </c>
      <c r="BL663" s="18" t="s">
        <v>277</v>
      </c>
      <c r="BM663" s="241" t="s">
        <v>1120</v>
      </c>
    </row>
    <row r="664" s="2" customFormat="1">
      <c r="A664" s="39"/>
      <c r="B664" s="40"/>
      <c r="C664" s="41"/>
      <c r="D664" s="245" t="s">
        <v>474</v>
      </c>
      <c r="E664" s="41"/>
      <c r="F664" s="276" t="s">
        <v>1032</v>
      </c>
      <c r="G664" s="41"/>
      <c r="H664" s="41"/>
      <c r="I664" s="277"/>
      <c r="J664" s="41"/>
      <c r="K664" s="41"/>
      <c r="L664" s="45"/>
      <c r="M664" s="278"/>
      <c r="N664" s="279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474</v>
      </c>
      <c r="AU664" s="18" t="s">
        <v>85</v>
      </c>
    </row>
    <row r="665" s="2" customFormat="1" ht="24.15" customHeight="1">
      <c r="A665" s="39"/>
      <c r="B665" s="40"/>
      <c r="C665" s="229" t="s">
        <v>377</v>
      </c>
      <c r="D665" s="229" t="s">
        <v>205</v>
      </c>
      <c r="E665" s="230" t="s">
        <v>1121</v>
      </c>
      <c r="F665" s="231" t="s">
        <v>1122</v>
      </c>
      <c r="G665" s="232" t="s">
        <v>1015</v>
      </c>
      <c r="H665" s="233">
        <v>64.5</v>
      </c>
      <c r="I665" s="234"/>
      <c r="J665" s="235">
        <f>ROUND(I665*H665,2)</f>
        <v>0</v>
      </c>
      <c r="K665" s="236"/>
      <c r="L665" s="45"/>
      <c r="M665" s="237" t="s">
        <v>1</v>
      </c>
      <c r="N665" s="238" t="s">
        <v>41</v>
      </c>
      <c r="O665" s="92"/>
      <c r="P665" s="239">
        <f>O665*H665</f>
        <v>0</v>
      </c>
      <c r="Q665" s="239">
        <v>0</v>
      </c>
      <c r="R665" s="239">
        <f>Q665*H665</f>
        <v>0</v>
      </c>
      <c r="S665" s="239">
        <v>0</v>
      </c>
      <c r="T665" s="240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1" t="s">
        <v>277</v>
      </c>
      <c r="AT665" s="241" t="s">
        <v>205</v>
      </c>
      <c r="AU665" s="241" t="s">
        <v>85</v>
      </c>
      <c r="AY665" s="18" t="s">
        <v>203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8" t="s">
        <v>83</v>
      </c>
      <c r="BK665" s="242">
        <f>ROUND(I665*H665,2)</f>
        <v>0</v>
      </c>
      <c r="BL665" s="18" t="s">
        <v>277</v>
      </c>
      <c r="BM665" s="241" t="s">
        <v>1123</v>
      </c>
    </row>
    <row r="666" s="2" customFormat="1">
      <c r="A666" s="39"/>
      <c r="B666" s="40"/>
      <c r="C666" s="41"/>
      <c r="D666" s="245" t="s">
        <v>474</v>
      </c>
      <c r="E666" s="41"/>
      <c r="F666" s="276" t="s">
        <v>1032</v>
      </c>
      <c r="G666" s="41"/>
      <c r="H666" s="41"/>
      <c r="I666" s="277"/>
      <c r="J666" s="41"/>
      <c r="K666" s="41"/>
      <c r="L666" s="45"/>
      <c r="M666" s="278"/>
      <c r="N666" s="279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474</v>
      </c>
      <c r="AU666" s="18" t="s">
        <v>85</v>
      </c>
    </row>
    <row r="667" s="2" customFormat="1" ht="24.15" customHeight="1">
      <c r="A667" s="39"/>
      <c r="B667" s="40"/>
      <c r="C667" s="229" t="s">
        <v>1124</v>
      </c>
      <c r="D667" s="229" t="s">
        <v>205</v>
      </c>
      <c r="E667" s="230" t="s">
        <v>1125</v>
      </c>
      <c r="F667" s="231" t="s">
        <v>1126</v>
      </c>
      <c r="G667" s="232" t="s">
        <v>1015</v>
      </c>
      <c r="H667" s="233">
        <v>14.85</v>
      </c>
      <c r="I667" s="234"/>
      <c r="J667" s="235">
        <f>ROUND(I667*H667,2)</f>
        <v>0</v>
      </c>
      <c r="K667" s="236"/>
      <c r="L667" s="45"/>
      <c r="M667" s="237" t="s">
        <v>1</v>
      </c>
      <c r="N667" s="238" t="s">
        <v>41</v>
      </c>
      <c r="O667" s="92"/>
      <c r="P667" s="239">
        <f>O667*H667</f>
        <v>0</v>
      </c>
      <c r="Q667" s="239">
        <v>0</v>
      </c>
      <c r="R667" s="239">
        <f>Q667*H667</f>
        <v>0</v>
      </c>
      <c r="S667" s="239">
        <v>0</v>
      </c>
      <c r="T667" s="240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1" t="s">
        <v>277</v>
      </c>
      <c r="AT667" s="241" t="s">
        <v>205</v>
      </c>
      <c r="AU667" s="241" t="s">
        <v>85</v>
      </c>
      <c r="AY667" s="18" t="s">
        <v>203</v>
      </c>
      <c r="BE667" s="242">
        <f>IF(N667="základní",J667,0)</f>
        <v>0</v>
      </c>
      <c r="BF667" s="242">
        <f>IF(N667="snížená",J667,0)</f>
        <v>0</v>
      </c>
      <c r="BG667" s="242">
        <f>IF(N667="zákl. přenesená",J667,0)</f>
        <v>0</v>
      </c>
      <c r="BH667" s="242">
        <f>IF(N667="sníž. přenesená",J667,0)</f>
        <v>0</v>
      </c>
      <c r="BI667" s="242">
        <f>IF(N667="nulová",J667,0)</f>
        <v>0</v>
      </c>
      <c r="BJ667" s="18" t="s">
        <v>83</v>
      </c>
      <c r="BK667" s="242">
        <f>ROUND(I667*H667,2)</f>
        <v>0</v>
      </c>
      <c r="BL667" s="18" t="s">
        <v>277</v>
      </c>
      <c r="BM667" s="241" t="s">
        <v>1127</v>
      </c>
    </row>
    <row r="668" s="2" customFormat="1">
      <c r="A668" s="39"/>
      <c r="B668" s="40"/>
      <c r="C668" s="41"/>
      <c r="D668" s="245" t="s">
        <v>474</v>
      </c>
      <c r="E668" s="41"/>
      <c r="F668" s="276" t="s">
        <v>1032</v>
      </c>
      <c r="G668" s="41"/>
      <c r="H668" s="41"/>
      <c r="I668" s="277"/>
      <c r="J668" s="41"/>
      <c r="K668" s="41"/>
      <c r="L668" s="45"/>
      <c r="M668" s="278"/>
      <c r="N668" s="279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474</v>
      </c>
      <c r="AU668" s="18" t="s">
        <v>85</v>
      </c>
    </row>
    <row r="669" s="2" customFormat="1" ht="24.15" customHeight="1">
      <c r="A669" s="39"/>
      <c r="B669" s="40"/>
      <c r="C669" s="229" t="s">
        <v>384</v>
      </c>
      <c r="D669" s="229" t="s">
        <v>205</v>
      </c>
      <c r="E669" s="230" t="s">
        <v>1128</v>
      </c>
      <c r="F669" s="231" t="s">
        <v>1129</v>
      </c>
      <c r="G669" s="232" t="s">
        <v>1015</v>
      </c>
      <c r="H669" s="233">
        <v>5</v>
      </c>
      <c r="I669" s="234"/>
      <c r="J669" s="235">
        <f>ROUND(I669*H669,2)</f>
        <v>0</v>
      </c>
      <c r="K669" s="236"/>
      <c r="L669" s="45"/>
      <c r="M669" s="237" t="s">
        <v>1</v>
      </c>
      <c r="N669" s="238" t="s">
        <v>41</v>
      </c>
      <c r="O669" s="92"/>
      <c r="P669" s="239">
        <f>O669*H669</f>
        <v>0</v>
      </c>
      <c r="Q669" s="239">
        <v>0</v>
      </c>
      <c r="R669" s="239">
        <f>Q669*H669</f>
        <v>0</v>
      </c>
      <c r="S669" s="239">
        <v>0</v>
      </c>
      <c r="T669" s="240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1" t="s">
        <v>277</v>
      </c>
      <c r="AT669" s="241" t="s">
        <v>205</v>
      </c>
      <c r="AU669" s="241" t="s">
        <v>85</v>
      </c>
      <c r="AY669" s="18" t="s">
        <v>203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8" t="s">
        <v>83</v>
      </c>
      <c r="BK669" s="242">
        <f>ROUND(I669*H669,2)</f>
        <v>0</v>
      </c>
      <c r="BL669" s="18" t="s">
        <v>277</v>
      </c>
      <c r="BM669" s="241" t="s">
        <v>1130</v>
      </c>
    </row>
    <row r="670" s="2" customFormat="1">
      <c r="A670" s="39"/>
      <c r="B670" s="40"/>
      <c r="C670" s="41"/>
      <c r="D670" s="245" t="s">
        <v>474</v>
      </c>
      <c r="E670" s="41"/>
      <c r="F670" s="276" t="s">
        <v>1032</v>
      </c>
      <c r="G670" s="41"/>
      <c r="H670" s="41"/>
      <c r="I670" s="277"/>
      <c r="J670" s="41"/>
      <c r="K670" s="41"/>
      <c r="L670" s="45"/>
      <c r="M670" s="278"/>
      <c r="N670" s="279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474</v>
      </c>
      <c r="AU670" s="18" t="s">
        <v>85</v>
      </c>
    </row>
    <row r="671" s="2" customFormat="1" ht="24.15" customHeight="1">
      <c r="A671" s="39"/>
      <c r="B671" s="40"/>
      <c r="C671" s="229" t="s">
        <v>1131</v>
      </c>
      <c r="D671" s="229" t="s">
        <v>205</v>
      </c>
      <c r="E671" s="230" t="s">
        <v>1132</v>
      </c>
      <c r="F671" s="231" t="s">
        <v>1133</v>
      </c>
      <c r="G671" s="232" t="s">
        <v>1015</v>
      </c>
      <c r="H671" s="233">
        <v>2122</v>
      </c>
      <c r="I671" s="234"/>
      <c r="J671" s="235">
        <f>ROUND(I671*H671,2)</f>
        <v>0</v>
      </c>
      <c r="K671" s="236"/>
      <c r="L671" s="45"/>
      <c r="M671" s="237" t="s">
        <v>1</v>
      </c>
      <c r="N671" s="238" t="s">
        <v>41</v>
      </c>
      <c r="O671" s="92"/>
      <c r="P671" s="239">
        <f>O671*H671</f>
        <v>0</v>
      </c>
      <c r="Q671" s="239">
        <v>0</v>
      </c>
      <c r="R671" s="239">
        <f>Q671*H671</f>
        <v>0</v>
      </c>
      <c r="S671" s="239">
        <v>0.001</v>
      </c>
      <c r="T671" s="240">
        <f>S671*H671</f>
        <v>2.1219999999999999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1" t="s">
        <v>277</v>
      </c>
      <c r="AT671" s="241" t="s">
        <v>205</v>
      </c>
      <c r="AU671" s="241" t="s">
        <v>85</v>
      </c>
      <c r="AY671" s="18" t="s">
        <v>203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8" t="s">
        <v>83</v>
      </c>
      <c r="BK671" s="242">
        <f>ROUND(I671*H671,2)</f>
        <v>0</v>
      </c>
      <c r="BL671" s="18" t="s">
        <v>277</v>
      </c>
      <c r="BM671" s="241" t="s">
        <v>1134</v>
      </c>
    </row>
    <row r="672" s="2" customFormat="1" ht="24.15" customHeight="1">
      <c r="A672" s="39"/>
      <c r="B672" s="40"/>
      <c r="C672" s="229" t="s">
        <v>389</v>
      </c>
      <c r="D672" s="229" t="s">
        <v>205</v>
      </c>
      <c r="E672" s="230" t="s">
        <v>1135</v>
      </c>
      <c r="F672" s="231" t="s">
        <v>1136</v>
      </c>
      <c r="G672" s="232" t="s">
        <v>620</v>
      </c>
      <c r="H672" s="280"/>
      <c r="I672" s="234"/>
      <c r="J672" s="235">
        <f>ROUND(I672*H672,2)</f>
        <v>0</v>
      </c>
      <c r="K672" s="236"/>
      <c r="L672" s="45"/>
      <c r="M672" s="237" t="s">
        <v>1</v>
      </c>
      <c r="N672" s="238" t="s">
        <v>41</v>
      </c>
      <c r="O672" s="92"/>
      <c r="P672" s="239">
        <f>O672*H672</f>
        <v>0</v>
      </c>
      <c r="Q672" s="239">
        <v>0</v>
      </c>
      <c r="R672" s="239">
        <f>Q672*H672</f>
        <v>0</v>
      </c>
      <c r="S672" s="239">
        <v>0</v>
      </c>
      <c r="T672" s="240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1" t="s">
        <v>277</v>
      </c>
      <c r="AT672" s="241" t="s">
        <v>205</v>
      </c>
      <c r="AU672" s="241" t="s">
        <v>85</v>
      </c>
      <c r="AY672" s="18" t="s">
        <v>203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8" t="s">
        <v>83</v>
      </c>
      <c r="BK672" s="242">
        <f>ROUND(I672*H672,2)</f>
        <v>0</v>
      </c>
      <c r="BL672" s="18" t="s">
        <v>277</v>
      </c>
      <c r="BM672" s="241" t="s">
        <v>1137</v>
      </c>
    </row>
    <row r="673" s="12" customFormat="1" ht="22.8" customHeight="1">
      <c r="A673" s="12"/>
      <c r="B673" s="213"/>
      <c r="C673" s="214"/>
      <c r="D673" s="215" t="s">
        <v>75</v>
      </c>
      <c r="E673" s="227" t="s">
        <v>1138</v>
      </c>
      <c r="F673" s="227" t="s">
        <v>1139</v>
      </c>
      <c r="G673" s="214"/>
      <c r="H673" s="214"/>
      <c r="I673" s="217"/>
      <c r="J673" s="228">
        <f>BK673</f>
        <v>0</v>
      </c>
      <c r="K673" s="214"/>
      <c r="L673" s="219"/>
      <c r="M673" s="220"/>
      <c r="N673" s="221"/>
      <c r="O673" s="221"/>
      <c r="P673" s="222">
        <f>SUM(P674:P688)</f>
        <v>0</v>
      </c>
      <c r="Q673" s="221"/>
      <c r="R673" s="222">
        <f>SUM(R674:R688)</f>
        <v>0</v>
      </c>
      <c r="S673" s="221"/>
      <c r="T673" s="223">
        <f>SUM(T674:T688)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24" t="s">
        <v>85</v>
      </c>
      <c r="AT673" s="225" t="s">
        <v>75</v>
      </c>
      <c r="AU673" s="225" t="s">
        <v>83</v>
      </c>
      <c r="AY673" s="224" t="s">
        <v>203</v>
      </c>
      <c r="BK673" s="226">
        <f>SUM(BK674:BK688)</f>
        <v>0</v>
      </c>
    </row>
    <row r="674" s="2" customFormat="1" ht="24.15" customHeight="1">
      <c r="A674" s="39"/>
      <c r="B674" s="40"/>
      <c r="C674" s="229" t="s">
        <v>1140</v>
      </c>
      <c r="D674" s="229" t="s">
        <v>205</v>
      </c>
      <c r="E674" s="230" t="s">
        <v>1141</v>
      </c>
      <c r="F674" s="231" t="s">
        <v>1142</v>
      </c>
      <c r="G674" s="232" t="s">
        <v>213</v>
      </c>
      <c r="H674" s="233">
        <v>45.570999999999998</v>
      </c>
      <c r="I674" s="234"/>
      <c r="J674" s="235">
        <f>ROUND(I674*H674,2)</f>
        <v>0</v>
      </c>
      <c r="K674" s="236"/>
      <c r="L674" s="45"/>
      <c r="M674" s="237" t="s">
        <v>1</v>
      </c>
      <c r="N674" s="238" t="s">
        <v>41</v>
      </c>
      <c r="O674" s="92"/>
      <c r="P674" s="239">
        <f>O674*H674</f>
        <v>0</v>
      </c>
      <c r="Q674" s="239">
        <v>0</v>
      </c>
      <c r="R674" s="239">
        <f>Q674*H674</f>
        <v>0</v>
      </c>
      <c r="S674" s="239">
        <v>0</v>
      </c>
      <c r="T674" s="240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1" t="s">
        <v>277</v>
      </c>
      <c r="AT674" s="241" t="s">
        <v>205</v>
      </c>
      <c r="AU674" s="241" t="s">
        <v>85</v>
      </c>
      <c r="AY674" s="18" t="s">
        <v>203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8" t="s">
        <v>83</v>
      </c>
      <c r="BK674" s="242">
        <f>ROUND(I674*H674,2)</f>
        <v>0</v>
      </c>
      <c r="BL674" s="18" t="s">
        <v>277</v>
      </c>
      <c r="BM674" s="241" t="s">
        <v>1143</v>
      </c>
    </row>
    <row r="675" s="2" customFormat="1">
      <c r="A675" s="39"/>
      <c r="B675" s="40"/>
      <c r="C675" s="41"/>
      <c r="D675" s="245" t="s">
        <v>474</v>
      </c>
      <c r="E675" s="41"/>
      <c r="F675" s="276" t="s">
        <v>1144</v>
      </c>
      <c r="G675" s="41"/>
      <c r="H675" s="41"/>
      <c r="I675" s="277"/>
      <c r="J675" s="41"/>
      <c r="K675" s="41"/>
      <c r="L675" s="45"/>
      <c r="M675" s="278"/>
      <c r="N675" s="279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474</v>
      </c>
      <c r="AU675" s="18" t="s">
        <v>85</v>
      </c>
    </row>
    <row r="676" s="14" customFormat="1">
      <c r="A676" s="14"/>
      <c r="B676" s="254"/>
      <c r="C676" s="255"/>
      <c r="D676" s="245" t="s">
        <v>243</v>
      </c>
      <c r="E676" s="256" t="s">
        <v>1</v>
      </c>
      <c r="F676" s="257" t="s">
        <v>1145</v>
      </c>
      <c r="G676" s="255"/>
      <c r="H676" s="258">
        <v>41.100000000000001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4" t="s">
        <v>243</v>
      </c>
      <c r="AU676" s="264" t="s">
        <v>85</v>
      </c>
      <c r="AV676" s="14" t="s">
        <v>85</v>
      </c>
      <c r="AW676" s="14" t="s">
        <v>32</v>
      </c>
      <c r="AX676" s="14" t="s">
        <v>76</v>
      </c>
      <c r="AY676" s="264" t="s">
        <v>203</v>
      </c>
    </row>
    <row r="677" s="16" customFormat="1">
      <c r="A677" s="16"/>
      <c r="B677" s="292"/>
      <c r="C677" s="293"/>
      <c r="D677" s="245" t="s">
        <v>243</v>
      </c>
      <c r="E677" s="294" t="s">
        <v>1</v>
      </c>
      <c r="F677" s="295" t="s">
        <v>669</v>
      </c>
      <c r="G677" s="293"/>
      <c r="H677" s="296">
        <v>41.100000000000001</v>
      </c>
      <c r="I677" s="297"/>
      <c r="J677" s="293"/>
      <c r="K677" s="293"/>
      <c r="L677" s="298"/>
      <c r="M677" s="299"/>
      <c r="N677" s="300"/>
      <c r="O677" s="300"/>
      <c r="P677" s="300"/>
      <c r="Q677" s="300"/>
      <c r="R677" s="300"/>
      <c r="S677" s="300"/>
      <c r="T677" s="301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302" t="s">
        <v>243</v>
      </c>
      <c r="AU677" s="302" t="s">
        <v>85</v>
      </c>
      <c r="AV677" s="16" t="s">
        <v>108</v>
      </c>
      <c r="AW677" s="16" t="s">
        <v>32</v>
      </c>
      <c r="AX677" s="16" t="s">
        <v>76</v>
      </c>
      <c r="AY677" s="302" t="s">
        <v>203</v>
      </c>
    </row>
    <row r="678" s="14" customFormat="1">
      <c r="A678" s="14"/>
      <c r="B678" s="254"/>
      <c r="C678" s="255"/>
      <c r="D678" s="245" t="s">
        <v>243</v>
      </c>
      <c r="E678" s="256" t="s">
        <v>1</v>
      </c>
      <c r="F678" s="257" t="s">
        <v>1146</v>
      </c>
      <c r="G678" s="255"/>
      <c r="H678" s="258">
        <v>4.4710000000000001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4" t="s">
        <v>243</v>
      </c>
      <c r="AU678" s="264" t="s">
        <v>85</v>
      </c>
      <c r="AV678" s="14" t="s">
        <v>85</v>
      </c>
      <c r="AW678" s="14" t="s">
        <v>32</v>
      </c>
      <c r="AX678" s="14" t="s">
        <v>76</v>
      </c>
      <c r="AY678" s="264" t="s">
        <v>203</v>
      </c>
    </row>
    <row r="679" s="15" customFormat="1">
      <c r="A679" s="15"/>
      <c r="B679" s="265"/>
      <c r="C679" s="266"/>
      <c r="D679" s="245" t="s">
        <v>243</v>
      </c>
      <c r="E679" s="267" t="s">
        <v>1</v>
      </c>
      <c r="F679" s="268" t="s">
        <v>247</v>
      </c>
      <c r="G679" s="266"/>
      <c r="H679" s="269">
        <v>45.570999999999998</v>
      </c>
      <c r="I679" s="270"/>
      <c r="J679" s="266"/>
      <c r="K679" s="266"/>
      <c r="L679" s="271"/>
      <c r="M679" s="272"/>
      <c r="N679" s="273"/>
      <c r="O679" s="273"/>
      <c r="P679" s="273"/>
      <c r="Q679" s="273"/>
      <c r="R679" s="273"/>
      <c r="S679" s="273"/>
      <c r="T679" s="27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5" t="s">
        <v>243</v>
      </c>
      <c r="AU679" s="275" t="s">
        <v>85</v>
      </c>
      <c r="AV679" s="15" t="s">
        <v>209</v>
      </c>
      <c r="AW679" s="15" t="s">
        <v>32</v>
      </c>
      <c r="AX679" s="15" t="s">
        <v>83</v>
      </c>
      <c r="AY679" s="275" t="s">
        <v>203</v>
      </c>
    </row>
    <row r="680" s="2" customFormat="1" ht="24.15" customHeight="1">
      <c r="A680" s="39"/>
      <c r="B680" s="40"/>
      <c r="C680" s="281" t="s">
        <v>393</v>
      </c>
      <c r="D680" s="281" t="s">
        <v>643</v>
      </c>
      <c r="E680" s="282" t="s">
        <v>1147</v>
      </c>
      <c r="F680" s="283" t="s">
        <v>1148</v>
      </c>
      <c r="G680" s="284" t="s">
        <v>213</v>
      </c>
      <c r="H680" s="285">
        <v>52.406999999999996</v>
      </c>
      <c r="I680" s="286"/>
      <c r="J680" s="287">
        <f>ROUND(I680*H680,2)</f>
        <v>0</v>
      </c>
      <c r="K680" s="288"/>
      <c r="L680" s="289"/>
      <c r="M680" s="290" t="s">
        <v>1</v>
      </c>
      <c r="N680" s="291" t="s">
        <v>41</v>
      </c>
      <c r="O680" s="92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1" t="s">
        <v>214</v>
      </c>
      <c r="AT680" s="241" t="s">
        <v>643</v>
      </c>
      <c r="AU680" s="241" t="s">
        <v>85</v>
      </c>
      <c r="AY680" s="18" t="s">
        <v>203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8" t="s">
        <v>83</v>
      </c>
      <c r="BK680" s="242">
        <f>ROUND(I680*H680,2)</f>
        <v>0</v>
      </c>
      <c r="BL680" s="18" t="s">
        <v>277</v>
      </c>
      <c r="BM680" s="241" t="s">
        <v>1149</v>
      </c>
    </row>
    <row r="681" s="2" customFormat="1">
      <c r="A681" s="39"/>
      <c r="B681" s="40"/>
      <c r="C681" s="41"/>
      <c r="D681" s="245" t="s">
        <v>474</v>
      </c>
      <c r="E681" s="41"/>
      <c r="F681" s="276" t="s">
        <v>1150</v>
      </c>
      <c r="G681" s="41"/>
      <c r="H681" s="41"/>
      <c r="I681" s="277"/>
      <c r="J681" s="41"/>
      <c r="K681" s="41"/>
      <c r="L681" s="45"/>
      <c r="M681" s="278"/>
      <c r="N681" s="279"/>
      <c r="O681" s="92"/>
      <c r="P681" s="92"/>
      <c r="Q681" s="92"/>
      <c r="R681" s="92"/>
      <c r="S681" s="92"/>
      <c r="T681" s="93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474</v>
      </c>
      <c r="AU681" s="18" t="s">
        <v>85</v>
      </c>
    </row>
    <row r="682" s="14" customFormat="1">
      <c r="A682" s="14"/>
      <c r="B682" s="254"/>
      <c r="C682" s="255"/>
      <c r="D682" s="245" t="s">
        <v>243</v>
      </c>
      <c r="E682" s="255"/>
      <c r="F682" s="257" t="s">
        <v>1151</v>
      </c>
      <c r="G682" s="255"/>
      <c r="H682" s="258">
        <v>52.406999999999996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4" t="s">
        <v>243</v>
      </c>
      <c r="AU682" s="264" t="s">
        <v>85</v>
      </c>
      <c r="AV682" s="14" t="s">
        <v>85</v>
      </c>
      <c r="AW682" s="14" t="s">
        <v>4</v>
      </c>
      <c r="AX682" s="14" t="s">
        <v>83</v>
      </c>
      <c r="AY682" s="264" t="s">
        <v>203</v>
      </c>
    </row>
    <row r="683" s="2" customFormat="1" ht="24.15" customHeight="1">
      <c r="A683" s="39"/>
      <c r="B683" s="40"/>
      <c r="C683" s="229" t="s">
        <v>1152</v>
      </c>
      <c r="D683" s="229" t="s">
        <v>205</v>
      </c>
      <c r="E683" s="230" t="s">
        <v>1153</v>
      </c>
      <c r="F683" s="231" t="s">
        <v>1154</v>
      </c>
      <c r="G683" s="232" t="s">
        <v>213</v>
      </c>
      <c r="H683" s="233">
        <v>45.570999999999998</v>
      </c>
      <c r="I683" s="234"/>
      <c r="J683" s="235">
        <f>ROUND(I683*H683,2)</f>
        <v>0</v>
      </c>
      <c r="K683" s="236"/>
      <c r="L683" s="45"/>
      <c r="M683" s="237" t="s">
        <v>1</v>
      </c>
      <c r="N683" s="238" t="s">
        <v>41</v>
      </c>
      <c r="O683" s="92"/>
      <c r="P683" s="239">
        <f>O683*H683</f>
        <v>0</v>
      </c>
      <c r="Q683" s="239">
        <v>0</v>
      </c>
      <c r="R683" s="239">
        <f>Q683*H683</f>
        <v>0</v>
      </c>
      <c r="S683" s="239">
        <v>0</v>
      </c>
      <c r="T683" s="240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1" t="s">
        <v>277</v>
      </c>
      <c r="AT683" s="241" t="s">
        <v>205</v>
      </c>
      <c r="AU683" s="241" t="s">
        <v>85</v>
      </c>
      <c r="AY683" s="18" t="s">
        <v>203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8" t="s">
        <v>83</v>
      </c>
      <c r="BK683" s="242">
        <f>ROUND(I683*H683,2)</f>
        <v>0</v>
      </c>
      <c r="BL683" s="18" t="s">
        <v>277</v>
      </c>
      <c r="BM683" s="241" t="s">
        <v>1155</v>
      </c>
    </row>
    <row r="684" s="2" customFormat="1" ht="33" customHeight="1">
      <c r="A684" s="39"/>
      <c r="B684" s="40"/>
      <c r="C684" s="229" t="s">
        <v>410</v>
      </c>
      <c r="D684" s="229" t="s">
        <v>205</v>
      </c>
      <c r="E684" s="230" t="s">
        <v>1156</v>
      </c>
      <c r="F684" s="231" t="s">
        <v>1157</v>
      </c>
      <c r="G684" s="232" t="s">
        <v>213</v>
      </c>
      <c r="H684" s="233">
        <v>45.570999999999998</v>
      </c>
      <c r="I684" s="234"/>
      <c r="J684" s="235">
        <f>ROUND(I684*H684,2)</f>
        <v>0</v>
      </c>
      <c r="K684" s="236"/>
      <c r="L684" s="45"/>
      <c r="M684" s="237" t="s">
        <v>1</v>
      </c>
      <c r="N684" s="238" t="s">
        <v>41</v>
      </c>
      <c r="O684" s="92"/>
      <c r="P684" s="239">
        <f>O684*H684</f>
        <v>0</v>
      </c>
      <c r="Q684" s="239">
        <v>0</v>
      </c>
      <c r="R684" s="239">
        <f>Q684*H684</f>
        <v>0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277</v>
      </c>
      <c r="AT684" s="241" t="s">
        <v>205</v>
      </c>
      <c r="AU684" s="241" t="s">
        <v>85</v>
      </c>
      <c r="AY684" s="18" t="s">
        <v>203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83</v>
      </c>
      <c r="BK684" s="242">
        <f>ROUND(I684*H684,2)</f>
        <v>0</v>
      </c>
      <c r="BL684" s="18" t="s">
        <v>277</v>
      </c>
      <c r="BM684" s="241" t="s">
        <v>1158</v>
      </c>
    </row>
    <row r="685" s="2" customFormat="1">
      <c r="A685" s="39"/>
      <c r="B685" s="40"/>
      <c r="C685" s="41"/>
      <c r="D685" s="245" t="s">
        <v>474</v>
      </c>
      <c r="E685" s="41"/>
      <c r="F685" s="276" t="s">
        <v>1159</v>
      </c>
      <c r="G685" s="41"/>
      <c r="H685" s="41"/>
      <c r="I685" s="277"/>
      <c r="J685" s="41"/>
      <c r="K685" s="41"/>
      <c r="L685" s="45"/>
      <c r="M685" s="278"/>
      <c r="N685" s="279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474</v>
      </c>
      <c r="AU685" s="18" t="s">
        <v>85</v>
      </c>
    </row>
    <row r="686" s="2" customFormat="1" ht="16.5" customHeight="1">
      <c r="A686" s="39"/>
      <c r="B686" s="40"/>
      <c r="C686" s="229" t="s">
        <v>1160</v>
      </c>
      <c r="D686" s="229" t="s">
        <v>205</v>
      </c>
      <c r="E686" s="230" t="s">
        <v>1161</v>
      </c>
      <c r="F686" s="231" t="s">
        <v>1162</v>
      </c>
      <c r="G686" s="232" t="s">
        <v>213</v>
      </c>
      <c r="H686" s="233">
        <v>45.570999999999998</v>
      </c>
      <c r="I686" s="234"/>
      <c r="J686" s="235">
        <f>ROUND(I686*H686,2)</f>
        <v>0</v>
      </c>
      <c r="K686" s="236"/>
      <c r="L686" s="45"/>
      <c r="M686" s="237" t="s">
        <v>1</v>
      </c>
      <c r="N686" s="238" t="s">
        <v>41</v>
      </c>
      <c r="O686" s="92"/>
      <c r="P686" s="239">
        <f>O686*H686</f>
        <v>0</v>
      </c>
      <c r="Q686" s="239">
        <v>0</v>
      </c>
      <c r="R686" s="239">
        <f>Q686*H686</f>
        <v>0</v>
      </c>
      <c r="S686" s="239">
        <v>0</v>
      </c>
      <c r="T686" s="24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277</v>
      </c>
      <c r="AT686" s="241" t="s">
        <v>205</v>
      </c>
      <c r="AU686" s="241" t="s">
        <v>85</v>
      </c>
      <c r="AY686" s="18" t="s">
        <v>203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83</v>
      </c>
      <c r="BK686" s="242">
        <f>ROUND(I686*H686,2)</f>
        <v>0</v>
      </c>
      <c r="BL686" s="18" t="s">
        <v>277</v>
      </c>
      <c r="BM686" s="241" t="s">
        <v>1163</v>
      </c>
    </row>
    <row r="687" s="2" customFormat="1" ht="24.15" customHeight="1">
      <c r="A687" s="39"/>
      <c r="B687" s="40"/>
      <c r="C687" s="229" t="s">
        <v>416</v>
      </c>
      <c r="D687" s="229" t="s">
        <v>205</v>
      </c>
      <c r="E687" s="230" t="s">
        <v>1164</v>
      </c>
      <c r="F687" s="231" t="s">
        <v>1165</v>
      </c>
      <c r="G687" s="232" t="s">
        <v>213</v>
      </c>
      <c r="H687" s="233">
        <v>45.570999999999998</v>
      </c>
      <c r="I687" s="234"/>
      <c r="J687" s="235">
        <f>ROUND(I687*H687,2)</f>
        <v>0</v>
      </c>
      <c r="K687" s="236"/>
      <c r="L687" s="45"/>
      <c r="M687" s="237" t="s">
        <v>1</v>
      </c>
      <c r="N687" s="238" t="s">
        <v>41</v>
      </c>
      <c r="O687" s="92"/>
      <c r="P687" s="239">
        <f>O687*H687</f>
        <v>0</v>
      </c>
      <c r="Q687" s="239">
        <v>0</v>
      </c>
      <c r="R687" s="239">
        <f>Q687*H687</f>
        <v>0</v>
      </c>
      <c r="S687" s="239">
        <v>0</v>
      </c>
      <c r="T687" s="240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1" t="s">
        <v>277</v>
      </c>
      <c r="AT687" s="241" t="s">
        <v>205</v>
      </c>
      <c r="AU687" s="241" t="s">
        <v>85</v>
      </c>
      <c r="AY687" s="18" t="s">
        <v>203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8" t="s">
        <v>83</v>
      </c>
      <c r="BK687" s="242">
        <f>ROUND(I687*H687,2)</f>
        <v>0</v>
      </c>
      <c r="BL687" s="18" t="s">
        <v>277</v>
      </c>
      <c r="BM687" s="241" t="s">
        <v>1166</v>
      </c>
    </row>
    <row r="688" s="2" customFormat="1" ht="24.15" customHeight="1">
      <c r="A688" s="39"/>
      <c r="B688" s="40"/>
      <c r="C688" s="229" t="s">
        <v>1167</v>
      </c>
      <c r="D688" s="229" t="s">
        <v>205</v>
      </c>
      <c r="E688" s="230" t="s">
        <v>1168</v>
      </c>
      <c r="F688" s="231" t="s">
        <v>1169</v>
      </c>
      <c r="G688" s="232" t="s">
        <v>620</v>
      </c>
      <c r="H688" s="280"/>
      <c r="I688" s="234"/>
      <c r="J688" s="235">
        <f>ROUND(I688*H688,2)</f>
        <v>0</v>
      </c>
      <c r="K688" s="236"/>
      <c r="L688" s="45"/>
      <c r="M688" s="237" t="s">
        <v>1</v>
      </c>
      <c r="N688" s="238" t="s">
        <v>41</v>
      </c>
      <c r="O688" s="92"/>
      <c r="P688" s="239">
        <f>O688*H688</f>
        <v>0</v>
      </c>
      <c r="Q688" s="239">
        <v>0</v>
      </c>
      <c r="R688" s="239">
        <f>Q688*H688</f>
        <v>0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277</v>
      </c>
      <c r="AT688" s="241" t="s">
        <v>205</v>
      </c>
      <c r="AU688" s="241" t="s">
        <v>85</v>
      </c>
      <c r="AY688" s="18" t="s">
        <v>203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83</v>
      </c>
      <c r="BK688" s="242">
        <f>ROUND(I688*H688,2)</f>
        <v>0</v>
      </c>
      <c r="BL688" s="18" t="s">
        <v>277</v>
      </c>
      <c r="BM688" s="241" t="s">
        <v>1170</v>
      </c>
    </row>
    <row r="689" s="12" customFormat="1" ht="22.8" customHeight="1">
      <c r="A689" s="12"/>
      <c r="B689" s="213"/>
      <c r="C689" s="214"/>
      <c r="D689" s="215" t="s">
        <v>75</v>
      </c>
      <c r="E689" s="227" t="s">
        <v>1171</v>
      </c>
      <c r="F689" s="227" t="s">
        <v>1172</v>
      </c>
      <c r="G689" s="214"/>
      <c r="H689" s="214"/>
      <c r="I689" s="217"/>
      <c r="J689" s="228">
        <f>BK689</f>
        <v>0</v>
      </c>
      <c r="K689" s="214"/>
      <c r="L689" s="219"/>
      <c r="M689" s="220"/>
      <c r="N689" s="221"/>
      <c r="O689" s="221"/>
      <c r="P689" s="222">
        <f>SUM(P690:P710)</f>
        <v>0</v>
      </c>
      <c r="Q689" s="221"/>
      <c r="R689" s="222">
        <f>SUM(R690:R710)</f>
        <v>1.115</v>
      </c>
      <c r="S689" s="221"/>
      <c r="T689" s="223">
        <f>SUM(T690:T710)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24" t="s">
        <v>85</v>
      </c>
      <c r="AT689" s="225" t="s">
        <v>75</v>
      </c>
      <c r="AU689" s="225" t="s">
        <v>83</v>
      </c>
      <c r="AY689" s="224" t="s">
        <v>203</v>
      </c>
      <c r="BK689" s="226">
        <f>SUM(BK690:BK710)</f>
        <v>0</v>
      </c>
    </row>
    <row r="690" s="2" customFormat="1" ht="16.5" customHeight="1">
      <c r="A690" s="39"/>
      <c r="B690" s="40"/>
      <c r="C690" s="229" t="s">
        <v>1173</v>
      </c>
      <c r="D690" s="229" t="s">
        <v>205</v>
      </c>
      <c r="E690" s="230" t="s">
        <v>1174</v>
      </c>
      <c r="F690" s="231" t="s">
        <v>1175</v>
      </c>
      <c r="G690" s="232" t="s">
        <v>213</v>
      </c>
      <c r="H690" s="233">
        <v>3.2999999999999998</v>
      </c>
      <c r="I690" s="234"/>
      <c r="J690" s="235">
        <f>ROUND(I690*H690,2)</f>
        <v>0</v>
      </c>
      <c r="K690" s="236"/>
      <c r="L690" s="45"/>
      <c r="M690" s="237" t="s">
        <v>1</v>
      </c>
      <c r="N690" s="238" t="s">
        <v>41</v>
      </c>
      <c r="O690" s="92"/>
      <c r="P690" s="239">
        <f>O690*H690</f>
        <v>0</v>
      </c>
      <c r="Q690" s="239">
        <v>0</v>
      </c>
      <c r="R690" s="239">
        <f>Q690*H690</f>
        <v>0</v>
      </c>
      <c r="S690" s="239">
        <v>0</v>
      </c>
      <c r="T690" s="24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1" t="s">
        <v>277</v>
      </c>
      <c r="AT690" s="241" t="s">
        <v>205</v>
      </c>
      <c r="AU690" s="241" t="s">
        <v>85</v>
      </c>
      <c r="AY690" s="18" t="s">
        <v>203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8" t="s">
        <v>83</v>
      </c>
      <c r="BK690" s="242">
        <f>ROUND(I690*H690,2)</f>
        <v>0</v>
      </c>
      <c r="BL690" s="18" t="s">
        <v>277</v>
      </c>
      <c r="BM690" s="241" t="s">
        <v>1176</v>
      </c>
    </row>
    <row r="691" s="14" customFormat="1">
      <c r="A691" s="14"/>
      <c r="B691" s="254"/>
      <c r="C691" s="255"/>
      <c r="D691" s="245" t="s">
        <v>243</v>
      </c>
      <c r="E691" s="256" t="s">
        <v>1</v>
      </c>
      <c r="F691" s="257" t="s">
        <v>1177</v>
      </c>
      <c r="G691" s="255"/>
      <c r="H691" s="258">
        <v>3.2999999999999998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4" t="s">
        <v>243</v>
      </c>
      <c r="AU691" s="264" t="s">
        <v>85</v>
      </c>
      <c r="AV691" s="14" t="s">
        <v>85</v>
      </c>
      <c r="AW691" s="14" t="s">
        <v>32</v>
      </c>
      <c r="AX691" s="14" t="s">
        <v>76</v>
      </c>
      <c r="AY691" s="264" t="s">
        <v>203</v>
      </c>
    </row>
    <row r="692" s="15" customFormat="1">
      <c r="A692" s="15"/>
      <c r="B692" s="265"/>
      <c r="C692" s="266"/>
      <c r="D692" s="245" t="s">
        <v>243</v>
      </c>
      <c r="E692" s="267" t="s">
        <v>1</v>
      </c>
      <c r="F692" s="268" t="s">
        <v>247</v>
      </c>
      <c r="G692" s="266"/>
      <c r="H692" s="269">
        <v>3.2999999999999998</v>
      </c>
      <c r="I692" s="270"/>
      <c r="J692" s="266"/>
      <c r="K692" s="266"/>
      <c r="L692" s="271"/>
      <c r="M692" s="272"/>
      <c r="N692" s="273"/>
      <c r="O692" s="273"/>
      <c r="P692" s="273"/>
      <c r="Q692" s="273"/>
      <c r="R692" s="273"/>
      <c r="S692" s="273"/>
      <c r="T692" s="274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5" t="s">
        <v>243</v>
      </c>
      <c r="AU692" s="275" t="s">
        <v>85</v>
      </c>
      <c r="AV692" s="15" t="s">
        <v>209</v>
      </c>
      <c r="AW692" s="15" t="s">
        <v>32</v>
      </c>
      <c r="AX692" s="15" t="s">
        <v>83</v>
      </c>
      <c r="AY692" s="275" t="s">
        <v>203</v>
      </c>
    </row>
    <row r="693" s="2" customFormat="1" ht="24.15" customHeight="1">
      <c r="A693" s="39"/>
      <c r="B693" s="40"/>
      <c r="C693" s="229" t="s">
        <v>1178</v>
      </c>
      <c r="D693" s="229" t="s">
        <v>205</v>
      </c>
      <c r="E693" s="230" t="s">
        <v>1179</v>
      </c>
      <c r="F693" s="231" t="s">
        <v>1180</v>
      </c>
      <c r="G693" s="232" t="s">
        <v>213</v>
      </c>
      <c r="H693" s="233">
        <v>18.59</v>
      </c>
      <c r="I693" s="234"/>
      <c r="J693" s="235">
        <f>ROUND(I693*H693,2)</f>
        <v>0</v>
      </c>
      <c r="K693" s="236"/>
      <c r="L693" s="45"/>
      <c r="M693" s="237" t="s">
        <v>1</v>
      </c>
      <c r="N693" s="238" t="s">
        <v>41</v>
      </c>
      <c r="O693" s="92"/>
      <c r="P693" s="239">
        <f>O693*H693</f>
        <v>0</v>
      </c>
      <c r="Q693" s="239">
        <v>0</v>
      </c>
      <c r="R693" s="239">
        <f>Q693*H693</f>
        <v>0</v>
      </c>
      <c r="S693" s="239">
        <v>0</v>
      </c>
      <c r="T693" s="240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1" t="s">
        <v>277</v>
      </c>
      <c r="AT693" s="241" t="s">
        <v>205</v>
      </c>
      <c r="AU693" s="241" t="s">
        <v>85</v>
      </c>
      <c r="AY693" s="18" t="s">
        <v>203</v>
      </c>
      <c r="BE693" s="242">
        <f>IF(N693="základní",J693,0)</f>
        <v>0</v>
      </c>
      <c r="BF693" s="242">
        <f>IF(N693="snížená",J693,0)</f>
        <v>0</v>
      </c>
      <c r="BG693" s="242">
        <f>IF(N693="zákl. přenesená",J693,0)</f>
        <v>0</v>
      </c>
      <c r="BH693" s="242">
        <f>IF(N693="sníž. přenesená",J693,0)</f>
        <v>0</v>
      </c>
      <c r="BI693" s="242">
        <f>IF(N693="nulová",J693,0)</f>
        <v>0</v>
      </c>
      <c r="BJ693" s="18" t="s">
        <v>83</v>
      </c>
      <c r="BK693" s="242">
        <f>ROUND(I693*H693,2)</f>
        <v>0</v>
      </c>
      <c r="BL693" s="18" t="s">
        <v>277</v>
      </c>
      <c r="BM693" s="241" t="s">
        <v>1181</v>
      </c>
    </row>
    <row r="694" s="2" customFormat="1">
      <c r="A694" s="39"/>
      <c r="B694" s="40"/>
      <c r="C694" s="41"/>
      <c r="D694" s="245" t="s">
        <v>474</v>
      </c>
      <c r="E694" s="41"/>
      <c r="F694" s="276" t="s">
        <v>1182</v>
      </c>
      <c r="G694" s="41"/>
      <c r="H694" s="41"/>
      <c r="I694" s="277"/>
      <c r="J694" s="41"/>
      <c r="K694" s="41"/>
      <c r="L694" s="45"/>
      <c r="M694" s="278"/>
      <c r="N694" s="279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474</v>
      </c>
      <c r="AU694" s="18" t="s">
        <v>85</v>
      </c>
    </row>
    <row r="695" s="14" customFormat="1">
      <c r="A695" s="14"/>
      <c r="B695" s="254"/>
      <c r="C695" s="255"/>
      <c r="D695" s="245" t="s">
        <v>243</v>
      </c>
      <c r="E695" s="256" t="s">
        <v>1</v>
      </c>
      <c r="F695" s="257" t="s">
        <v>1183</v>
      </c>
      <c r="G695" s="255"/>
      <c r="H695" s="258">
        <v>16.899999999999999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4" t="s">
        <v>243</v>
      </c>
      <c r="AU695" s="264" t="s">
        <v>85</v>
      </c>
      <c r="AV695" s="14" t="s">
        <v>85</v>
      </c>
      <c r="AW695" s="14" t="s">
        <v>32</v>
      </c>
      <c r="AX695" s="14" t="s">
        <v>76</v>
      </c>
      <c r="AY695" s="264" t="s">
        <v>203</v>
      </c>
    </row>
    <row r="696" s="16" customFormat="1">
      <c r="A696" s="16"/>
      <c r="B696" s="292"/>
      <c r="C696" s="293"/>
      <c r="D696" s="245" t="s">
        <v>243</v>
      </c>
      <c r="E696" s="294" t="s">
        <v>1</v>
      </c>
      <c r="F696" s="295" t="s">
        <v>669</v>
      </c>
      <c r="G696" s="293"/>
      <c r="H696" s="296">
        <v>16.899999999999999</v>
      </c>
      <c r="I696" s="297"/>
      <c r="J696" s="293"/>
      <c r="K696" s="293"/>
      <c r="L696" s="298"/>
      <c r="M696" s="299"/>
      <c r="N696" s="300"/>
      <c r="O696" s="300"/>
      <c r="P696" s="300"/>
      <c r="Q696" s="300"/>
      <c r="R696" s="300"/>
      <c r="S696" s="300"/>
      <c r="T696" s="301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302" t="s">
        <v>243</v>
      </c>
      <c r="AU696" s="302" t="s">
        <v>85</v>
      </c>
      <c r="AV696" s="16" t="s">
        <v>108</v>
      </c>
      <c r="AW696" s="16" t="s">
        <v>32</v>
      </c>
      <c r="AX696" s="16" t="s">
        <v>76</v>
      </c>
      <c r="AY696" s="302" t="s">
        <v>203</v>
      </c>
    </row>
    <row r="697" s="14" customFormat="1">
      <c r="A697" s="14"/>
      <c r="B697" s="254"/>
      <c r="C697" s="255"/>
      <c r="D697" s="245" t="s">
        <v>243</v>
      </c>
      <c r="E697" s="256" t="s">
        <v>1</v>
      </c>
      <c r="F697" s="257" t="s">
        <v>1184</v>
      </c>
      <c r="G697" s="255"/>
      <c r="H697" s="258">
        <v>1.69</v>
      </c>
      <c r="I697" s="259"/>
      <c r="J697" s="255"/>
      <c r="K697" s="255"/>
      <c r="L697" s="260"/>
      <c r="M697" s="261"/>
      <c r="N697" s="262"/>
      <c r="O697" s="262"/>
      <c r="P697" s="262"/>
      <c r="Q697" s="262"/>
      <c r="R697" s="262"/>
      <c r="S697" s="262"/>
      <c r="T697" s="26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4" t="s">
        <v>243</v>
      </c>
      <c r="AU697" s="264" t="s">
        <v>85</v>
      </c>
      <c r="AV697" s="14" t="s">
        <v>85</v>
      </c>
      <c r="AW697" s="14" t="s">
        <v>32</v>
      </c>
      <c r="AX697" s="14" t="s">
        <v>76</v>
      </c>
      <c r="AY697" s="264" t="s">
        <v>203</v>
      </c>
    </row>
    <row r="698" s="15" customFormat="1">
      <c r="A698" s="15"/>
      <c r="B698" s="265"/>
      <c r="C698" s="266"/>
      <c r="D698" s="245" t="s">
        <v>243</v>
      </c>
      <c r="E698" s="267" t="s">
        <v>1</v>
      </c>
      <c r="F698" s="268" t="s">
        <v>247</v>
      </c>
      <c r="G698" s="266"/>
      <c r="H698" s="269">
        <v>18.59</v>
      </c>
      <c r="I698" s="270"/>
      <c r="J698" s="266"/>
      <c r="K698" s="266"/>
      <c r="L698" s="271"/>
      <c r="M698" s="272"/>
      <c r="N698" s="273"/>
      <c r="O698" s="273"/>
      <c r="P698" s="273"/>
      <c r="Q698" s="273"/>
      <c r="R698" s="273"/>
      <c r="S698" s="273"/>
      <c r="T698" s="274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75" t="s">
        <v>243</v>
      </c>
      <c r="AU698" s="275" t="s">
        <v>85</v>
      </c>
      <c r="AV698" s="15" t="s">
        <v>209</v>
      </c>
      <c r="AW698" s="15" t="s">
        <v>32</v>
      </c>
      <c r="AX698" s="15" t="s">
        <v>83</v>
      </c>
      <c r="AY698" s="275" t="s">
        <v>203</v>
      </c>
    </row>
    <row r="699" s="2" customFormat="1" ht="16.5" customHeight="1">
      <c r="A699" s="39"/>
      <c r="B699" s="40"/>
      <c r="C699" s="281" t="s">
        <v>421</v>
      </c>
      <c r="D699" s="281" t="s">
        <v>643</v>
      </c>
      <c r="E699" s="282" t="s">
        <v>1185</v>
      </c>
      <c r="F699" s="283" t="s">
        <v>1186</v>
      </c>
      <c r="G699" s="284" t="s">
        <v>241</v>
      </c>
      <c r="H699" s="285">
        <v>1.115</v>
      </c>
      <c r="I699" s="286"/>
      <c r="J699" s="287">
        <f>ROUND(I699*H699,2)</f>
        <v>0</v>
      </c>
      <c r="K699" s="288"/>
      <c r="L699" s="289"/>
      <c r="M699" s="290" t="s">
        <v>1</v>
      </c>
      <c r="N699" s="291" t="s">
        <v>41</v>
      </c>
      <c r="O699" s="92"/>
      <c r="P699" s="239">
        <f>O699*H699</f>
        <v>0</v>
      </c>
      <c r="Q699" s="239">
        <v>1</v>
      </c>
      <c r="R699" s="239">
        <f>Q699*H699</f>
        <v>1.115</v>
      </c>
      <c r="S699" s="239">
        <v>0</v>
      </c>
      <c r="T699" s="240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1" t="s">
        <v>214</v>
      </c>
      <c r="AT699" s="241" t="s">
        <v>643</v>
      </c>
      <c r="AU699" s="241" t="s">
        <v>85</v>
      </c>
      <c r="AY699" s="18" t="s">
        <v>203</v>
      </c>
      <c r="BE699" s="242">
        <f>IF(N699="základní",J699,0)</f>
        <v>0</v>
      </c>
      <c r="BF699" s="242">
        <f>IF(N699="snížená",J699,0)</f>
        <v>0</v>
      </c>
      <c r="BG699" s="242">
        <f>IF(N699="zákl. přenesená",J699,0)</f>
        <v>0</v>
      </c>
      <c r="BH699" s="242">
        <f>IF(N699="sníž. přenesená",J699,0)</f>
        <v>0</v>
      </c>
      <c r="BI699" s="242">
        <f>IF(N699="nulová",J699,0)</f>
        <v>0</v>
      </c>
      <c r="BJ699" s="18" t="s">
        <v>83</v>
      </c>
      <c r="BK699" s="242">
        <f>ROUND(I699*H699,2)</f>
        <v>0</v>
      </c>
      <c r="BL699" s="18" t="s">
        <v>277</v>
      </c>
      <c r="BM699" s="241" t="s">
        <v>1187</v>
      </c>
    </row>
    <row r="700" s="14" customFormat="1">
      <c r="A700" s="14"/>
      <c r="B700" s="254"/>
      <c r="C700" s="255"/>
      <c r="D700" s="245" t="s">
        <v>243</v>
      </c>
      <c r="E700" s="256" t="s">
        <v>1</v>
      </c>
      <c r="F700" s="257" t="s">
        <v>1188</v>
      </c>
      <c r="G700" s="255"/>
      <c r="H700" s="258">
        <v>1.115</v>
      </c>
      <c r="I700" s="259"/>
      <c r="J700" s="255"/>
      <c r="K700" s="255"/>
      <c r="L700" s="260"/>
      <c r="M700" s="261"/>
      <c r="N700" s="262"/>
      <c r="O700" s="262"/>
      <c r="P700" s="262"/>
      <c r="Q700" s="262"/>
      <c r="R700" s="262"/>
      <c r="S700" s="262"/>
      <c r="T700" s="26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4" t="s">
        <v>243</v>
      </c>
      <c r="AU700" s="264" t="s">
        <v>85</v>
      </c>
      <c r="AV700" s="14" t="s">
        <v>85</v>
      </c>
      <c r="AW700" s="14" t="s">
        <v>32</v>
      </c>
      <c r="AX700" s="14" t="s">
        <v>76</v>
      </c>
      <c r="AY700" s="264" t="s">
        <v>203</v>
      </c>
    </row>
    <row r="701" s="15" customFormat="1">
      <c r="A701" s="15"/>
      <c r="B701" s="265"/>
      <c r="C701" s="266"/>
      <c r="D701" s="245" t="s">
        <v>243</v>
      </c>
      <c r="E701" s="267" t="s">
        <v>1</v>
      </c>
      <c r="F701" s="268" t="s">
        <v>247</v>
      </c>
      <c r="G701" s="266"/>
      <c r="H701" s="269">
        <v>1.115</v>
      </c>
      <c r="I701" s="270"/>
      <c r="J701" s="266"/>
      <c r="K701" s="266"/>
      <c r="L701" s="271"/>
      <c r="M701" s="272"/>
      <c r="N701" s="273"/>
      <c r="O701" s="273"/>
      <c r="P701" s="273"/>
      <c r="Q701" s="273"/>
      <c r="R701" s="273"/>
      <c r="S701" s="273"/>
      <c r="T701" s="274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5" t="s">
        <v>243</v>
      </c>
      <c r="AU701" s="275" t="s">
        <v>85</v>
      </c>
      <c r="AV701" s="15" t="s">
        <v>209</v>
      </c>
      <c r="AW701" s="15" t="s">
        <v>32</v>
      </c>
      <c r="AX701" s="15" t="s">
        <v>83</v>
      </c>
      <c r="AY701" s="275" t="s">
        <v>203</v>
      </c>
    </row>
    <row r="702" s="2" customFormat="1" ht="16.5" customHeight="1">
      <c r="A702" s="39"/>
      <c r="B702" s="40"/>
      <c r="C702" s="229" t="s">
        <v>1189</v>
      </c>
      <c r="D702" s="229" t="s">
        <v>205</v>
      </c>
      <c r="E702" s="230" t="s">
        <v>1190</v>
      </c>
      <c r="F702" s="231" t="s">
        <v>1191</v>
      </c>
      <c r="G702" s="232" t="s">
        <v>213</v>
      </c>
      <c r="H702" s="233">
        <v>23.748999999999999</v>
      </c>
      <c r="I702" s="234"/>
      <c r="J702" s="235">
        <f>ROUND(I702*H702,2)</f>
        <v>0</v>
      </c>
      <c r="K702" s="236"/>
      <c r="L702" s="45"/>
      <c r="M702" s="237" t="s">
        <v>1</v>
      </c>
      <c r="N702" s="238" t="s">
        <v>41</v>
      </c>
      <c r="O702" s="92"/>
      <c r="P702" s="239">
        <f>O702*H702</f>
        <v>0</v>
      </c>
      <c r="Q702" s="239">
        <v>0</v>
      </c>
      <c r="R702" s="239">
        <f>Q702*H702</f>
        <v>0</v>
      </c>
      <c r="S702" s="239">
        <v>0</v>
      </c>
      <c r="T702" s="24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1" t="s">
        <v>277</v>
      </c>
      <c r="AT702" s="241" t="s">
        <v>205</v>
      </c>
      <c r="AU702" s="241" t="s">
        <v>85</v>
      </c>
      <c r="AY702" s="18" t="s">
        <v>203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8" t="s">
        <v>83</v>
      </c>
      <c r="BK702" s="242">
        <f>ROUND(I702*H702,2)</f>
        <v>0</v>
      </c>
      <c r="BL702" s="18" t="s">
        <v>277</v>
      </c>
      <c r="BM702" s="241" t="s">
        <v>1192</v>
      </c>
    </row>
    <row r="703" s="13" customFormat="1">
      <c r="A703" s="13"/>
      <c r="B703" s="243"/>
      <c r="C703" s="244"/>
      <c r="D703" s="245" t="s">
        <v>243</v>
      </c>
      <c r="E703" s="246" t="s">
        <v>1</v>
      </c>
      <c r="F703" s="247" t="s">
        <v>1193</v>
      </c>
      <c r="G703" s="244"/>
      <c r="H703" s="246" t="s">
        <v>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243</v>
      </c>
      <c r="AU703" s="253" t="s">
        <v>85</v>
      </c>
      <c r="AV703" s="13" t="s">
        <v>83</v>
      </c>
      <c r="AW703" s="13" t="s">
        <v>32</v>
      </c>
      <c r="AX703" s="13" t="s">
        <v>76</v>
      </c>
      <c r="AY703" s="253" t="s">
        <v>203</v>
      </c>
    </row>
    <row r="704" s="14" customFormat="1">
      <c r="A704" s="14"/>
      <c r="B704" s="254"/>
      <c r="C704" s="255"/>
      <c r="D704" s="245" t="s">
        <v>243</v>
      </c>
      <c r="E704" s="256" t="s">
        <v>1</v>
      </c>
      <c r="F704" s="257" t="s">
        <v>1194</v>
      </c>
      <c r="G704" s="255"/>
      <c r="H704" s="258">
        <v>18.59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4" t="s">
        <v>243</v>
      </c>
      <c r="AU704" s="264" t="s">
        <v>85</v>
      </c>
      <c r="AV704" s="14" t="s">
        <v>85</v>
      </c>
      <c r="AW704" s="14" t="s">
        <v>32</v>
      </c>
      <c r="AX704" s="14" t="s">
        <v>76</v>
      </c>
      <c r="AY704" s="264" t="s">
        <v>203</v>
      </c>
    </row>
    <row r="705" s="16" customFormat="1">
      <c r="A705" s="16"/>
      <c r="B705" s="292"/>
      <c r="C705" s="293"/>
      <c r="D705" s="245" t="s">
        <v>243</v>
      </c>
      <c r="E705" s="294" t="s">
        <v>1</v>
      </c>
      <c r="F705" s="295" t="s">
        <v>669</v>
      </c>
      <c r="G705" s="293"/>
      <c r="H705" s="296">
        <v>18.59</v>
      </c>
      <c r="I705" s="297"/>
      <c r="J705" s="293"/>
      <c r="K705" s="293"/>
      <c r="L705" s="298"/>
      <c r="M705" s="299"/>
      <c r="N705" s="300"/>
      <c r="O705" s="300"/>
      <c r="P705" s="300"/>
      <c r="Q705" s="300"/>
      <c r="R705" s="300"/>
      <c r="S705" s="300"/>
      <c r="T705" s="301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302" t="s">
        <v>243</v>
      </c>
      <c r="AU705" s="302" t="s">
        <v>85</v>
      </c>
      <c r="AV705" s="16" t="s">
        <v>108</v>
      </c>
      <c r="AW705" s="16" t="s">
        <v>32</v>
      </c>
      <c r="AX705" s="16" t="s">
        <v>76</v>
      </c>
      <c r="AY705" s="302" t="s">
        <v>203</v>
      </c>
    </row>
    <row r="706" s="14" customFormat="1">
      <c r="A706" s="14"/>
      <c r="B706" s="254"/>
      <c r="C706" s="255"/>
      <c r="D706" s="245" t="s">
        <v>243</v>
      </c>
      <c r="E706" s="256" t="s">
        <v>1</v>
      </c>
      <c r="F706" s="257" t="s">
        <v>1195</v>
      </c>
      <c r="G706" s="255"/>
      <c r="H706" s="258">
        <v>1.859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4" t="s">
        <v>243</v>
      </c>
      <c r="AU706" s="264" t="s">
        <v>85</v>
      </c>
      <c r="AV706" s="14" t="s">
        <v>85</v>
      </c>
      <c r="AW706" s="14" t="s">
        <v>32</v>
      </c>
      <c r="AX706" s="14" t="s">
        <v>76</v>
      </c>
      <c r="AY706" s="264" t="s">
        <v>203</v>
      </c>
    </row>
    <row r="707" s="13" customFormat="1">
      <c r="A707" s="13"/>
      <c r="B707" s="243"/>
      <c r="C707" s="244"/>
      <c r="D707" s="245" t="s">
        <v>243</v>
      </c>
      <c r="E707" s="246" t="s">
        <v>1</v>
      </c>
      <c r="F707" s="247" t="s">
        <v>1196</v>
      </c>
      <c r="G707" s="244"/>
      <c r="H707" s="246" t="s">
        <v>1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3" t="s">
        <v>243</v>
      </c>
      <c r="AU707" s="253" t="s">
        <v>85</v>
      </c>
      <c r="AV707" s="13" t="s">
        <v>83</v>
      </c>
      <c r="AW707" s="13" t="s">
        <v>32</v>
      </c>
      <c r="AX707" s="13" t="s">
        <v>76</v>
      </c>
      <c r="AY707" s="253" t="s">
        <v>203</v>
      </c>
    </row>
    <row r="708" s="14" customFormat="1">
      <c r="A708" s="14"/>
      <c r="B708" s="254"/>
      <c r="C708" s="255"/>
      <c r="D708" s="245" t="s">
        <v>243</v>
      </c>
      <c r="E708" s="256" t="s">
        <v>1</v>
      </c>
      <c r="F708" s="257" t="s">
        <v>1197</v>
      </c>
      <c r="G708" s="255"/>
      <c r="H708" s="258">
        <v>3.2999999999999998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4" t="s">
        <v>243</v>
      </c>
      <c r="AU708" s="264" t="s">
        <v>85</v>
      </c>
      <c r="AV708" s="14" t="s">
        <v>85</v>
      </c>
      <c r="AW708" s="14" t="s">
        <v>32</v>
      </c>
      <c r="AX708" s="14" t="s">
        <v>76</v>
      </c>
      <c r="AY708" s="264" t="s">
        <v>203</v>
      </c>
    </row>
    <row r="709" s="15" customFormat="1">
      <c r="A709" s="15"/>
      <c r="B709" s="265"/>
      <c r="C709" s="266"/>
      <c r="D709" s="245" t="s">
        <v>243</v>
      </c>
      <c r="E709" s="267" t="s">
        <v>1</v>
      </c>
      <c r="F709" s="268" t="s">
        <v>247</v>
      </c>
      <c r="G709" s="266"/>
      <c r="H709" s="269">
        <v>23.748999999999999</v>
      </c>
      <c r="I709" s="270"/>
      <c r="J709" s="266"/>
      <c r="K709" s="266"/>
      <c r="L709" s="271"/>
      <c r="M709" s="272"/>
      <c r="N709" s="273"/>
      <c r="O709" s="273"/>
      <c r="P709" s="273"/>
      <c r="Q709" s="273"/>
      <c r="R709" s="273"/>
      <c r="S709" s="273"/>
      <c r="T709" s="274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5" t="s">
        <v>243</v>
      </c>
      <c r="AU709" s="275" t="s">
        <v>85</v>
      </c>
      <c r="AV709" s="15" t="s">
        <v>209</v>
      </c>
      <c r="AW709" s="15" t="s">
        <v>32</v>
      </c>
      <c r="AX709" s="15" t="s">
        <v>83</v>
      </c>
      <c r="AY709" s="275" t="s">
        <v>203</v>
      </c>
    </row>
    <row r="710" s="2" customFormat="1" ht="24.15" customHeight="1">
      <c r="A710" s="39"/>
      <c r="B710" s="40"/>
      <c r="C710" s="229" t="s">
        <v>1198</v>
      </c>
      <c r="D710" s="229" t="s">
        <v>205</v>
      </c>
      <c r="E710" s="230" t="s">
        <v>1199</v>
      </c>
      <c r="F710" s="231" t="s">
        <v>1200</v>
      </c>
      <c r="G710" s="232" t="s">
        <v>620</v>
      </c>
      <c r="H710" s="280"/>
      <c r="I710" s="234"/>
      <c r="J710" s="235">
        <f>ROUND(I710*H710,2)</f>
        <v>0</v>
      </c>
      <c r="K710" s="236"/>
      <c r="L710" s="45"/>
      <c r="M710" s="237" t="s">
        <v>1</v>
      </c>
      <c r="N710" s="238" t="s">
        <v>41</v>
      </c>
      <c r="O710" s="92"/>
      <c r="P710" s="239">
        <f>O710*H710</f>
        <v>0</v>
      </c>
      <c r="Q710" s="239">
        <v>0</v>
      </c>
      <c r="R710" s="239">
        <f>Q710*H710</f>
        <v>0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277</v>
      </c>
      <c r="AT710" s="241" t="s">
        <v>205</v>
      </c>
      <c r="AU710" s="241" t="s">
        <v>85</v>
      </c>
      <c r="AY710" s="18" t="s">
        <v>203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83</v>
      </c>
      <c r="BK710" s="242">
        <f>ROUND(I710*H710,2)</f>
        <v>0</v>
      </c>
      <c r="BL710" s="18" t="s">
        <v>277</v>
      </c>
      <c r="BM710" s="241" t="s">
        <v>1201</v>
      </c>
    </row>
    <row r="711" s="12" customFormat="1" ht="22.8" customHeight="1">
      <c r="A711" s="12"/>
      <c r="B711" s="213"/>
      <c r="C711" s="214"/>
      <c r="D711" s="215" t="s">
        <v>75</v>
      </c>
      <c r="E711" s="227" t="s">
        <v>1202</v>
      </c>
      <c r="F711" s="227" t="s">
        <v>1203</v>
      </c>
      <c r="G711" s="214"/>
      <c r="H711" s="214"/>
      <c r="I711" s="217"/>
      <c r="J711" s="228">
        <f>BK711</f>
        <v>0</v>
      </c>
      <c r="K711" s="214"/>
      <c r="L711" s="219"/>
      <c r="M711" s="220"/>
      <c r="N711" s="221"/>
      <c r="O711" s="221"/>
      <c r="P711" s="222">
        <f>SUM(P712:P761)</f>
        <v>0</v>
      </c>
      <c r="Q711" s="221"/>
      <c r="R711" s="222">
        <f>SUM(R712:R761)</f>
        <v>28.692543000000001</v>
      </c>
      <c r="S711" s="221"/>
      <c r="T711" s="223">
        <f>SUM(T712:T761)</f>
        <v>11.1455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4" t="s">
        <v>85</v>
      </c>
      <c r="AT711" s="225" t="s">
        <v>75</v>
      </c>
      <c r="AU711" s="225" t="s">
        <v>83</v>
      </c>
      <c r="AY711" s="224" t="s">
        <v>203</v>
      </c>
      <c r="BK711" s="226">
        <f>SUM(BK712:BK761)</f>
        <v>0</v>
      </c>
    </row>
    <row r="712" s="2" customFormat="1" ht="16.5" customHeight="1">
      <c r="A712" s="39"/>
      <c r="B712" s="40"/>
      <c r="C712" s="229" t="s">
        <v>1204</v>
      </c>
      <c r="D712" s="229" t="s">
        <v>205</v>
      </c>
      <c r="E712" s="230" t="s">
        <v>1205</v>
      </c>
      <c r="F712" s="231" t="s">
        <v>1206</v>
      </c>
      <c r="G712" s="232" t="s">
        <v>213</v>
      </c>
      <c r="H712" s="233">
        <v>3704.25</v>
      </c>
      <c r="I712" s="234"/>
      <c r="J712" s="235">
        <f>ROUND(I712*H712,2)</f>
        <v>0</v>
      </c>
      <c r="K712" s="236"/>
      <c r="L712" s="45"/>
      <c r="M712" s="237" t="s">
        <v>1</v>
      </c>
      <c r="N712" s="238" t="s">
        <v>41</v>
      </c>
      <c r="O712" s="92"/>
      <c r="P712" s="239">
        <f>O712*H712</f>
        <v>0</v>
      </c>
      <c r="Q712" s="239">
        <v>0</v>
      </c>
      <c r="R712" s="239">
        <f>Q712*H712</f>
        <v>0</v>
      </c>
      <c r="S712" s="239">
        <v>0</v>
      </c>
      <c r="T712" s="240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1" t="s">
        <v>277</v>
      </c>
      <c r="AT712" s="241" t="s">
        <v>205</v>
      </c>
      <c r="AU712" s="241" t="s">
        <v>85</v>
      </c>
      <c r="AY712" s="18" t="s">
        <v>203</v>
      </c>
      <c r="BE712" s="242">
        <f>IF(N712="základní",J712,0)</f>
        <v>0</v>
      </c>
      <c r="BF712" s="242">
        <f>IF(N712="snížená",J712,0)</f>
        <v>0</v>
      </c>
      <c r="BG712" s="242">
        <f>IF(N712="zákl. přenesená",J712,0)</f>
        <v>0</v>
      </c>
      <c r="BH712" s="242">
        <f>IF(N712="sníž. přenesená",J712,0)</f>
        <v>0</v>
      </c>
      <c r="BI712" s="242">
        <f>IF(N712="nulová",J712,0)</f>
        <v>0</v>
      </c>
      <c r="BJ712" s="18" t="s">
        <v>83</v>
      </c>
      <c r="BK712" s="242">
        <f>ROUND(I712*H712,2)</f>
        <v>0</v>
      </c>
      <c r="BL712" s="18" t="s">
        <v>277</v>
      </c>
      <c r="BM712" s="241" t="s">
        <v>1207</v>
      </c>
    </row>
    <row r="713" s="13" customFormat="1">
      <c r="A713" s="13"/>
      <c r="B713" s="243"/>
      <c r="C713" s="244"/>
      <c r="D713" s="245" t="s">
        <v>243</v>
      </c>
      <c r="E713" s="246" t="s">
        <v>1</v>
      </c>
      <c r="F713" s="247" t="s">
        <v>1208</v>
      </c>
      <c r="G713" s="244"/>
      <c r="H713" s="246" t="s">
        <v>1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3" t="s">
        <v>243</v>
      </c>
      <c r="AU713" s="253" t="s">
        <v>85</v>
      </c>
      <c r="AV713" s="13" t="s">
        <v>83</v>
      </c>
      <c r="AW713" s="13" t="s">
        <v>32</v>
      </c>
      <c r="AX713" s="13" t="s">
        <v>76</v>
      </c>
      <c r="AY713" s="253" t="s">
        <v>203</v>
      </c>
    </row>
    <row r="714" s="14" customFormat="1">
      <c r="A714" s="14"/>
      <c r="B714" s="254"/>
      <c r="C714" s="255"/>
      <c r="D714" s="245" t="s">
        <v>243</v>
      </c>
      <c r="E714" s="256" t="s">
        <v>1</v>
      </c>
      <c r="F714" s="257" t="s">
        <v>1209</v>
      </c>
      <c r="G714" s="255"/>
      <c r="H714" s="258">
        <v>3704.25</v>
      </c>
      <c r="I714" s="259"/>
      <c r="J714" s="255"/>
      <c r="K714" s="255"/>
      <c r="L714" s="260"/>
      <c r="M714" s="261"/>
      <c r="N714" s="262"/>
      <c r="O714" s="262"/>
      <c r="P714" s="262"/>
      <c r="Q714" s="262"/>
      <c r="R714" s="262"/>
      <c r="S714" s="262"/>
      <c r="T714" s="26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4" t="s">
        <v>243</v>
      </c>
      <c r="AU714" s="264" t="s">
        <v>85</v>
      </c>
      <c r="AV714" s="14" t="s">
        <v>85</v>
      </c>
      <c r="AW714" s="14" t="s">
        <v>32</v>
      </c>
      <c r="AX714" s="14" t="s">
        <v>76</v>
      </c>
      <c r="AY714" s="264" t="s">
        <v>203</v>
      </c>
    </row>
    <row r="715" s="15" customFormat="1">
      <c r="A715" s="15"/>
      <c r="B715" s="265"/>
      <c r="C715" s="266"/>
      <c r="D715" s="245" t="s">
        <v>243</v>
      </c>
      <c r="E715" s="267" t="s">
        <v>1</v>
      </c>
      <c r="F715" s="268" t="s">
        <v>247</v>
      </c>
      <c r="G715" s="266"/>
      <c r="H715" s="269">
        <v>3704.25</v>
      </c>
      <c r="I715" s="270"/>
      <c r="J715" s="266"/>
      <c r="K715" s="266"/>
      <c r="L715" s="271"/>
      <c r="M715" s="272"/>
      <c r="N715" s="273"/>
      <c r="O715" s="273"/>
      <c r="P715" s="273"/>
      <c r="Q715" s="273"/>
      <c r="R715" s="273"/>
      <c r="S715" s="273"/>
      <c r="T715" s="27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5" t="s">
        <v>243</v>
      </c>
      <c r="AU715" s="275" t="s">
        <v>85</v>
      </c>
      <c r="AV715" s="15" t="s">
        <v>209</v>
      </c>
      <c r="AW715" s="15" t="s">
        <v>32</v>
      </c>
      <c r="AX715" s="15" t="s">
        <v>83</v>
      </c>
      <c r="AY715" s="275" t="s">
        <v>203</v>
      </c>
    </row>
    <row r="716" s="2" customFormat="1" ht="24.15" customHeight="1">
      <c r="A716" s="39"/>
      <c r="B716" s="40"/>
      <c r="C716" s="229" t="s">
        <v>1210</v>
      </c>
      <c r="D716" s="229" t="s">
        <v>205</v>
      </c>
      <c r="E716" s="230" t="s">
        <v>1211</v>
      </c>
      <c r="F716" s="231" t="s">
        <v>1212</v>
      </c>
      <c r="G716" s="232" t="s">
        <v>213</v>
      </c>
      <c r="H716" s="233">
        <v>3704.25</v>
      </c>
      <c r="I716" s="234"/>
      <c r="J716" s="235">
        <f>ROUND(I716*H716,2)</f>
        <v>0</v>
      </c>
      <c r="K716" s="236"/>
      <c r="L716" s="45"/>
      <c r="M716" s="237" t="s">
        <v>1</v>
      </c>
      <c r="N716" s="238" t="s">
        <v>41</v>
      </c>
      <c r="O716" s="92"/>
      <c r="P716" s="239">
        <f>O716*H716</f>
        <v>0</v>
      </c>
      <c r="Q716" s="239">
        <v>0</v>
      </c>
      <c r="R716" s="239">
        <f>Q716*H716</f>
        <v>0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277</v>
      </c>
      <c r="AT716" s="241" t="s">
        <v>205</v>
      </c>
      <c r="AU716" s="241" t="s">
        <v>85</v>
      </c>
      <c r="AY716" s="18" t="s">
        <v>203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83</v>
      </c>
      <c r="BK716" s="242">
        <f>ROUND(I716*H716,2)</f>
        <v>0</v>
      </c>
      <c r="BL716" s="18" t="s">
        <v>277</v>
      </c>
      <c r="BM716" s="241" t="s">
        <v>1213</v>
      </c>
    </row>
    <row r="717" s="2" customFormat="1" ht="24.15" customHeight="1">
      <c r="A717" s="39"/>
      <c r="B717" s="40"/>
      <c r="C717" s="229" t="s">
        <v>1214</v>
      </c>
      <c r="D717" s="229" t="s">
        <v>205</v>
      </c>
      <c r="E717" s="230" t="s">
        <v>1215</v>
      </c>
      <c r="F717" s="231" t="s">
        <v>1216</v>
      </c>
      <c r="G717" s="232" t="s">
        <v>213</v>
      </c>
      <c r="H717" s="233">
        <v>3704.25</v>
      </c>
      <c r="I717" s="234"/>
      <c r="J717" s="235">
        <f>ROUND(I717*H717,2)</f>
        <v>0</v>
      </c>
      <c r="K717" s="236"/>
      <c r="L717" s="45"/>
      <c r="M717" s="237" t="s">
        <v>1</v>
      </c>
      <c r="N717" s="238" t="s">
        <v>41</v>
      </c>
      <c r="O717" s="92"/>
      <c r="P717" s="239">
        <f>O717*H717</f>
        <v>0</v>
      </c>
      <c r="Q717" s="239">
        <v>0.0074999999999999997</v>
      </c>
      <c r="R717" s="239">
        <f>Q717*H717</f>
        <v>27.781874999999999</v>
      </c>
      <c r="S717" s="239">
        <v>0</v>
      </c>
      <c r="T717" s="24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1" t="s">
        <v>277</v>
      </c>
      <c r="AT717" s="241" t="s">
        <v>205</v>
      </c>
      <c r="AU717" s="241" t="s">
        <v>85</v>
      </c>
      <c r="AY717" s="18" t="s">
        <v>203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8" t="s">
        <v>83</v>
      </c>
      <c r="BK717" s="242">
        <f>ROUND(I717*H717,2)</f>
        <v>0</v>
      </c>
      <c r="BL717" s="18" t="s">
        <v>277</v>
      </c>
      <c r="BM717" s="241" t="s">
        <v>1217</v>
      </c>
    </row>
    <row r="718" s="2" customFormat="1" ht="24.15" customHeight="1">
      <c r="A718" s="39"/>
      <c r="B718" s="40"/>
      <c r="C718" s="229" t="s">
        <v>1218</v>
      </c>
      <c r="D718" s="229" t="s">
        <v>205</v>
      </c>
      <c r="E718" s="230" t="s">
        <v>1219</v>
      </c>
      <c r="F718" s="231" t="s">
        <v>1220</v>
      </c>
      <c r="G718" s="232" t="s">
        <v>213</v>
      </c>
      <c r="H718" s="233">
        <v>4458.1999999999998</v>
      </c>
      <c r="I718" s="234"/>
      <c r="J718" s="235">
        <f>ROUND(I718*H718,2)</f>
        <v>0</v>
      </c>
      <c r="K718" s="236"/>
      <c r="L718" s="45"/>
      <c r="M718" s="237" t="s">
        <v>1</v>
      </c>
      <c r="N718" s="238" t="s">
        <v>41</v>
      </c>
      <c r="O718" s="92"/>
      <c r="P718" s="239">
        <f>O718*H718</f>
        <v>0</v>
      </c>
      <c r="Q718" s="239">
        <v>0</v>
      </c>
      <c r="R718" s="239">
        <f>Q718*H718</f>
        <v>0</v>
      </c>
      <c r="S718" s="239">
        <v>0.0025000000000000001</v>
      </c>
      <c r="T718" s="240">
        <f>S718*H718</f>
        <v>11.1455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1" t="s">
        <v>277</v>
      </c>
      <c r="AT718" s="241" t="s">
        <v>205</v>
      </c>
      <c r="AU718" s="241" t="s">
        <v>85</v>
      </c>
      <c r="AY718" s="18" t="s">
        <v>203</v>
      </c>
      <c r="BE718" s="242">
        <f>IF(N718="základní",J718,0)</f>
        <v>0</v>
      </c>
      <c r="BF718" s="242">
        <f>IF(N718="snížená",J718,0)</f>
        <v>0</v>
      </c>
      <c r="BG718" s="242">
        <f>IF(N718="zákl. přenesená",J718,0)</f>
        <v>0</v>
      </c>
      <c r="BH718" s="242">
        <f>IF(N718="sníž. přenesená",J718,0)</f>
        <v>0</v>
      </c>
      <c r="BI718" s="242">
        <f>IF(N718="nulová",J718,0)</f>
        <v>0</v>
      </c>
      <c r="BJ718" s="18" t="s">
        <v>83</v>
      </c>
      <c r="BK718" s="242">
        <f>ROUND(I718*H718,2)</f>
        <v>0</v>
      </c>
      <c r="BL718" s="18" t="s">
        <v>277</v>
      </c>
      <c r="BM718" s="241" t="s">
        <v>1221</v>
      </c>
    </row>
    <row r="719" s="2" customFormat="1">
      <c r="A719" s="39"/>
      <c r="B719" s="40"/>
      <c r="C719" s="41"/>
      <c r="D719" s="245" t="s">
        <v>474</v>
      </c>
      <c r="E719" s="41"/>
      <c r="F719" s="276" t="s">
        <v>1222</v>
      </c>
      <c r="G719" s="41"/>
      <c r="H719" s="41"/>
      <c r="I719" s="277"/>
      <c r="J719" s="41"/>
      <c r="K719" s="41"/>
      <c r="L719" s="45"/>
      <c r="M719" s="278"/>
      <c r="N719" s="279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474</v>
      </c>
      <c r="AU719" s="18" t="s">
        <v>85</v>
      </c>
    </row>
    <row r="720" s="13" customFormat="1">
      <c r="A720" s="13"/>
      <c r="B720" s="243"/>
      <c r="C720" s="244"/>
      <c r="D720" s="245" t="s">
        <v>243</v>
      </c>
      <c r="E720" s="246" t="s">
        <v>1</v>
      </c>
      <c r="F720" s="247" t="s">
        <v>1223</v>
      </c>
      <c r="G720" s="244"/>
      <c r="H720" s="246" t="s">
        <v>1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3" t="s">
        <v>243</v>
      </c>
      <c r="AU720" s="253" t="s">
        <v>85</v>
      </c>
      <c r="AV720" s="13" t="s">
        <v>83</v>
      </c>
      <c r="AW720" s="13" t="s">
        <v>32</v>
      </c>
      <c r="AX720" s="13" t="s">
        <v>76</v>
      </c>
      <c r="AY720" s="253" t="s">
        <v>203</v>
      </c>
    </row>
    <row r="721" s="14" customFormat="1">
      <c r="A721" s="14"/>
      <c r="B721" s="254"/>
      <c r="C721" s="255"/>
      <c r="D721" s="245" t="s">
        <v>243</v>
      </c>
      <c r="E721" s="256" t="s">
        <v>1</v>
      </c>
      <c r="F721" s="257" t="s">
        <v>1224</v>
      </c>
      <c r="G721" s="255"/>
      <c r="H721" s="258">
        <v>4458.1999999999998</v>
      </c>
      <c r="I721" s="259"/>
      <c r="J721" s="255"/>
      <c r="K721" s="255"/>
      <c r="L721" s="260"/>
      <c r="M721" s="261"/>
      <c r="N721" s="262"/>
      <c r="O721" s="262"/>
      <c r="P721" s="262"/>
      <c r="Q721" s="262"/>
      <c r="R721" s="262"/>
      <c r="S721" s="262"/>
      <c r="T721" s="26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4" t="s">
        <v>243</v>
      </c>
      <c r="AU721" s="264" t="s">
        <v>85</v>
      </c>
      <c r="AV721" s="14" t="s">
        <v>85</v>
      </c>
      <c r="AW721" s="14" t="s">
        <v>32</v>
      </c>
      <c r="AX721" s="14" t="s">
        <v>76</v>
      </c>
      <c r="AY721" s="264" t="s">
        <v>203</v>
      </c>
    </row>
    <row r="722" s="15" customFormat="1">
      <c r="A722" s="15"/>
      <c r="B722" s="265"/>
      <c r="C722" s="266"/>
      <c r="D722" s="245" t="s">
        <v>243</v>
      </c>
      <c r="E722" s="267" t="s">
        <v>1</v>
      </c>
      <c r="F722" s="268" t="s">
        <v>247</v>
      </c>
      <c r="G722" s="266"/>
      <c r="H722" s="269">
        <v>4458.1999999999998</v>
      </c>
      <c r="I722" s="270"/>
      <c r="J722" s="266"/>
      <c r="K722" s="266"/>
      <c r="L722" s="271"/>
      <c r="M722" s="272"/>
      <c r="N722" s="273"/>
      <c r="O722" s="273"/>
      <c r="P722" s="273"/>
      <c r="Q722" s="273"/>
      <c r="R722" s="273"/>
      <c r="S722" s="273"/>
      <c r="T722" s="27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75" t="s">
        <v>243</v>
      </c>
      <c r="AU722" s="275" t="s">
        <v>85</v>
      </c>
      <c r="AV722" s="15" t="s">
        <v>209</v>
      </c>
      <c r="AW722" s="15" t="s">
        <v>32</v>
      </c>
      <c r="AX722" s="15" t="s">
        <v>83</v>
      </c>
      <c r="AY722" s="275" t="s">
        <v>203</v>
      </c>
    </row>
    <row r="723" s="2" customFormat="1" ht="16.5" customHeight="1">
      <c r="A723" s="39"/>
      <c r="B723" s="40"/>
      <c r="C723" s="229" t="s">
        <v>1225</v>
      </c>
      <c r="D723" s="229" t="s">
        <v>205</v>
      </c>
      <c r="E723" s="230" t="s">
        <v>1226</v>
      </c>
      <c r="F723" s="231" t="s">
        <v>1227</v>
      </c>
      <c r="G723" s="232" t="s">
        <v>213</v>
      </c>
      <c r="H723" s="233">
        <v>495</v>
      </c>
      <c r="I723" s="234"/>
      <c r="J723" s="235">
        <f>ROUND(I723*H723,2)</f>
        <v>0</v>
      </c>
      <c r="K723" s="236"/>
      <c r="L723" s="45"/>
      <c r="M723" s="237" t="s">
        <v>1</v>
      </c>
      <c r="N723" s="238" t="s">
        <v>41</v>
      </c>
      <c r="O723" s="92"/>
      <c r="P723" s="239">
        <f>O723*H723</f>
        <v>0</v>
      </c>
      <c r="Q723" s="239">
        <v>0.00050000000000000001</v>
      </c>
      <c r="R723" s="239">
        <f>Q723*H723</f>
        <v>0.2475</v>
      </c>
      <c r="S723" s="239">
        <v>0</v>
      </c>
      <c r="T723" s="240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1" t="s">
        <v>277</v>
      </c>
      <c r="AT723" s="241" t="s">
        <v>205</v>
      </c>
      <c r="AU723" s="241" t="s">
        <v>85</v>
      </c>
      <c r="AY723" s="18" t="s">
        <v>203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8" t="s">
        <v>83</v>
      </c>
      <c r="BK723" s="242">
        <f>ROUND(I723*H723,2)</f>
        <v>0</v>
      </c>
      <c r="BL723" s="18" t="s">
        <v>277</v>
      </c>
      <c r="BM723" s="241" t="s">
        <v>1228</v>
      </c>
    </row>
    <row r="724" s="2" customFormat="1">
      <c r="A724" s="39"/>
      <c r="B724" s="40"/>
      <c r="C724" s="41"/>
      <c r="D724" s="245" t="s">
        <v>474</v>
      </c>
      <c r="E724" s="41"/>
      <c r="F724" s="276" t="s">
        <v>1229</v>
      </c>
      <c r="G724" s="41"/>
      <c r="H724" s="41"/>
      <c r="I724" s="277"/>
      <c r="J724" s="41"/>
      <c r="K724" s="41"/>
      <c r="L724" s="45"/>
      <c r="M724" s="278"/>
      <c r="N724" s="279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474</v>
      </c>
      <c r="AU724" s="18" t="s">
        <v>85</v>
      </c>
    </row>
    <row r="725" s="14" customFormat="1">
      <c r="A725" s="14"/>
      <c r="B725" s="254"/>
      <c r="C725" s="255"/>
      <c r="D725" s="245" t="s">
        <v>243</v>
      </c>
      <c r="E725" s="256" t="s">
        <v>1</v>
      </c>
      <c r="F725" s="257" t="s">
        <v>1230</v>
      </c>
      <c r="G725" s="255"/>
      <c r="H725" s="258">
        <v>450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4" t="s">
        <v>243</v>
      </c>
      <c r="AU725" s="264" t="s">
        <v>85</v>
      </c>
      <c r="AV725" s="14" t="s">
        <v>85</v>
      </c>
      <c r="AW725" s="14" t="s">
        <v>32</v>
      </c>
      <c r="AX725" s="14" t="s">
        <v>76</v>
      </c>
      <c r="AY725" s="264" t="s">
        <v>203</v>
      </c>
    </row>
    <row r="726" s="16" customFormat="1">
      <c r="A726" s="16"/>
      <c r="B726" s="292"/>
      <c r="C726" s="293"/>
      <c r="D726" s="245" t="s">
        <v>243</v>
      </c>
      <c r="E726" s="294" t="s">
        <v>1</v>
      </c>
      <c r="F726" s="295" t="s">
        <v>669</v>
      </c>
      <c r="G726" s="293"/>
      <c r="H726" s="296">
        <v>450</v>
      </c>
      <c r="I726" s="297"/>
      <c r="J726" s="293"/>
      <c r="K726" s="293"/>
      <c r="L726" s="298"/>
      <c r="M726" s="299"/>
      <c r="N726" s="300"/>
      <c r="O726" s="300"/>
      <c r="P726" s="300"/>
      <c r="Q726" s="300"/>
      <c r="R726" s="300"/>
      <c r="S726" s="300"/>
      <c r="T726" s="301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T726" s="302" t="s">
        <v>243</v>
      </c>
      <c r="AU726" s="302" t="s">
        <v>85</v>
      </c>
      <c r="AV726" s="16" t="s">
        <v>108</v>
      </c>
      <c r="AW726" s="16" t="s">
        <v>32</v>
      </c>
      <c r="AX726" s="16" t="s">
        <v>76</v>
      </c>
      <c r="AY726" s="302" t="s">
        <v>203</v>
      </c>
    </row>
    <row r="727" s="14" customFormat="1">
      <c r="A727" s="14"/>
      <c r="B727" s="254"/>
      <c r="C727" s="255"/>
      <c r="D727" s="245" t="s">
        <v>243</v>
      </c>
      <c r="E727" s="256" t="s">
        <v>1</v>
      </c>
      <c r="F727" s="257" t="s">
        <v>1231</v>
      </c>
      <c r="G727" s="255"/>
      <c r="H727" s="258">
        <v>45</v>
      </c>
      <c r="I727" s="259"/>
      <c r="J727" s="255"/>
      <c r="K727" s="255"/>
      <c r="L727" s="260"/>
      <c r="M727" s="261"/>
      <c r="N727" s="262"/>
      <c r="O727" s="262"/>
      <c r="P727" s="262"/>
      <c r="Q727" s="262"/>
      <c r="R727" s="262"/>
      <c r="S727" s="262"/>
      <c r="T727" s="26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4" t="s">
        <v>243</v>
      </c>
      <c r="AU727" s="264" t="s">
        <v>85</v>
      </c>
      <c r="AV727" s="14" t="s">
        <v>85</v>
      </c>
      <c r="AW727" s="14" t="s">
        <v>32</v>
      </c>
      <c r="AX727" s="14" t="s">
        <v>76</v>
      </c>
      <c r="AY727" s="264" t="s">
        <v>203</v>
      </c>
    </row>
    <row r="728" s="15" customFormat="1">
      <c r="A728" s="15"/>
      <c r="B728" s="265"/>
      <c r="C728" s="266"/>
      <c r="D728" s="245" t="s">
        <v>243</v>
      </c>
      <c r="E728" s="267" t="s">
        <v>1</v>
      </c>
      <c r="F728" s="268" t="s">
        <v>247</v>
      </c>
      <c r="G728" s="266"/>
      <c r="H728" s="269">
        <v>495</v>
      </c>
      <c r="I728" s="270"/>
      <c r="J728" s="266"/>
      <c r="K728" s="266"/>
      <c r="L728" s="271"/>
      <c r="M728" s="272"/>
      <c r="N728" s="273"/>
      <c r="O728" s="273"/>
      <c r="P728" s="273"/>
      <c r="Q728" s="273"/>
      <c r="R728" s="273"/>
      <c r="S728" s="273"/>
      <c r="T728" s="27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5" t="s">
        <v>243</v>
      </c>
      <c r="AU728" s="275" t="s">
        <v>85</v>
      </c>
      <c r="AV728" s="15" t="s">
        <v>209</v>
      </c>
      <c r="AW728" s="15" t="s">
        <v>32</v>
      </c>
      <c r="AX728" s="15" t="s">
        <v>83</v>
      </c>
      <c r="AY728" s="275" t="s">
        <v>203</v>
      </c>
    </row>
    <row r="729" s="2" customFormat="1" ht="24.15" customHeight="1">
      <c r="A729" s="39"/>
      <c r="B729" s="40"/>
      <c r="C729" s="281" t="s">
        <v>1232</v>
      </c>
      <c r="D729" s="281" t="s">
        <v>643</v>
      </c>
      <c r="E729" s="282" t="s">
        <v>1233</v>
      </c>
      <c r="F729" s="283" t="s">
        <v>1234</v>
      </c>
      <c r="G729" s="284" t="s">
        <v>213</v>
      </c>
      <c r="H729" s="285">
        <v>569.25</v>
      </c>
      <c r="I729" s="286"/>
      <c r="J729" s="287">
        <f>ROUND(I729*H729,2)</f>
        <v>0</v>
      </c>
      <c r="K729" s="288"/>
      <c r="L729" s="289"/>
      <c r="M729" s="290" t="s">
        <v>1</v>
      </c>
      <c r="N729" s="291" t="s">
        <v>41</v>
      </c>
      <c r="O729" s="92"/>
      <c r="P729" s="239">
        <f>O729*H729</f>
        <v>0</v>
      </c>
      <c r="Q729" s="239">
        <v>0</v>
      </c>
      <c r="R729" s="239">
        <f>Q729*H729</f>
        <v>0</v>
      </c>
      <c r="S729" s="239">
        <v>0</v>
      </c>
      <c r="T729" s="240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1" t="s">
        <v>214</v>
      </c>
      <c r="AT729" s="241" t="s">
        <v>643</v>
      </c>
      <c r="AU729" s="241" t="s">
        <v>85</v>
      </c>
      <c r="AY729" s="18" t="s">
        <v>203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8" t="s">
        <v>83</v>
      </c>
      <c r="BK729" s="242">
        <f>ROUND(I729*H729,2)</f>
        <v>0</v>
      </c>
      <c r="BL729" s="18" t="s">
        <v>277</v>
      </c>
      <c r="BM729" s="241" t="s">
        <v>1235</v>
      </c>
    </row>
    <row r="730" s="2" customFormat="1">
      <c r="A730" s="39"/>
      <c r="B730" s="40"/>
      <c r="C730" s="41"/>
      <c r="D730" s="245" t="s">
        <v>474</v>
      </c>
      <c r="E730" s="41"/>
      <c r="F730" s="276" t="s">
        <v>1236</v>
      </c>
      <c r="G730" s="41"/>
      <c r="H730" s="41"/>
      <c r="I730" s="277"/>
      <c r="J730" s="41"/>
      <c r="K730" s="41"/>
      <c r="L730" s="45"/>
      <c r="M730" s="278"/>
      <c r="N730" s="279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474</v>
      </c>
      <c r="AU730" s="18" t="s">
        <v>85</v>
      </c>
    </row>
    <row r="731" s="14" customFormat="1">
      <c r="A731" s="14"/>
      <c r="B731" s="254"/>
      <c r="C731" s="255"/>
      <c r="D731" s="245" t="s">
        <v>243</v>
      </c>
      <c r="E731" s="255"/>
      <c r="F731" s="257" t="s">
        <v>1237</v>
      </c>
      <c r="G731" s="255"/>
      <c r="H731" s="258">
        <v>569.25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243</v>
      </c>
      <c r="AU731" s="264" t="s">
        <v>85</v>
      </c>
      <c r="AV731" s="14" t="s">
        <v>85</v>
      </c>
      <c r="AW731" s="14" t="s">
        <v>4</v>
      </c>
      <c r="AX731" s="14" t="s">
        <v>83</v>
      </c>
      <c r="AY731" s="264" t="s">
        <v>203</v>
      </c>
    </row>
    <row r="732" s="2" customFormat="1" ht="16.5" customHeight="1">
      <c r="A732" s="39"/>
      <c r="B732" s="40"/>
      <c r="C732" s="229" t="s">
        <v>1238</v>
      </c>
      <c r="D732" s="229" t="s">
        <v>205</v>
      </c>
      <c r="E732" s="230" t="s">
        <v>1239</v>
      </c>
      <c r="F732" s="231" t="s">
        <v>1240</v>
      </c>
      <c r="G732" s="232" t="s">
        <v>213</v>
      </c>
      <c r="H732" s="233">
        <v>141.24000000000001</v>
      </c>
      <c r="I732" s="234"/>
      <c r="J732" s="235">
        <f>ROUND(I732*H732,2)</f>
        <v>0</v>
      </c>
      <c r="K732" s="236"/>
      <c r="L732" s="45"/>
      <c r="M732" s="237" t="s">
        <v>1</v>
      </c>
      <c r="N732" s="238" t="s">
        <v>41</v>
      </c>
      <c r="O732" s="92"/>
      <c r="P732" s="239">
        <f>O732*H732</f>
        <v>0</v>
      </c>
      <c r="Q732" s="239">
        <v>0.00029999999999999997</v>
      </c>
      <c r="R732" s="239">
        <f>Q732*H732</f>
        <v>0.042372</v>
      </c>
      <c r="S732" s="239">
        <v>0</v>
      </c>
      <c r="T732" s="24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1" t="s">
        <v>277</v>
      </c>
      <c r="AT732" s="241" t="s">
        <v>205</v>
      </c>
      <c r="AU732" s="241" t="s">
        <v>85</v>
      </c>
      <c r="AY732" s="18" t="s">
        <v>203</v>
      </c>
      <c r="BE732" s="242">
        <f>IF(N732="základní",J732,0)</f>
        <v>0</v>
      </c>
      <c r="BF732" s="242">
        <f>IF(N732="snížená",J732,0)</f>
        <v>0</v>
      </c>
      <c r="BG732" s="242">
        <f>IF(N732="zákl. přenesená",J732,0)</f>
        <v>0</v>
      </c>
      <c r="BH732" s="242">
        <f>IF(N732="sníž. přenesená",J732,0)</f>
        <v>0</v>
      </c>
      <c r="BI732" s="242">
        <f>IF(N732="nulová",J732,0)</f>
        <v>0</v>
      </c>
      <c r="BJ732" s="18" t="s">
        <v>83</v>
      </c>
      <c r="BK732" s="242">
        <f>ROUND(I732*H732,2)</f>
        <v>0</v>
      </c>
      <c r="BL732" s="18" t="s">
        <v>277</v>
      </c>
      <c r="BM732" s="241" t="s">
        <v>1241</v>
      </c>
    </row>
    <row r="733" s="2" customFormat="1">
      <c r="A733" s="39"/>
      <c r="B733" s="40"/>
      <c r="C733" s="41"/>
      <c r="D733" s="245" t="s">
        <v>474</v>
      </c>
      <c r="E733" s="41"/>
      <c r="F733" s="276" t="s">
        <v>1242</v>
      </c>
      <c r="G733" s="41"/>
      <c r="H733" s="41"/>
      <c r="I733" s="277"/>
      <c r="J733" s="41"/>
      <c r="K733" s="41"/>
      <c r="L733" s="45"/>
      <c r="M733" s="278"/>
      <c r="N733" s="279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474</v>
      </c>
      <c r="AU733" s="18" t="s">
        <v>85</v>
      </c>
    </row>
    <row r="734" s="14" customFormat="1">
      <c r="A734" s="14"/>
      <c r="B734" s="254"/>
      <c r="C734" s="255"/>
      <c r="D734" s="245" t="s">
        <v>243</v>
      </c>
      <c r="E734" s="256" t="s">
        <v>1</v>
      </c>
      <c r="F734" s="257" t="s">
        <v>1243</v>
      </c>
      <c r="G734" s="255"/>
      <c r="H734" s="258">
        <v>128.40000000000001</v>
      </c>
      <c r="I734" s="259"/>
      <c r="J734" s="255"/>
      <c r="K734" s="255"/>
      <c r="L734" s="260"/>
      <c r="M734" s="261"/>
      <c r="N734" s="262"/>
      <c r="O734" s="262"/>
      <c r="P734" s="262"/>
      <c r="Q734" s="262"/>
      <c r="R734" s="262"/>
      <c r="S734" s="262"/>
      <c r="T734" s="26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4" t="s">
        <v>243</v>
      </c>
      <c r="AU734" s="264" t="s">
        <v>85</v>
      </c>
      <c r="AV734" s="14" t="s">
        <v>85</v>
      </c>
      <c r="AW734" s="14" t="s">
        <v>32</v>
      </c>
      <c r="AX734" s="14" t="s">
        <v>76</v>
      </c>
      <c r="AY734" s="264" t="s">
        <v>203</v>
      </c>
    </row>
    <row r="735" s="16" customFormat="1">
      <c r="A735" s="16"/>
      <c r="B735" s="292"/>
      <c r="C735" s="293"/>
      <c r="D735" s="245" t="s">
        <v>243</v>
      </c>
      <c r="E735" s="294" t="s">
        <v>1</v>
      </c>
      <c r="F735" s="295" t="s">
        <v>669</v>
      </c>
      <c r="G735" s="293"/>
      <c r="H735" s="296">
        <v>128.40000000000001</v>
      </c>
      <c r="I735" s="297"/>
      <c r="J735" s="293"/>
      <c r="K735" s="293"/>
      <c r="L735" s="298"/>
      <c r="M735" s="299"/>
      <c r="N735" s="300"/>
      <c r="O735" s="300"/>
      <c r="P735" s="300"/>
      <c r="Q735" s="300"/>
      <c r="R735" s="300"/>
      <c r="S735" s="300"/>
      <c r="T735" s="301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302" t="s">
        <v>243</v>
      </c>
      <c r="AU735" s="302" t="s">
        <v>85</v>
      </c>
      <c r="AV735" s="16" t="s">
        <v>108</v>
      </c>
      <c r="AW735" s="16" t="s">
        <v>32</v>
      </c>
      <c r="AX735" s="16" t="s">
        <v>76</v>
      </c>
      <c r="AY735" s="302" t="s">
        <v>203</v>
      </c>
    </row>
    <row r="736" s="14" customFormat="1">
      <c r="A736" s="14"/>
      <c r="B736" s="254"/>
      <c r="C736" s="255"/>
      <c r="D736" s="245" t="s">
        <v>243</v>
      </c>
      <c r="E736" s="256" t="s">
        <v>1</v>
      </c>
      <c r="F736" s="257" t="s">
        <v>1244</v>
      </c>
      <c r="G736" s="255"/>
      <c r="H736" s="258">
        <v>12.84</v>
      </c>
      <c r="I736" s="259"/>
      <c r="J736" s="255"/>
      <c r="K736" s="255"/>
      <c r="L736" s="260"/>
      <c r="M736" s="261"/>
      <c r="N736" s="262"/>
      <c r="O736" s="262"/>
      <c r="P736" s="262"/>
      <c r="Q736" s="262"/>
      <c r="R736" s="262"/>
      <c r="S736" s="262"/>
      <c r="T736" s="26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4" t="s">
        <v>243</v>
      </c>
      <c r="AU736" s="264" t="s">
        <v>85</v>
      </c>
      <c r="AV736" s="14" t="s">
        <v>85</v>
      </c>
      <c r="AW736" s="14" t="s">
        <v>32</v>
      </c>
      <c r="AX736" s="14" t="s">
        <v>76</v>
      </c>
      <c r="AY736" s="264" t="s">
        <v>203</v>
      </c>
    </row>
    <row r="737" s="15" customFormat="1">
      <c r="A737" s="15"/>
      <c r="B737" s="265"/>
      <c r="C737" s="266"/>
      <c r="D737" s="245" t="s">
        <v>243</v>
      </c>
      <c r="E737" s="267" t="s">
        <v>1</v>
      </c>
      <c r="F737" s="268" t="s">
        <v>247</v>
      </c>
      <c r="G737" s="266"/>
      <c r="H737" s="269">
        <v>141.24000000000001</v>
      </c>
      <c r="I737" s="270"/>
      <c r="J737" s="266"/>
      <c r="K737" s="266"/>
      <c r="L737" s="271"/>
      <c r="M737" s="272"/>
      <c r="N737" s="273"/>
      <c r="O737" s="273"/>
      <c r="P737" s="273"/>
      <c r="Q737" s="273"/>
      <c r="R737" s="273"/>
      <c r="S737" s="273"/>
      <c r="T737" s="27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5" t="s">
        <v>243</v>
      </c>
      <c r="AU737" s="275" t="s">
        <v>85</v>
      </c>
      <c r="AV737" s="15" t="s">
        <v>209</v>
      </c>
      <c r="AW737" s="15" t="s">
        <v>32</v>
      </c>
      <c r="AX737" s="15" t="s">
        <v>83</v>
      </c>
      <c r="AY737" s="275" t="s">
        <v>203</v>
      </c>
    </row>
    <row r="738" s="2" customFormat="1" ht="24.15" customHeight="1">
      <c r="A738" s="39"/>
      <c r="B738" s="40"/>
      <c r="C738" s="281" t="s">
        <v>1245</v>
      </c>
      <c r="D738" s="281" t="s">
        <v>643</v>
      </c>
      <c r="E738" s="282" t="s">
        <v>1246</v>
      </c>
      <c r="F738" s="283" t="s">
        <v>1247</v>
      </c>
      <c r="G738" s="284" t="s">
        <v>213</v>
      </c>
      <c r="H738" s="285">
        <v>162.42599999999999</v>
      </c>
      <c r="I738" s="286"/>
      <c r="J738" s="287">
        <f>ROUND(I738*H738,2)</f>
        <v>0</v>
      </c>
      <c r="K738" s="288"/>
      <c r="L738" s="289"/>
      <c r="M738" s="290" t="s">
        <v>1</v>
      </c>
      <c r="N738" s="291" t="s">
        <v>41</v>
      </c>
      <c r="O738" s="92"/>
      <c r="P738" s="239">
        <f>O738*H738</f>
        <v>0</v>
      </c>
      <c r="Q738" s="239">
        <v>0</v>
      </c>
      <c r="R738" s="239">
        <f>Q738*H738</f>
        <v>0</v>
      </c>
      <c r="S738" s="239">
        <v>0</v>
      </c>
      <c r="T738" s="24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1" t="s">
        <v>214</v>
      </c>
      <c r="AT738" s="241" t="s">
        <v>643</v>
      </c>
      <c r="AU738" s="241" t="s">
        <v>85</v>
      </c>
      <c r="AY738" s="18" t="s">
        <v>203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8" t="s">
        <v>83</v>
      </c>
      <c r="BK738" s="242">
        <f>ROUND(I738*H738,2)</f>
        <v>0</v>
      </c>
      <c r="BL738" s="18" t="s">
        <v>277</v>
      </c>
      <c r="BM738" s="241" t="s">
        <v>1248</v>
      </c>
    </row>
    <row r="739" s="2" customFormat="1">
      <c r="A739" s="39"/>
      <c r="B739" s="40"/>
      <c r="C739" s="41"/>
      <c r="D739" s="245" t="s">
        <v>474</v>
      </c>
      <c r="E739" s="41"/>
      <c r="F739" s="276" t="s">
        <v>1236</v>
      </c>
      <c r="G739" s="41"/>
      <c r="H739" s="41"/>
      <c r="I739" s="277"/>
      <c r="J739" s="41"/>
      <c r="K739" s="41"/>
      <c r="L739" s="45"/>
      <c r="M739" s="278"/>
      <c r="N739" s="279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474</v>
      </c>
      <c r="AU739" s="18" t="s">
        <v>85</v>
      </c>
    </row>
    <row r="740" s="14" customFormat="1">
      <c r="A740" s="14"/>
      <c r="B740" s="254"/>
      <c r="C740" s="255"/>
      <c r="D740" s="245" t="s">
        <v>243</v>
      </c>
      <c r="E740" s="256" t="s">
        <v>1</v>
      </c>
      <c r="F740" s="257" t="s">
        <v>1249</v>
      </c>
      <c r="G740" s="255"/>
      <c r="H740" s="258">
        <v>162.42599999999999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4" t="s">
        <v>243</v>
      </c>
      <c r="AU740" s="264" t="s">
        <v>85</v>
      </c>
      <c r="AV740" s="14" t="s">
        <v>85</v>
      </c>
      <c r="AW740" s="14" t="s">
        <v>32</v>
      </c>
      <c r="AX740" s="14" t="s">
        <v>76</v>
      </c>
      <c r="AY740" s="264" t="s">
        <v>203</v>
      </c>
    </row>
    <row r="741" s="15" customFormat="1">
      <c r="A741" s="15"/>
      <c r="B741" s="265"/>
      <c r="C741" s="266"/>
      <c r="D741" s="245" t="s">
        <v>243</v>
      </c>
      <c r="E741" s="267" t="s">
        <v>1</v>
      </c>
      <c r="F741" s="268" t="s">
        <v>247</v>
      </c>
      <c r="G741" s="266"/>
      <c r="H741" s="269">
        <v>162.42599999999999</v>
      </c>
      <c r="I741" s="270"/>
      <c r="J741" s="266"/>
      <c r="K741" s="266"/>
      <c r="L741" s="271"/>
      <c r="M741" s="272"/>
      <c r="N741" s="273"/>
      <c r="O741" s="273"/>
      <c r="P741" s="273"/>
      <c r="Q741" s="273"/>
      <c r="R741" s="273"/>
      <c r="S741" s="273"/>
      <c r="T741" s="27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5" t="s">
        <v>243</v>
      </c>
      <c r="AU741" s="275" t="s">
        <v>85</v>
      </c>
      <c r="AV741" s="15" t="s">
        <v>209</v>
      </c>
      <c r="AW741" s="15" t="s">
        <v>32</v>
      </c>
      <c r="AX741" s="15" t="s">
        <v>83</v>
      </c>
      <c r="AY741" s="275" t="s">
        <v>203</v>
      </c>
    </row>
    <row r="742" s="2" customFormat="1" ht="24.15" customHeight="1">
      <c r="A742" s="39"/>
      <c r="B742" s="40"/>
      <c r="C742" s="229" t="s">
        <v>1250</v>
      </c>
      <c r="D742" s="229" t="s">
        <v>205</v>
      </c>
      <c r="E742" s="230" t="s">
        <v>1251</v>
      </c>
      <c r="F742" s="231" t="s">
        <v>1252</v>
      </c>
      <c r="G742" s="232" t="s">
        <v>213</v>
      </c>
      <c r="H742" s="233">
        <v>35.969999999999999</v>
      </c>
      <c r="I742" s="234"/>
      <c r="J742" s="235">
        <f>ROUND(I742*H742,2)</f>
        <v>0</v>
      </c>
      <c r="K742" s="236"/>
      <c r="L742" s="45"/>
      <c r="M742" s="237" t="s">
        <v>1</v>
      </c>
      <c r="N742" s="238" t="s">
        <v>41</v>
      </c>
      <c r="O742" s="92"/>
      <c r="P742" s="239">
        <f>O742*H742</f>
        <v>0</v>
      </c>
      <c r="Q742" s="239">
        <v>0.00040000000000000002</v>
      </c>
      <c r="R742" s="239">
        <f>Q742*H742</f>
        <v>0.014388</v>
      </c>
      <c r="S742" s="239">
        <v>0</v>
      </c>
      <c r="T742" s="240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1" t="s">
        <v>277</v>
      </c>
      <c r="AT742" s="241" t="s">
        <v>205</v>
      </c>
      <c r="AU742" s="241" t="s">
        <v>85</v>
      </c>
      <c r="AY742" s="18" t="s">
        <v>203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8" t="s">
        <v>83</v>
      </c>
      <c r="BK742" s="242">
        <f>ROUND(I742*H742,2)</f>
        <v>0</v>
      </c>
      <c r="BL742" s="18" t="s">
        <v>277</v>
      </c>
      <c r="BM742" s="241" t="s">
        <v>1253</v>
      </c>
    </row>
    <row r="743" s="2" customFormat="1">
      <c r="A743" s="39"/>
      <c r="B743" s="40"/>
      <c r="C743" s="41"/>
      <c r="D743" s="245" t="s">
        <v>474</v>
      </c>
      <c r="E743" s="41"/>
      <c r="F743" s="276" t="s">
        <v>1254</v>
      </c>
      <c r="G743" s="41"/>
      <c r="H743" s="41"/>
      <c r="I743" s="277"/>
      <c r="J743" s="41"/>
      <c r="K743" s="41"/>
      <c r="L743" s="45"/>
      <c r="M743" s="278"/>
      <c r="N743" s="279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474</v>
      </c>
      <c r="AU743" s="18" t="s">
        <v>85</v>
      </c>
    </row>
    <row r="744" s="14" customFormat="1">
      <c r="A744" s="14"/>
      <c r="B744" s="254"/>
      <c r="C744" s="255"/>
      <c r="D744" s="245" t="s">
        <v>243</v>
      </c>
      <c r="E744" s="256" t="s">
        <v>1</v>
      </c>
      <c r="F744" s="257" t="s">
        <v>1255</v>
      </c>
      <c r="G744" s="255"/>
      <c r="H744" s="258">
        <v>32.700000000000003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4" t="s">
        <v>243</v>
      </c>
      <c r="AU744" s="264" t="s">
        <v>85</v>
      </c>
      <c r="AV744" s="14" t="s">
        <v>85</v>
      </c>
      <c r="AW744" s="14" t="s">
        <v>32</v>
      </c>
      <c r="AX744" s="14" t="s">
        <v>76</v>
      </c>
      <c r="AY744" s="264" t="s">
        <v>203</v>
      </c>
    </row>
    <row r="745" s="16" customFormat="1">
      <c r="A745" s="16"/>
      <c r="B745" s="292"/>
      <c r="C745" s="293"/>
      <c r="D745" s="245" t="s">
        <v>243</v>
      </c>
      <c r="E745" s="294" t="s">
        <v>1</v>
      </c>
      <c r="F745" s="295" t="s">
        <v>669</v>
      </c>
      <c r="G745" s="293"/>
      <c r="H745" s="296">
        <v>32.700000000000003</v>
      </c>
      <c r="I745" s="297"/>
      <c r="J745" s="293"/>
      <c r="K745" s="293"/>
      <c r="L745" s="298"/>
      <c r="M745" s="299"/>
      <c r="N745" s="300"/>
      <c r="O745" s="300"/>
      <c r="P745" s="300"/>
      <c r="Q745" s="300"/>
      <c r="R745" s="300"/>
      <c r="S745" s="300"/>
      <c r="T745" s="301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302" t="s">
        <v>243</v>
      </c>
      <c r="AU745" s="302" t="s">
        <v>85</v>
      </c>
      <c r="AV745" s="16" t="s">
        <v>108</v>
      </c>
      <c r="AW745" s="16" t="s">
        <v>32</v>
      </c>
      <c r="AX745" s="16" t="s">
        <v>76</v>
      </c>
      <c r="AY745" s="302" t="s">
        <v>203</v>
      </c>
    </row>
    <row r="746" s="14" customFormat="1">
      <c r="A746" s="14"/>
      <c r="B746" s="254"/>
      <c r="C746" s="255"/>
      <c r="D746" s="245" t="s">
        <v>243</v>
      </c>
      <c r="E746" s="256" t="s">
        <v>1</v>
      </c>
      <c r="F746" s="257" t="s">
        <v>1256</v>
      </c>
      <c r="G746" s="255"/>
      <c r="H746" s="258">
        <v>3.27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4" t="s">
        <v>243</v>
      </c>
      <c r="AU746" s="264" t="s">
        <v>85</v>
      </c>
      <c r="AV746" s="14" t="s">
        <v>85</v>
      </c>
      <c r="AW746" s="14" t="s">
        <v>32</v>
      </c>
      <c r="AX746" s="14" t="s">
        <v>76</v>
      </c>
      <c r="AY746" s="264" t="s">
        <v>203</v>
      </c>
    </row>
    <row r="747" s="15" customFormat="1">
      <c r="A747" s="15"/>
      <c r="B747" s="265"/>
      <c r="C747" s="266"/>
      <c r="D747" s="245" t="s">
        <v>243</v>
      </c>
      <c r="E747" s="267" t="s">
        <v>1</v>
      </c>
      <c r="F747" s="268" t="s">
        <v>247</v>
      </c>
      <c r="G747" s="266"/>
      <c r="H747" s="269">
        <v>35.969999999999999</v>
      </c>
      <c r="I747" s="270"/>
      <c r="J747" s="266"/>
      <c r="K747" s="266"/>
      <c r="L747" s="271"/>
      <c r="M747" s="272"/>
      <c r="N747" s="273"/>
      <c r="O747" s="273"/>
      <c r="P747" s="273"/>
      <c r="Q747" s="273"/>
      <c r="R747" s="273"/>
      <c r="S747" s="273"/>
      <c r="T747" s="27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5" t="s">
        <v>243</v>
      </c>
      <c r="AU747" s="275" t="s">
        <v>85</v>
      </c>
      <c r="AV747" s="15" t="s">
        <v>209</v>
      </c>
      <c r="AW747" s="15" t="s">
        <v>32</v>
      </c>
      <c r="AX747" s="15" t="s">
        <v>83</v>
      </c>
      <c r="AY747" s="275" t="s">
        <v>203</v>
      </c>
    </row>
    <row r="748" s="2" customFormat="1" ht="24.15" customHeight="1">
      <c r="A748" s="39"/>
      <c r="B748" s="40"/>
      <c r="C748" s="281" t="s">
        <v>1257</v>
      </c>
      <c r="D748" s="281" t="s">
        <v>643</v>
      </c>
      <c r="E748" s="282" t="s">
        <v>1258</v>
      </c>
      <c r="F748" s="283" t="s">
        <v>1259</v>
      </c>
      <c r="G748" s="284" t="s">
        <v>213</v>
      </c>
      <c r="H748" s="285">
        <v>41.366</v>
      </c>
      <c r="I748" s="286"/>
      <c r="J748" s="287">
        <f>ROUND(I748*H748,2)</f>
        <v>0</v>
      </c>
      <c r="K748" s="288"/>
      <c r="L748" s="289"/>
      <c r="M748" s="290" t="s">
        <v>1</v>
      </c>
      <c r="N748" s="291" t="s">
        <v>41</v>
      </c>
      <c r="O748" s="92"/>
      <c r="P748" s="239">
        <f>O748*H748</f>
        <v>0</v>
      </c>
      <c r="Q748" s="239">
        <v>0</v>
      </c>
      <c r="R748" s="239">
        <f>Q748*H748</f>
        <v>0</v>
      </c>
      <c r="S748" s="239">
        <v>0</v>
      </c>
      <c r="T748" s="24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1" t="s">
        <v>214</v>
      </c>
      <c r="AT748" s="241" t="s">
        <v>643</v>
      </c>
      <c r="AU748" s="241" t="s">
        <v>85</v>
      </c>
      <c r="AY748" s="18" t="s">
        <v>203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8" t="s">
        <v>83</v>
      </c>
      <c r="BK748" s="242">
        <f>ROUND(I748*H748,2)</f>
        <v>0</v>
      </c>
      <c r="BL748" s="18" t="s">
        <v>277</v>
      </c>
      <c r="BM748" s="241" t="s">
        <v>1260</v>
      </c>
    </row>
    <row r="749" s="2" customFormat="1">
      <c r="A749" s="39"/>
      <c r="B749" s="40"/>
      <c r="C749" s="41"/>
      <c r="D749" s="245" t="s">
        <v>474</v>
      </c>
      <c r="E749" s="41"/>
      <c r="F749" s="276" t="s">
        <v>1261</v>
      </c>
      <c r="G749" s="41"/>
      <c r="H749" s="41"/>
      <c r="I749" s="277"/>
      <c r="J749" s="41"/>
      <c r="K749" s="41"/>
      <c r="L749" s="45"/>
      <c r="M749" s="278"/>
      <c r="N749" s="279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474</v>
      </c>
      <c r="AU749" s="18" t="s">
        <v>85</v>
      </c>
    </row>
    <row r="750" s="14" customFormat="1">
      <c r="A750" s="14"/>
      <c r="B750" s="254"/>
      <c r="C750" s="255"/>
      <c r="D750" s="245" t="s">
        <v>243</v>
      </c>
      <c r="E750" s="255"/>
      <c r="F750" s="257" t="s">
        <v>1262</v>
      </c>
      <c r="G750" s="255"/>
      <c r="H750" s="258">
        <v>41.366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4" t="s">
        <v>243</v>
      </c>
      <c r="AU750" s="264" t="s">
        <v>85</v>
      </c>
      <c r="AV750" s="14" t="s">
        <v>85</v>
      </c>
      <c r="AW750" s="14" t="s">
        <v>4</v>
      </c>
      <c r="AX750" s="14" t="s">
        <v>83</v>
      </c>
      <c r="AY750" s="264" t="s">
        <v>203</v>
      </c>
    </row>
    <row r="751" s="2" customFormat="1" ht="16.5" customHeight="1">
      <c r="A751" s="39"/>
      <c r="B751" s="40"/>
      <c r="C751" s="229" t="s">
        <v>1263</v>
      </c>
      <c r="D751" s="229" t="s">
        <v>205</v>
      </c>
      <c r="E751" s="230" t="s">
        <v>1264</v>
      </c>
      <c r="F751" s="231" t="s">
        <v>1265</v>
      </c>
      <c r="G751" s="232" t="s">
        <v>213</v>
      </c>
      <c r="H751" s="233">
        <v>3032.04</v>
      </c>
      <c r="I751" s="234"/>
      <c r="J751" s="235">
        <f>ROUND(I751*H751,2)</f>
        <v>0</v>
      </c>
      <c r="K751" s="236"/>
      <c r="L751" s="45"/>
      <c r="M751" s="237" t="s">
        <v>1</v>
      </c>
      <c r="N751" s="238" t="s">
        <v>41</v>
      </c>
      <c r="O751" s="92"/>
      <c r="P751" s="239">
        <f>O751*H751</f>
        <v>0</v>
      </c>
      <c r="Q751" s="239">
        <v>0.00020000000000000001</v>
      </c>
      <c r="R751" s="239">
        <f>Q751*H751</f>
        <v>0.60640800000000006</v>
      </c>
      <c r="S751" s="239">
        <v>0</v>
      </c>
      <c r="T751" s="240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1" t="s">
        <v>277</v>
      </c>
      <c r="AT751" s="241" t="s">
        <v>205</v>
      </c>
      <c r="AU751" s="241" t="s">
        <v>85</v>
      </c>
      <c r="AY751" s="18" t="s">
        <v>203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8" t="s">
        <v>83</v>
      </c>
      <c r="BK751" s="242">
        <f>ROUND(I751*H751,2)</f>
        <v>0</v>
      </c>
      <c r="BL751" s="18" t="s">
        <v>277</v>
      </c>
      <c r="BM751" s="241" t="s">
        <v>1266</v>
      </c>
    </row>
    <row r="752" s="2" customFormat="1">
      <c r="A752" s="39"/>
      <c r="B752" s="40"/>
      <c r="C752" s="41"/>
      <c r="D752" s="245" t="s">
        <v>474</v>
      </c>
      <c r="E752" s="41"/>
      <c r="F752" s="276" t="s">
        <v>1242</v>
      </c>
      <c r="G752" s="41"/>
      <c r="H752" s="41"/>
      <c r="I752" s="277"/>
      <c r="J752" s="41"/>
      <c r="K752" s="41"/>
      <c r="L752" s="45"/>
      <c r="M752" s="278"/>
      <c r="N752" s="279"/>
      <c r="O752" s="92"/>
      <c r="P752" s="92"/>
      <c r="Q752" s="92"/>
      <c r="R752" s="92"/>
      <c r="S752" s="92"/>
      <c r="T752" s="93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474</v>
      </c>
      <c r="AU752" s="18" t="s">
        <v>85</v>
      </c>
    </row>
    <row r="753" s="14" customFormat="1">
      <c r="A753" s="14"/>
      <c r="B753" s="254"/>
      <c r="C753" s="255"/>
      <c r="D753" s="245" t="s">
        <v>243</v>
      </c>
      <c r="E753" s="256" t="s">
        <v>1</v>
      </c>
      <c r="F753" s="257" t="s">
        <v>1267</v>
      </c>
      <c r="G753" s="255"/>
      <c r="H753" s="258">
        <v>2756.4000000000001</v>
      </c>
      <c r="I753" s="259"/>
      <c r="J753" s="255"/>
      <c r="K753" s="255"/>
      <c r="L753" s="260"/>
      <c r="M753" s="261"/>
      <c r="N753" s="262"/>
      <c r="O753" s="262"/>
      <c r="P753" s="262"/>
      <c r="Q753" s="262"/>
      <c r="R753" s="262"/>
      <c r="S753" s="262"/>
      <c r="T753" s="26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4" t="s">
        <v>243</v>
      </c>
      <c r="AU753" s="264" t="s">
        <v>85</v>
      </c>
      <c r="AV753" s="14" t="s">
        <v>85</v>
      </c>
      <c r="AW753" s="14" t="s">
        <v>32</v>
      </c>
      <c r="AX753" s="14" t="s">
        <v>76</v>
      </c>
      <c r="AY753" s="264" t="s">
        <v>203</v>
      </c>
    </row>
    <row r="754" s="16" customFormat="1">
      <c r="A754" s="16"/>
      <c r="B754" s="292"/>
      <c r="C754" s="293"/>
      <c r="D754" s="245" t="s">
        <v>243</v>
      </c>
      <c r="E754" s="294" t="s">
        <v>1</v>
      </c>
      <c r="F754" s="295" t="s">
        <v>669</v>
      </c>
      <c r="G754" s="293"/>
      <c r="H754" s="296">
        <v>2756.4000000000001</v>
      </c>
      <c r="I754" s="297"/>
      <c r="J754" s="293"/>
      <c r="K754" s="293"/>
      <c r="L754" s="298"/>
      <c r="M754" s="299"/>
      <c r="N754" s="300"/>
      <c r="O754" s="300"/>
      <c r="P754" s="300"/>
      <c r="Q754" s="300"/>
      <c r="R754" s="300"/>
      <c r="S754" s="300"/>
      <c r="T754" s="301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T754" s="302" t="s">
        <v>243</v>
      </c>
      <c r="AU754" s="302" t="s">
        <v>85</v>
      </c>
      <c r="AV754" s="16" t="s">
        <v>108</v>
      </c>
      <c r="AW754" s="16" t="s">
        <v>32</v>
      </c>
      <c r="AX754" s="16" t="s">
        <v>76</v>
      </c>
      <c r="AY754" s="302" t="s">
        <v>203</v>
      </c>
    </row>
    <row r="755" s="14" customFormat="1">
      <c r="A755" s="14"/>
      <c r="B755" s="254"/>
      <c r="C755" s="255"/>
      <c r="D755" s="245" t="s">
        <v>243</v>
      </c>
      <c r="E755" s="256" t="s">
        <v>1</v>
      </c>
      <c r="F755" s="257" t="s">
        <v>1268</v>
      </c>
      <c r="G755" s="255"/>
      <c r="H755" s="258">
        <v>275.63999999999999</v>
      </c>
      <c r="I755" s="259"/>
      <c r="J755" s="255"/>
      <c r="K755" s="255"/>
      <c r="L755" s="260"/>
      <c r="M755" s="261"/>
      <c r="N755" s="262"/>
      <c r="O755" s="262"/>
      <c r="P755" s="262"/>
      <c r="Q755" s="262"/>
      <c r="R755" s="262"/>
      <c r="S755" s="262"/>
      <c r="T755" s="26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4" t="s">
        <v>243</v>
      </c>
      <c r="AU755" s="264" t="s">
        <v>85</v>
      </c>
      <c r="AV755" s="14" t="s">
        <v>85</v>
      </c>
      <c r="AW755" s="14" t="s">
        <v>32</v>
      </c>
      <c r="AX755" s="14" t="s">
        <v>76</v>
      </c>
      <c r="AY755" s="264" t="s">
        <v>203</v>
      </c>
    </row>
    <row r="756" s="15" customFormat="1">
      <c r="A756" s="15"/>
      <c r="B756" s="265"/>
      <c r="C756" s="266"/>
      <c r="D756" s="245" t="s">
        <v>243</v>
      </c>
      <c r="E756" s="267" t="s">
        <v>1</v>
      </c>
      <c r="F756" s="268" t="s">
        <v>247</v>
      </c>
      <c r="G756" s="266"/>
      <c r="H756" s="269">
        <v>3032.04</v>
      </c>
      <c r="I756" s="270"/>
      <c r="J756" s="266"/>
      <c r="K756" s="266"/>
      <c r="L756" s="271"/>
      <c r="M756" s="272"/>
      <c r="N756" s="273"/>
      <c r="O756" s="273"/>
      <c r="P756" s="273"/>
      <c r="Q756" s="273"/>
      <c r="R756" s="273"/>
      <c r="S756" s="273"/>
      <c r="T756" s="27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5" t="s">
        <v>243</v>
      </c>
      <c r="AU756" s="275" t="s">
        <v>85</v>
      </c>
      <c r="AV756" s="15" t="s">
        <v>209</v>
      </c>
      <c r="AW756" s="15" t="s">
        <v>32</v>
      </c>
      <c r="AX756" s="15" t="s">
        <v>83</v>
      </c>
      <c r="AY756" s="275" t="s">
        <v>203</v>
      </c>
    </row>
    <row r="757" s="2" customFormat="1" ht="24.15" customHeight="1">
      <c r="A757" s="39"/>
      <c r="B757" s="40"/>
      <c r="C757" s="281" t="s">
        <v>1269</v>
      </c>
      <c r="D757" s="281" t="s">
        <v>643</v>
      </c>
      <c r="E757" s="282" t="s">
        <v>1270</v>
      </c>
      <c r="F757" s="283" t="s">
        <v>1271</v>
      </c>
      <c r="G757" s="284" t="s">
        <v>213</v>
      </c>
      <c r="H757" s="285">
        <v>3486.846</v>
      </c>
      <c r="I757" s="286"/>
      <c r="J757" s="287">
        <f>ROUND(I757*H757,2)</f>
        <v>0</v>
      </c>
      <c r="K757" s="288"/>
      <c r="L757" s="289"/>
      <c r="M757" s="290" t="s">
        <v>1</v>
      </c>
      <c r="N757" s="291" t="s">
        <v>41</v>
      </c>
      <c r="O757" s="92"/>
      <c r="P757" s="239">
        <f>O757*H757</f>
        <v>0</v>
      </c>
      <c r="Q757" s="239">
        <v>0</v>
      </c>
      <c r="R757" s="239">
        <f>Q757*H757</f>
        <v>0</v>
      </c>
      <c r="S757" s="239">
        <v>0</v>
      </c>
      <c r="T757" s="240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1" t="s">
        <v>214</v>
      </c>
      <c r="AT757" s="241" t="s">
        <v>643</v>
      </c>
      <c r="AU757" s="241" t="s">
        <v>85</v>
      </c>
      <c r="AY757" s="18" t="s">
        <v>203</v>
      </c>
      <c r="BE757" s="242">
        <f>IF(N757="základní",J757,0)</f>
        <v>0</v>
      </c>
      <c r="BF757" s="242">
        <f>IF(N757="snížená",J757,0)</f>
        <v>0</v>
      </c>
      <c r="BG757" s="242">
        <f>IF(N757="zákl. přenesená",J757,0)</f>
        <v>0</v>
      </c>
      <c r="BH757" s="242">
        <f>IF(N757="sníž. přenesená",J757,0)</f>
        <v>0</v>
      </c>
      <c r="BI757" s="242">
        <f>IF(N757="nulová",J757,0)</f>
        <v>0</v>
      </c>
      <c r="BJ757" s="18" t="s">
        <v>83</v>
      </c>
      <c r="BK757" s="242">
        <f>ROUND(I757*H757,2)</f>
        <v>0</v>
      </c>
      <c r="BL757" s="18" t="s">
        <v>277</v>
      </c>
      <c r="BM757" s="241" t="s">
        <v>1272</v>
      </c>
    </row>
    <row r="758" s="2" customFormat="1">
      <c r="A758" s="39"/>
      <c r="B758" s="40"/>
      <c r="C758" s="41"/>
      <c r="D758" s="245" t="s">
        <v>474</v>
      </c>
      <c r="E758" s="41"/>
      <c r="F758" s="276" t="s">
        <v>1273</v>
      </c>
      <c r="G758" s="41"/>
      <c r="H758" s="41"/>
      <c r="I758" s="277"/>
      <c r="J758" s="41"/>
      <c r="K758" s="41"/>
      <c r="L758" s="45"/>
      <c r="M758" s="278"/>
      <c r="N758" s="279"/>
      <c r="O758" s="92"/>
      <c r="P758" s="92"/>
      <c r="Q758" s="92"/>
      <c r="R758" s="92"/>
      <c r="S758" s="92"/>
      <c r="T758" s="9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474</v>
      </c>
      <c r="AU758" s="18" t="s">
        <v>85</v>
      </c>
    </row>
    <row r="759" s="14" customFormat="1">
      <c r="A759" s="14"/>
      <c r="B759" s="254"/>
      <c r="C759" s="255"/>
      <c r="D759" s="245" t="s">
        <v>243</v>
      </c>
      <c r="E759" s="256" t="s">
        <v>1</v>
      </c>
      <c r="F759" s="257" t="s">
        <v>1274</v>
      </c>
      <c r="G759" s="255"/>
      <c r="H759" s="258">
        <v>3486.846</v>
      </c>
      <c r="I759" s="259"/>
      <c r="J759" s="255"/>
      <c r="K759" s="255"/>
      <c r="L759" s="260"/>
      <c r="M759" s="261"/>
      <c r="N759" s="262"/>
      <c r="O759" s="262"/>
      <c r="P759" s="262"/>
      <c r="Q759" s="262"/>
      <c r="R759" s="262"/>
      <c r="S759" s="262"/>
      <c r="T759" s="26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4" t="s">
        <v>243</v>
      </c>
      <c r="AU759" s="264" t="s">
        <v>85</v>
      </c>
      <c r="AV759" s="14" t="s">
        <v>85</v>
      </c>
      <c r="AW759" s="14" t="s">
        <v>32</v>
      </c>
      <c r="AX759" s="14" t="s">
        <v>76</v>
      </c>
      <c r="AY759" s="264" t="s">
        <v>203</v>
      </c>
    </row>
    <row r="760" s="15" customFormat="1">
      <c r="A760" s="15"/>
      <c r="B760" s="265"/>
      <c r="C760" s="266"/>
      <c r="D760" s="245" t="s">
        <v>243</v>
      </c>
      <c r="E760" s="267" t="s">
        <v>1</v>
      </c>
      <c r="F760" s="268" t="s">
        <v>247</v>
      </c>
      <c r="G760" s="266"/>
      <c r="H760" s="269">
        <v>3486.846</v>
      </c>
      <c r="I760" s="270"/>
      <c r="J760" s="266"/>
      <c r="K760" s="266"/>
      <c r="L760" s="271"/>
      <c r="M760" s="272"/>
      <c r="N760" s="273"/>
      <c r="O760" s="273"/>
      <c r="P760" s="273"/>
      <c r="Q760" s="273"/>
      <c r="R760" s="273"/>
      <c r="S760" s="273"/>
      <c r="T760" s="27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5" t="s">
        <v>243</v>
      </c>
      <c r="AU760" s="275" t="s">
        <v>85</v>
      </c>
      <c r="AV760" s="15" t="s">
        <v>209</v>
      </c>
      <c r="AW760" s="15" t="s">
        <v>32</v>
      </c>
      <c r="AX760" s="15" t="s">
        <v>83</v>
      </c>
      <c r="AY760" s="275" t="s">
        <v>203</v>
      </c>
    </row>
    <row r="761" s="2" customFormat="1" ht="24.15" customHeight="1">
      <c r="A761" s="39"/>
      <c r="B761" s="40"/>
      <c r="C761" s="229" t="s">
        <v>1275</v>
      </c>
      <c r="D761" s="229" t="s">
        <v>205</v>
      </c>
      <c r="E761" s="230" t="s">
        <v>1276</v>
      </c>
      <c r="F761" s="231" t="s">
        <v>1277</v>
      </c>
      <c r="G761" s="232" t="s">
        <v>620</v>
      </c>
      <c r="H761" s="280"/>
      <c r="I761" s="234"/>
      <c r="J761" s="235">
        <f>ROUND(I761*H761,2)</f>
        <v>0</v>
      </c>
      <c r="K761" s="236"/>
      <c r="L761" s="45"/>
      <c r="M761" s="237" t="s">
        <v>1</v>
      </c>
      <c r="N761" s="238" t="s">
        <v>41</v>
      </c>
      <c r="O761" s="92"/>
      <c r="P761" s="239">
        <f>O761*H761</f>
        <v>0</v>
      </c>
      <c r="Q761" s="239">
        <v>0</v>
      </c>
      <c r="R761" s="239">
        <f>Q761*H761</f>
        <v>0</v>
      </c>
      <c r="S761" s="239">
        <v>0</v>
      </c>
      <c r="T761" s="24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1" t="s">
        <v>277</v>
      </c>
      <c r="AT761" s="241" t="s">
        <v>205</v>
      </c>
      <c r="AU761" s="241" t="s">
        <v>85</v>
      </c>
      <c r="AY761" s="18" t="s">
        <v>203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8" t="s">
        <v>83</v>
      </c>
      <c r="BK761" s="242">
        <f>ROUND(I761*H761,2)</f>
        <v>0</v>
      </c>
      <c r="BL761" s="18" t="s">
        <v>277</v>
      </c>
      <c r="BM761" s="241" t="s">
        <v>1278</v>
      </c>
    </row>
    <row r="762" s="12" customFormat="1" ht="22.8" customHeight="1">
      <c r="A762" s="12"/>
      <c r="B762" s="213"/>
      <c r="C762" s="214"/>
      <c r="D762" s="215" t="s">
        <v>75</v>
      </c>
      <c r="E762" s="227" t="s">
        <v>1279</v>
      </c>
      <c r="F762" s="227" t="s">
        <v>1280</v>
      </c>
      <c r="G762" s="214"/>
      <c r="H762" s="214"/>
      <c r="I762" s="217"/>
      <c r="J762" s="228">
        <f>BK762</f>
        <v>0</v>
      </c>
      <c r="K762" s="214"/>
      <c r="L762" s="219"/>
      <c r="M762" s="220"/>
      <c r="N762" s="221"/>
      <c r="O762" s="221"/>
      <c r="P762" s="222">
        <f>SUM(P763:P774)</f>
        <v>0</v>
      </c>
      <c r="Q762" s="221"/>
      <c r="R762" s="222">
        <f>SUM(R763:R774)</f>
        <v>0</v>
      </c>
      <c r="S762" s="221"/>
      <c r="T762" s="223">
        <f>SUM(T763:T774)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24" t="s">
        <v>85</v>
      </c>
      <c r="AT762" s="225" t="s">
        <v>75</v>
      </c>
      <c r="AU762" s="225" t="s">
        <v>83</v>
      </c>
      <c r="AY762" s="224" t="s">
        <v>203</v>
      </c>
      <c r="BK762" s="226">
        <f>SUM(BK763:BK774)</f>
        <v>0</v>
      </c>
    </row>
    <row r="763" s="2" customFormat="1" ht="33" customHeight="1">
      <c r="A763" s="39"/>
      <c r="B763" s="40"/>
      <c r="C763" s="229" t="s">
        <v>1281</v>
      </c>
      <c r="D763" s="229" t="s">
        <v>205</v>
      </c>
      <c r="E763" s="230" t="s">
        <v>1282</v>
      </c>
      <c r="F763" s="231" t="s">
        <v>1283</v>
      </c>
      <c r="G763" s="232" t="s">
        <v>213</v>
      </c>
      <c r="H763" s="233">
        <v>4.5380000000000003</v>
      </c>
      <c r="I763" s="234"/>
      <c r="J763" s="235">
        <f>ROUND(I763*H763,2)</f>
        <v>0</v>
      </c>
      <c r="K763" s="236"/>
      <c r="L763" s="45"/>
      <c r="M763" s="237" t="s">
        <v>1</v>
      </c>
      <c r="N763" s="238" t="s">
        <v>41</v>
      </c>
      <c r="O763" s="92"/>
      <c r="P763" s="239">
        <f>O763*H763</f>
        <v>0</v>
      </c>
      <c r="Q763" s="239">
        <v>0</v>
      </c>
      <c r="R763" s="239">
        <f>Q763*H763</f>
        <v>0</v>
      </c>
      <c r="S763" s="239">
        <v>0</v>
      </c>
      <c r="T763" s="240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1" t="s">
        <v>277</v>
      </c>
      <c r="AT763" s="241" t="s">
        <v>205</v>
      </c>
      <c r="AU763" s="241" t="s">
        <v>85</v>
      </c>
      <c r="AY763" s="18" t="s">
        <v>203</v>
      </c>
      <c r="BE763" s="242">
        <f>IF(N763="základní",J763,0)</f>
        <v>0</v>
      </c>
      <c r="BF763" s="242">
        <f>IF(N763="snížená",J763,0)</f>
        <v>0</v>
      </c>
      <c r="BG763" s="242">
        <f>IF(N763="zákl. přenesená",J763,0)</f>
        <v>0</v>
      </c>
      <c r="BH763" s="242">
        <f>IF(N763="sníž. přenesená",J763,0)</f>
        <v>0</v>
      </c>
      <c r="BI763" s="242">
        <f>IF(N763="nulová",J763,0)</f>
        <v>0</v>
      </c>
      <c r="BJ763" s="18" t="s">
        <v>83</v>
      </c>
      <c r="BK763" s="242">
        <f>ROUND(I763*H763,2)</f>
        <v>0</v>
      </c>
      <c r="BL763" s="18" t="s">
        <v>277</v>
      </c>
      <c r="BM763" s="241" t="s">
        <v>1284</v>
      </c>
    </row>
    <row r="764" s="13" customFormat="1">
      <c r="A764" s="13"/>
      <c r="B764" s="243"/>
      <c r="C764" s="244"/>
      <c r="D764" s="245" t="s">
        <v>243</v>
      </c>
      <c r="E764" s="246" t="s">
        <v>1</v>
      </c>
      <c r="F764" s="247" t="s">
        <v>615</v>
      </c>
      <c r="G764" s="244"/>
      <c r="H764" s="246" t="s">
        <v>1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3" t="s">
        <v>243</v>
      </c>
      <c r="AU764" s="253" t="s">
        <v>85</v>
      </c>
      <c r="AV764" s="13" t="s">
        <v>83</v>
      </c>
      <c r="AW764" s="13" t="s">
        <v>32</v>
      </c>
      <c r="AX764" s="13" t="s">
        <v>76</v>
      </c>
      <c r="AY764" s="253" t="s">
        <v>203</v>
      </c>
    </row>
    <row r="765" s="14" customFormat="1">
      <c r="A765" s="14"/>
      <c r="B765" s="254"/>
      <c r="C765" s="255"/>
      <c r="D765" s="245" t="s">
        <v>243</v>
      </c>
      <c r="E765" s="256" t="s">
        <v>1</v>
      </c>
      <c r="F765" s="257" t="s">
        <v>616</v>
      </c>
      <c r="G765" s="255"/>
      <c r="H765" s="258">
        <v>4.5380000000000003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4" t="s">
        <v>243</v>
      </c>
      <c r="AU765" s="264" t="s">
        <v>85</v>
      </c>
      <c r="AV765" s="14" t="s">
        <v>85</v>
      </c>
      <c r="AW765" s="14" t="s">
        <v>32</v>
      </c>
      <c r="AX765" s="14" t="s">
        <v>76</v>
      </c>
      <c r="AY765" s="264" t="s">
        <v>203</v>
      </c>
    </row>
    <row r="766" s="15" customFormat="1">
      <c r="A766" s="15"/>
      <c r="B766" s="265"/>
      <c r="C766" s="266"/>
      <c r="D766" s="245" t="s">
        <v>243</v>
      </c>
      <c r="E766" s="267" t="s">
        <v>1</v>
      </c>
      <c r="F766" s="268" t="s">
        <v>247</v>
      </c>
      <c r="G766" s="266"/>
      <c r="H766" s="269">
        <v>4.5380000000000003</v>
      </c>
      <c r="I766" s="270"/>
      <c r="J766" s="266"/>
      <c r="K766" s="266"/>
      <c r="L766" s="271"/>
      <c r="M766" s="272"/>
      <c r="N766" s="273"/>
      <c r="O766" s="273"/>
      <c r="P766" s="273"/>
      <c r="Q766" s="273"/>
      <c r="R766" s="273"/>
      <c r="S766" s="273"/>
      <c r="T766" s="27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5" t="s">
        <v>243</v>
      </c>
      <c r="AU766" s="275" t="s">
        <v>85</v>
      </c>
      <c r="AV766" s="15" t="s">
        <v>209</v>
      </c>
      <c r="AW766" s="15" t="s">
        <v>32</v>
      </c>
      <c r="AX766" s="15" t="s">
        <v>83</v>
      </c>
      <c r="AY766" s="275" t="s">
        <v>203</v>
      </c>
    </row>
    <row r="767" s="2" customFormat="1" ht="24.15" customHeight="1">
      <c r="A767" s="39"/>
      <c r="B767" s="40"/>
      <c r="C767" s="281" t="s">
        <v>1285</v>
      </c>
      <c r="D767" s="281" t="s">
        <v>643</v>
      </c>
      <c r="E767" s="282" t="s">
        <v>1286</v>
      </c>
      <c r="F767" s="283" t="s">
        <v>1287</v>
      </c>
      <c r="G767" s="284" t="s">
        <v>213</v>
      </c>
      <c r="H767" s="285">
        <v>4.992</v>
      </c>
      <c r="I767" s="286"/>
      <c r="J767" s="287">
        <f>ROUND(I767*H767,2)</f>
        <v>0</v>
      </c>
      <c r="K767" s="288"/>
      <c r="L767" s="289"/>
      <c r="M767" s="290" t="s">
        <v>1</v>
      </c>
      <c r="N767" s="291" t="s">
        <v>41</v>
      </c>
      <c r="O767" s="92"/>
      <c r="P767" s="239">
        <f>O767*H767</f>
        <v>0</v>
      </c>
      <c r="Q767" s="239">
        <v>0</v>
      </c>
      <c r="R767" s="239">
        <f>Q767*H767</f>
        <v>0</v>
      </c>
      <c r="S767" s="239">
        <v>0</v>
      </c>
      <c r="T767" s="240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1" t="s">
        <v>214</v>
      </c>
      <c r="AT767" s="241" t="s">
        <v>643</v>
      </c>
      <c r="AU767" s="241" t="s">
        <v>85</v>
      </c>
      <c r="AY767" s="18" t="s">
        <v>203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8" t="s">
        <v>83</v>
      </c>
      <c r="BK767" s="242">
        <f>ROUND(I767*H767,2)</f>
        <v>0</v>
      </c>
      <c r="BL767" s="18" t="s">
        <v>277</v>
      </c>
      <c r="BM767" s="241" t="s">
        <v>1288</v>
      </c>
    </row>
    <row r="768" s="2" customFormat="1">
      <c r="A768" s="39"/>
      <c r="B768" s="40"/>
      <c r="C768" s="41"/>
      <c r="D768" s="245" t="s">
        <v>474</v>
      </c>
      <c r="E768" s="41"/>
      <c r="F768" s="276" t="s">
        <v>1289</v>
      </c>
      <c r="G768" s="41"/>
      <c r="H768" s="41"/>
      <c r="I768" s="277"/>
      <c r="J768" s="41"/>
      <c r="K768" s="41"/>
      <c r="L768" s="45"/>
      <c r="M768" s="278"/>
      <c r="N768" s="279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474</v>
      </c>
      <c r="AU768" s="18" t="s">
        <v>85</v>
      </c>
    </row>
    <row r="769" s="14" customFormat="1">
      <c r="A769" s="14"/>
      <c r="B769" s="254"/>
      <c r="C769" s="255"/>
      <c r="D769" s="245" t="s">
        <v>243</v>
      </c>
      <c r="E769" s="255"/>
      <c r="F769" s="257" t="s">
        <v>1290</v>
      </c>
      <c r="G769" s="255"/>
      <c r="H769" s="258">
        <v>4.992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4" t="s">
        <v>243</v>
      </c>
      <c r="AU769" s="264" t="s">
        <v>85</v>
      </c>
      <c r="AV769" s="14" t="s">
        <v>85</v>
      </c>
      <c r="AW769" s="14" t="s">
        <v>4</v>
      </c>
      <c r="AX769" s="14" t="s">
        <v>83</v>
      </c>
      <c r="AY769" s="264" t="s">
        <v>203</v>
      </c>
    </row>
    <row r="770" s="2" customFormat="1" ht="24.15" customHeight="1">
      <c r="A770" s="39"/>
      <c r="B770" s="40"/>
      <c r="C770" s="229" t="s">
        <v>1291</v>
      </c>
      <c r="D770" s="229" t="s">
        <v>205</v>
      </c>
      <c r="E770" s="230" t="s">
        <v>1292</v>
      </c>
      <c r="F770" s="231" t="s">
        <v>1293</v>
      </c>
      <c r="G770" s="232" t="s">
        <v>213</v>
      </c>
      <c r="H770" s="233">
        <v>4.5380000000000003</v>
      </c>
      <c r="I770" s="234"/>
      <c r="J770" s="235">
        <f>ROUND(I770*H770,2)</f>
        <v>0</v>
      </c>
      <c r="K770" s="236"/>
      <c r="L770" s="45"/>
      <c r="M770" s="237" t="s">
        <v>1</v>
      </c>
      <c r="N770" s="238" t="s">
        <v>41</v>
      </c>
      <c r="O770" s="92"/>
      <c r="P770" s="239">
        <f>O770*H770</f>
        <v>0</v>
      </c>
      <c r="Q770" s="239">
        <v>0</v>
      </c>
      <c r="R770" s="239">
        <f>Q770*H770</f>
        <v>0</v>
      </c>
      <c r="S770" s="239">
        <v>0</v>
      </c>
      <c r="T770" s="240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1" t="s">
        <v>277</v>
      </c>
      <c r="AT770" s="241" t="s">
        <v>205</v>
      </c>
      <c r="AU770" s="241" t="s">
        <v>85</v>
      </c>
      <c r="AY770" s="18" t="s">
        <v>203</v>
      </c>
      <c r="BE770" s="242">
        <f>IF(N770="základní",J770,0)</f>
        <v>0</v>
      </c>
      <c r="BF770" s="242">
        <f>IF(N770="snížená",J770,0)</f>
        <v>0</v>
      </c>
      <c r="BG770" s="242">
        <f>IF(N770="zákl. přenesená",J770,0)</f>
        <v>0</v>
      </c>
      <c r="BH770" s="242">
        <f>IF(N770="sníž. přenesená",J770,0)</f>
        <v>0</v>
      </c>
      <c r="BI770" s="242">
        <f>IF(N770="nulová",J770,0)</f>
        <v>0</v>
      </c>
      <c r="BJ770" s="18" t="s">
        <v>83</v>
      </c>
      <c r="BK770" s="242">
        <f>ROUND(I770*H770,2)</f>
        <v>0</v>
      </c>
      <c r="BL770" s="18" t="s">
        <v>277</v>
      </c>
      <c r="BM770" s="241" t="s">
        <v>1294</v>
      </c>
    </row>
    <row r="771" s="2" customFormat="1" ht="21.75" customHeight="1">
      <c r="A771" s="39"/>
      <c r="B771" s="40"/>
      <c r="C771" s="229" t="s">
        <v>1295</v>
      </c>
      <c r="D771" s="229" t="s">
        <v>205</v>
      </c>
      <c r="E771" s="230" t="s">
        <v>1296</v>
      </c>
      <c r="F771" s="231" t="s">
        <v>1297</v>
      </c>
      <c r="G771" s="232" t="s">
        <v>213</v>
      </c>
      <c r="H771" s="233">
        <v>4.5380000000000003</v>
      </c>
      <c r="I771" s="234"/>
      <c r="J771" s="235">
        <f>ROUND(I771*H771,2)</f>
        <v>0</v>
      </c>
      <c r="K771" s="236"/>
      <c r="L771" s="45"/>
      <c r="M771" s="237" t="s">
        <v>1</v>
      </c>
      <c r="N771" s="238" t="s">
        <v>41</v>
      </c>
      <c r="O771" s="92"/>
      <c r="P771" s="239">
        <f>O771*H771</f>
        <v>0</v>
      </c>
      <c r="Q771" s="239">
        <v>0</v>
      </c>
      <c r="R771" s="239">
        <f>Q771*H771</f>
        <v>0</v>
      </c>
      <c r="S771" s="239">
        <v>0</v>
      </c>
      <c r="T771" s="24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1" t="s">
        <v>277</v>
      </c>
      <c r="AT771" s="241" t="s">
        <v>205</v>
      </c>
      <c r="AU771" s="241" t="s">
        <v>85</v>
      </c>
      <c r="AY771" s="18" t="s">
        <v>203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8" t="s">
        <v>83</v>
      </c>
      <c r="BK771" s="242">
        <f>ROUND(I771*H771,2)</f>
        <v>0</v>
      </c>
      <c r="BL771" s="18" t="s">
        <v>277</v>
      </c>
      <c r="BM771" s="241" t="s">
        <v>1298</v>
      </c>
    </row>
    <row r="772" s="2" customFormat="1" ht="33" customHeight="1">
      <c r="A772" s="39"/>
      <c r="B772" s="40"/>
      <c r="C772" s="229" t="s">
        <v>1299</v>
      </c>
      <c r="D772" s="229" t="s">
        <v>205</v>
      </c>
      <c r="E772" s="230" t="s">
        <v>1300</v>
      </c>
      <c r="F772" s="231" t="s">
        <v>1301</v>
      </c>
      <c r="G772" s="232" t="s">
        <v>213</v>
      </c>
      <c r="H772" s="233">
        <v>4.5380000000000003</v>
      </c>
      <c r="I772" s="234"/>
      <c r="J772" s="235">
        <f>ROUND(I772*H772,2)</f>
        <v>0</v>
      </c>
      <c r="K772" s="236"/>
      <c r="L772" s="45"/>
      <c r="M772" s="237" t="s">
        <v>1</v>
      </c>
      <c r="N772" s="238" t="s">
        <v>41</v>
      </c>
      <c r="O772" s="92"/>
      <c r="P772" s="239">
        <f>O772*H772</f>
        <v>0</v>
      </c>
      <c r="Q772" s="239">
        <v>0</v>
      </c>
      <c r="R772" s="239">
        <f>Q772*H772</f>
        <v>0</v>
      </c>
      <c r="S772" s="239">
        <v>0</v>
      </c>
      <c r="T772" s="240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1" t="s">
        <v>277</v>
      </c>
      <c r="AT772" s="241" t="s">
        <v>205</v>
      </c>
      <c r="AU772" s="241" t="s">
        <v>85</v>
      </c>
      <c r="AY772" s="18" t="s">
        <v>203</v>
      </c>
      <c r="BE772" s="242">
        <f>IF(N772="základní",J772,0)</f>
        <v>0</v>
      </c>
      <c r="BF772" s="242">
        <f>IF(N772="snížená",J772,0)</f>
        <v>0</v>
      </c>
      <c r="BG772" s="242">
        <f>IF(N772="zákl. přenesená",J772,0)</f>
        <v>0</v>
      </c>
      <c r="BH772" s="242">
        <f>IF(N772="sníž. přenesená",J772,0)</f>
        <v>0</v>
      </c>
      <c r="BI772" s="242">
        <f>IF(N772="nulová",J772,0)</f>
        <v>0</v>
      </c>
      <c r="BJ772" s="18" t="s">
        <v>83</v>
      </c>
      <c r="BK772" s="242">
        <f>ROUND(I772*H772,2)</f>
        <v>0</v>
      </c>
      <c r="BL772" s="18" t="s">
        <v>277</v>
      </c>
      <c r="BM772" s="241" t="s">
        <v>1302</v>
      </c>
    </row>
    <row r="773" s="2" customFormat="1">
      <c r="A773" s="39"/>
      <c r="B773" s="40"/>
      <c r="C773" s="41"/>
      <c r="D773" s="245" t="s">
        <v>474</v>
      </c>
      <c r="E773" s="41"/>
      <c r="F773" s="276" t="s">
        <v>1159</v>
      </c>
      <c r="G773" s="41"/>
      <c r="H773" s="41"/>
      <c r="I773" s="277"/>
      <c r="J773" s="41"/>
      <c r="K773" s="41"/>
      <c r="L773" s="45"/>
      <c r="M773" s="278"/>
      <c r="N773" s="279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474</v>
      </c>
      <c r="AU773" s="18" t="s">
        <v>85</v>
      </c>
    </row>
    <row r="774" s="2" customFormat="1" ht="24.15" customHeight="1">
      <c r="A774" s="39"/>
      <c r="B774" s="40"/>
      <c r="C774" s="229" t="s">
        <v>1303</v>
      </c>
      <c r="D774" s="229" t="s">
        <v>205</v>
      </c>
      <c r="E774" s="230" t="s">
        <v>1304</v>
      </c>
      <c r="F774" s="231" t="s">
        <v>1305</v>
      </c>
      <c r="G774" s="232" t="s">
        <v>620</v>
      </c>
      <c r="H774" s="280"/>
      <c r="I774" s="234"/>
      <c r="J774" s="235">
        <f>ROUND(I774*H774,2)</f>
        <v>0</v>
      </c>
      <c r="K774" s="236"/>
      <c r="L774" s="45"/>
      <c r="M774" s="237" t="s">
        <v>1</v>
      </c>
      <c r="N774" s="238" t="s">
        <v>41</v>
      </c>
      <c r="O774" s="92"/>
      <c r="P774" s="239">
        <f>O774*H774</f>
        <v>0</v>
      </c>
      <c r="Q774" s="239">
        <v>0</v>
      </c>
      <c r="R774" s="239">
        <f>Q774*H774</f>
        <v>0</v>
      </c>
      <c r="S774" s="239">
        <v>0</v>
      </c>
      <c r="T774" s="240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1" t="s">
        <v>277</v>
      </c>
      <c r="AT774" s="241" t="s">
        <v>205</v>
      </c>
      <c r="AU774" s="241" t="s">
        <v>85</v>
      </c>
      <c r="AY774" s="18" t="s">
        <v>203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8" t="s">
        <v>83</v>
      </c>
      <c r="BK774" s="242">
        <f>ROUND(I774*H774,2)</f>
        <v>0</v>
      </c>
      <c r="BL774" s="18" t="s">
        <v>277</v>
      </c>
      <c r="BM774" s="241" t="s">
        <v>1306</v>
      </c>
    </row>
    <row r="775" s="12" customFormat="1" ht="22.8" customHeight="1">
      <c r="A775" s="12"/>
      <c r="B775" s="213"/>
      <c r="C775" s="214"/>
      <c r="D775" s="215" t="s">
        <v>75</v>
      </c>
      <c r="E775" s="227" t="s">
        <v>1307</v>
      </c>
      <c r="F775" s="227" t="s">
        <v>1308</v>
      </c>
      <c r="G775" s="214"/>
      <c r="H775" s="214"/>
      <c r="I775" s="217"/>
      <c r="J775" s="228">
        <f>BK775</f>
        <v>0</v>
      </c>
      <c r="K775" s="214"/>
      <c r="L775" s="219"/>
      <c r="M775" s="220"/>
      <c r="N775" s="221"/>
      <c r="O775" s="221"/>
      <c r="P775" s="222">
        <f>SUM(P776:P824)</f>
        <v>0</v>
      </c>
      <c r="Q775" s="221"/>
      <c r="R775" s="222">
        <f>SUM(R776:R824)</f>
        <v>5.07674453</v>
      </c>
      <c r="S775" s="221"/>
      <c r="T775" s="223">
        <f>SUM(T776:T824)</f>
        <v>0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24" t="s">
        <v>85</v>
      </c>
      <c r="AT775" s="225" t="s">
        <v>75</v>
      </c>
      <c r="AU775" s="225" t="s">
        <v>83</v>
      </c>
      <c r="AY775" s="224" t="s">
        <v>203</v>
      </c>
      <c r="BK775" s="226">
        <f>SUM(BK776:BK824)</f>
        <v>0</v>
      </c>
    </row>
    <row r="776" s="2" customFormat="1" ht="24.15" customHeight="1">
      <c r="A776" s="39"/>
      <c r="B776" s="40"/>
      <c r="C776" s="229" t="s">
        <v>1309</v>
      </c>
      <c r="D776" s="229" t="s">
        <v>205</v>
      </c>
      <c r="E776" s="230" t="s">
        <v>1310</v>
      </c>
      <c r="F776" s="231" t="s">
        <v>1311</v>
      </c>
      <c r="G776" s="232" t="s">
        <v>213</v>
      </c>
      <c r="H776" s="233">
        <v>35.200000000000003</v>
      </c>
      <c r="I776" s="234"/>
      <c r="J776" s="235">
        <f>ROUND(I776*H776,2)</f>
        <v>0</v>
      </c>
      <c r="K776" s="236"/>
      <c r="L776" s="45"/>
      <c r="M776" s="237" t="s">
        <v>1</v>
      </c>
      <c r="N776" s="238" t="s">
        <v>41</v>
      </c>
      <c r="O776" s="92"/>
      <c r="P776" s="239">
        <f>O776*H776</f>
        <v>0</v>
      </c>
      <c r="Q776" s="239">
        <v>6.0000000000000002E-05</v>
      </c>
      <c r="R776" s="239">
        <f>Q776*H776</f>
        <v>0.0021120000000000002</v>
      </c>
      <c r="S776" s="239">
        <v>0</v>
      </c>
      <c r="T776" s="24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1" t="s">
        <v>277</v>
      </c>
      <c r="AT776" s="241" t="s">
        <v>205</v>
      </c>
      <c r="AU776" s="241" t="s">
        <v>85</v>
      </c>
      <c r="AY776" s="18" t="s">
        <v>203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8" t="s">
        <v>83</v>
      </c>
      <c r="BK776" s="242">
        <f>ROUND(I776*H776,2)</f>
        <v>0</v>
      </c>
      <c r="BL776" s="18" t="s">
        <v>277</v>
      </c>
      <c r="BM776" s="241" t="s">
        <v>1312</v>
      </c>
    </row>
    <row r="777" s="14" customFormat="1">
      <c r="A777" s="14"/>
      <c r="B777" s="254"/>
      <c r="C777" s="255"/>
      <c r="D777" s="245" t="s">
        <v>243</v>
      </c>
      <c r="E777" s="256" t="s">
        <v>1</v>
      </c>
      <c r="F777" s="257" t="s">
        <v>1313</v>
      </c>
      <c r="G777" s="255"/>
      <c r="H777" s="258">
        <v>35.200000000000003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4" t="s">
        <v>243</v>
      </c>
      <c r="AU777" s="264" t="s">
        <v>85</v>
      </c>
      <c r="AV777" s="14" t="s">
        <v>85</v>
      </c>
      <c r="AW777" s="14" t="s">
        <v>32</v>
      </c>
      <c r="AX777" s="14" t="s">
        <v>76</v>
      </c>
      <c r="AY777" s="264" t="s">
        <v>203</v>
      </c>
    </row>
    <row r="778" s="15" customFormat="1">
      <c r="A778" s="15"/>
      <c r="B778" s="265"/>
      <c r="C778" s="266"/>
      <c r="D778" s="245" t="s">
        <v>243</v>
      </c>
      <c r="E778" s="267" t="s">
        <v>1</v>
      </c>
      <c r="F778" s="268" t="s">
        <v>247</v>
      </c>
      <c r="G778" s="266"/>
      <c r="H778" s="269">
        <v>35.200000000000003</v>
      </c>
      <c r="I778" s="270"/>
      <c r="J778" s="266"/>
      <c r="K778" s="266"/>
      <c r="L778" s="271"/>
      <c r="M778" s="272"/>
      <c r="N778" s="273"/>
      <c r="O778" s="273"/>
      <c r="P778" s="273"/>
      <c r="Q778" s="273"/>
      <c r="R778" s="273"/>
      <c r="S778" s="273"/>
      <c r="T778" s="27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5" t="s">
        <v>243</v>
      </c>
      <c r="AU778" s="275" t="s">
        <v>85</v>
      </c>
      <c r="AV778" s="15" t="s">
        <v>209</v>
      </c>
      <c r="AW778" s="15" t="s">
        <v>32</v>
      </c>
      <c r="AX778" s="15" t="s">
        <v>83</v>
      </c>
      <c r="AY778" s="275" t="s">
        <v>203</v>
      </c>
    </row>
    <row r="779" s="2" customFormat="1" ht="24.15" customHeight="1">
      <c r="A779" s="39"/>
      <c r="B779" s="40"/>
      <c r="C779" s="229" t="s">
        <v>1314</v>
      </c>
      <c r="D779" s="229" t="s">
        <v>205</v>
      </c>
      <c r="E779" s="230" t="s">
        <v>1315</v>
      </c>
      <c r="F779" s="231" t="s">
        <v>1316</v>
      </c>
      <c r="G779" s="232" t="s">
        <v>213</v>
      </c>
      <c r="H779" s="233">
        <v>35.200000000000003</v>
      </c>
      <c r="I779" s="234"/>
      <c r="J779" s="235">
        <f>ROUND(I779*H779,2)</f>
        <v>0</v>
      </c>
      <c r="K779" s="236"/>
      <c r="L779" s="45"/>
      <c r="M779" s="237" t="s">
        <v>1</v>
      </c>
      <c r="N779" s="238" t="s">
        <v>41</v>
      </c>
      <c r="O779" s="92"/>
      <c r="P779" s="239">
        <f>O779*H779</f>
        <v>0</v>
      </c>
      <c r="Q779" s="239">
        <v>0.00011</v>
      </c>
      <c r="R779" s="239">
        <f>Q779*H779</f>
        <v>0.0038720000000000004</v>
      </c>
      <c r="S779" s="239">
        <v>0</v>
      </c>
      <c r="T779" s="24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1" t="s">
        <v>277</v>
      </c>
      <c r="AT779" s="241" t="s">
        <v>205</v>
      </c>
      <c r="AU779" s="241" t="s">
        <v>85</v>
      </c>
      <c r="AY779" s="18" t="s">
        <v>203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8" t="s">
        <v>83</v>
      </c>
      <c r="BK779" s="242">
        <f>ROUND(I779*H779,2)</f>
        <v>0</v>
      </c>
      <c r="BL779" s="18" t="s">
        <v>277</v>
      </c>
      <c r="BM779" s="241" t="s">
        <v>1317</v>
      </c>
    </row>
    <row r="780" s="2" customFormat="1" ht="24.15" customHeight="1">
      <c r="A780" s="39"/>
      <c r="B780" s="40"/>
      <c r="C780" s="229" t="s">
        <v>1318</v>
      </c>
      <c r="D780" s="229" t="s">
        <v>205</v>
      </c>
      <c r="E780" s="230" t="s">
        <v>1319</v>
      </c>
      <c r="F780" s="231" t="s">
        <v>1320</v>
      </c>
      <c r="G780" s="232" t="s">
        <v>213</v>
      </c>
      <c r="H780" s="233">
        <v>35.200000000000003</v>
      </c>
      <c r="I780" s="234"/>
      <c r="J780" s="235">
        <f>ROUND(I780*H780,2)</f>
        <v>0</v>
      </c>
      <c r="K780" s="236"/>
      <c r="L780" s="45"/>
      <c r="M780" s="237" t="s">
        <v>1</v>
      </c>
      <c r="N780" s="238" t="s">
        <v>41</v>
      </c>
      <c r="O780" s="92"/>
      <c r="P780" s="239">
        <f>O780*H780</f>
        <v>0</v>
      </c>
      <c r="Q780" s="239">
        <v>0</v>
      </c>
      <c r="R780" s="239">
        <f>Q780*H780</f>
        <v>0</v>
      </c>
      <c r="S780" s="239">
        <v>0</v>
      </c>
      <c r="T780" s="240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1" t="s">
        <v>277</v>
      </c>
      <c r="AT780" s="241" t="s">
        <v>205</v>
      </c>
      <c r="AU780" s="241" t="s">
        <v>85</v>
      </c>
      <c r="AY780" s="18" t="s">
        <v>203</v>
      </c>
      <c r="BE780" s="242">
        <f>IF(N780="základní",J780,0)</f>
        <v>0</v>
      </c>
      <c r="BF780" s="242">
        <f>IF(N780="snížená",J780,0)</f>
        <v>0</v>
      </c>
      <c r="BG780" s="242">
        <f>IF(N780="zákl. přenesená",J780,0)</f>
        <v>0</v>
      </c>
      <c r="BH780" s="242">
        <f>IF(N780="sníž. přenesená",J780,0)</f>
        <v>0</v>
      </c>
      <c r="BI780" s="242">
        <f>IF(N780="nulová",J780,0)</f>
        <v>0</v>
      </c>
      <c r="BJ780" s="18" t="s">
        <v>83</v>
      </c>
      <c r="BK780" s="242">
        <f>ROUND(I780*H780,2)</f>
        <v>0</v>
      </c>
      <c r="BL780" s="18" t="s">
        <v>277</v>
      </c>
      <c r="BM780" s="241" t="s">
        <v>1321</v>
      </c>
    </row>
    <row r="781" s="2" customFormat="1" ht="24.15" customHeight="1">
      <c r="A781" s="39"/>
      <c r="B781" s="40"/>
      <c r="C781" s="229" t="s">
        <v>1322</v>
      </c>
      <c r="D781" s="229" t="s">
        <v>205</v>
      </c>
      <c r="E781" s="230" t="s">
        <v>1323</v>
      </c>
      <c r="F781" s="231" t="s">
        <v>1324</v>
      </c>
      <c r="G781" s="232" t="s">
        <v>213</v>
      </c>
      <c r="H781" s="233">
        <v>35.200000000000003</v>
      </c>
      <c r="I781" s="234"/>
      <c r="J781" s="235">
        <f>ROUND(I781*H781,2)</f>
        <v>0</v>
      </c>
      <c r="K781" s="236"/>
      <c r="L781" s="45"/>
      <c r="M781" s="237" t="s">
        <v>1</v>
      </c>
      <c r="N781" s="238" t="s">
        <v>41</v>
      </c>
      <c r="O781" s="92"/>
      <c r="P781" s="239">
        <f>O781*H781</f>
        <v>0</v>
      </c>
      <c r="Q781" s="239">
        <v>0.00013999999999999999</v>
      </c>
      <c r="R781" s="239">
        <f>Q781*H781</f>
        <v>0.0049280000000000001</v>
      </c>
      <c r="S781" s="239">
        <v>0</v>
      </c>
      <c r="T781" s="240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1" t="s">
        <v>277</v>
      </c>
      <c r="AT781" s="241" t="s">
        <v>205</v>
      </c>
      <c r="AU781" s="241" t="s">
        <v>85</v>
      </c>
      <c r="AY781" s="18" t="s">
        <v>203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8" t="s">
        <v>83</v>
      </c>
      <c r="BK781" s="242">
        <f>ROUND(I781*H781,2)</f>
        <v>0</v>
      </c>
      <c r="BL781" s="18" t="s">
        <v>277</v>
      </c>
      <c r="BM781" s="241" t="s">
        <v>1325</v>
      </c>
    </row>
    <row r="782" s="2" customFormat="1" ht="24.15" customHeight="1">
      <c r="A782" s="39"/>
      <c r="B782" s="40"/>
      <c r="C782" s="229" t="s">
        <v>427</v>
      </c>
      <c r="D782" s="229" t="s">
        <v>205</v>
      </c>
      <c r="E782" s="230" t="s">
        <v>1326</v>
      </c>
      <c r="F782" s="231" t="s">
        <v>1327</v>
      </c>
      <c r="G782" s="232" t="s">
        <v>213</v>
      </c>
      <c r="H782" s="233">
        <v>70.400000000000006</v>
      </c>
      <c r="I782" s="234"/>
      <c r="J782" s="235">
        <f>ROUND(I782*H782,2)</f>
        <v>0</v>
      </c>
      <c r="K782" s="236"/>
      <c r="L782" s="45"/>
      <c r="M782" s="237" t="s">
        <v>1</v>
      </c>
      <c r="N782" s="238" t="s">
        <v>41</v>
      </c>
      <c r="O782" s="92"/>
      <c r="P782" s="239">
        <f>O782*H782</f>
        <v>0</v>
      </c>
      <c r="Q782" s="239">
        <v>9.0000000000000006E-05</v>
      </c>
      <c r="R782" s="239">
        <f>Q782*H782</f>
        <v>0.0063360000000000005</v>
      </c>
      <c r="S782" s="239">
        <v>0</v>
      </c>
      <c r="T782" s="24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1" t="s">
        <v>277</v>
      </c>
      <c r="AT782" s="241" t="s">
        <v>205</v>
      </c>
      <c r="AU782" s="241" t="s">
        <v>85</v>
      </c>
      <c r="AY782" s="18" t="s">
        <v>203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8" t="s">
        <v>83</v>
      </c>
      <c r="BK782" s="242">
        <f>ROUND(I782*H782,2)</f>
        <v>0</v>
      </c>
      <c r="BL782" s="18" t="s">
        <v>277</v>
      </c>
      <c r="BM782" s="241" t="s">
        <v>1328</v>
      </c>
    </row>
    <row r="783" s="14" customFormat="1">
      <c r="A783" s="14"/>
      <c r="B783" s="254"/>
      <c r="C783" s="255"/>
      <c r="D783" s="245" t="s">
        <v>243</v>
      </c>
      <c r="E783" s="256" t="s">
        <v>1</v>
      </c>
      <c r="F783" s="257" t="s">
        <v>1329</v>
      </c>
      <c r="G783" s="255"/>
      <c r="H783" s="258">
        <v>70.400000000000006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4" t="s">
        <v>243</v>
      </c>
      <c r="AU783" s="264" t="s">
        <v>85</v>
      </c>
      <c r="AV783" s="14" t="s">
        <v>85</v>
      </c>
      <c r="AW783" s="14" t="s">
        <v>32</v>
      </c>
      <c r="AX783" s="14" t="s">
        <v>76</v>
      </c>
      <c r="AY783" s="264" t="s">
        <v>203</v>
      </c>
    </row>
    <row r="784" s="15" customFormat="1">
      <c r="A784" s="15"/>
      <c r="B784" s="265"/>
      <c r="C784" s="266"/>
      <c r="D784" s="245" t="s">
        <v>243</v>
      </c>
      <c r="E784" s="267" t="s">
        <v>1</v>
      </c>
      <c r="F784" s="268" t="s">
        <v>247</v>
      </c>
      <c r="G784" s="266"/>
      <c r="H784" s="269">
        <v>70.400000000000006</v>
      </c>
      <c r="I784" s="270"/>
      <c r="J784" s="266"/>
      <c r="K784" s="266"/>
      <c r="L784" s="271"/>
      <c r="M784" s="272"/>
      <c r="N784" s="273"/>
      <c r="O784" s="273"/>
      <c r="P784" s="273"/>
      <c r="Q784" s="273"/>
      <c r="R784" s="273"/>
      <c r="S784" s="273"/>
      <c r="T784" s="27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5" t="s">
        <v>243</v>
      </c>
      <c r="AU784" s="275" t="s">
        <v>85</v>
      </c>
      <c r="AV784" s="15" t="s">
        <v>209</v>
      </c>
      <c r="AW784" s="15" t="s">
        <v>32</v>
      </c>
      <c r="AX784" s="15" t="s">
        <v>83</v>
      </c>
      <c r="AY784" s="275" t="s">
        <v>203</v>
      </c>
    </row>
    <row r="785" s="2" customFormat="1" ht="24.15" customHeight="1">
      <c r="A785" s="39"/>
      <c r="B785" s="40"/>
      <c r="C785" s="229" t="s">
        <v>1330</v>
      </c>
      <c r="D785" s="229" t="s">
        <v>205</v>
      </c>
      <c r="E785" s="230" t="s">
        <v>1331</v>
      </c>
      <c r="F785" s="231" t="s">
        <v>1332</v>
      </c>
      <c r="G785" s="232" t="s">
        <v>213</v>
      </c>
      <c r="H785" s="233">
        <v>854.74800000000005</v>
      </c>
      <c r="I785" s="234"/>
      <c r="J785" s="235">
        <f>ROUND(I785*H785,2)</f>
        <v>0</v>
      </c>
      <c r="K785" s="236"/>
      <c r="L785" s="45"/>
      <c r="M785" s="237" t="s">
        <v>1</v>
      </c>
      <c r="N785" s="238" t="s">
        <v>41</v>
      </c>
      <c r="O785" s="92"/>
      <c r="P785" s="239">
        <f>O785*H785</f>
        <v>0</v>
      </c>
      <c r="Q785" s="239">
        <v>0.00013999999999999999</v>
      </c>
      <c r="R785" s="239">
        <f>Q785*H785</f>
        <v>0.11966472</v>
      </c>
      <c r="S785" s="239">
        <v>0</v>
      </c>
      <c r="T785" s="240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1" t="s">
        <v>277</v>
      </c>
      <c r="AT785" s="241" t="s">
        <v>205</v>
      </c>
      <c r="AU785" s="241" t="s">
        <v>85</v>
      </c>
      <c r="AY785" s="18" t="s">
        <v>203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8" t="s">
        <v>83</v>
      </c>
      <c r="BK785" s="242">
        <f>ROUND(I785*H785,2)</f>
        <v>0</v>
      </c>
      <c r="BL785" s="18" t="s">
        <v>277</v>
      </c>
      <c r="BM785" s="241" t="s">
        <v>1333</v>
      </c>
    </row>
    <row r="786" s="2" customFormat="1">
      <c r="A786" s="39"/>
      <c r="B786" s="40"/>
      <c r="C786" s="41"/>
      <c r="D786" s="245" t="s">
        <v>474</v>
      </c>
      <c r="E786" s="41"/>
      <c r="F786" s="276" t="s">
        <v>1334</v>
      </c>
      <c r="G786" s="41"/>
      <c r="H786" s="41"/>
      <c r="I786" s="277"/>
      <c r="J786" s="41"/>
      <c r="K786" s="41"/>
      <c r="L786" s="45"/>
      <c r="M786" s="278"/>
      <c r="N786" s="279"/>
      <c r="O786" s="92"/>
      <c r="P786" s="92"/>
      <c r="Q786" s="92"/>
      <c r="R786" s="92"/>
      <c r="S786" s="92"/>
      <c r="T786" s="93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474</v>
      </c>
      <c r="AU786" s="18" t="s">
        <v>85</v>
      </c>
    </row>
    <row r="787" s="14" customFormat="1">
      <c r="A787" s="14"/>
      <c r="B787" s="254"/>
      <c r="C787" s="255"/>
      <c r="D787" s="245" t="s">
        <v>243</v>
      </c>
      <c r="E787" s="256" t="s">
        <v>1</v>
      </c>
      <c r="F787" s="257" t="s">
        <v>1335</v>
      </c>
      <c r="G787" s="255"/>
      <c r="H787" s="258">
        <v>854.74800000000005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4" t="s">
        <v>243</v>
      </c>
      <c r="AU787" s="264" t="s">
        <v>85</v>
      </c>
      <c r="AV787" s="14" t="s">
        <v>85</v>
      </c>
      <c r="AW787" s="14" t="s">
        <v>32</v>
      </c>
      <c r="AX787" s="14" t="s">
        <v>76</v>
      </c>
      <c r="AY787" s="264" t="s">
        <v>203</v>
      </c>
    </row>
    <row r="788" s="15" customFormat="1">
      <c r="A788" s="15"/>
      <c r="B788" s="265"/>
      <c r="C788" s="266"/>
      <c r="D788" s="245" t="s">
        <v>243</v>
      </c>
      <c r="E788" s="267" t="s">
        <v>1</v>
      </c>
      <c r="F788" s="268" t="s">
        <v>247</v>
      </c>
      <c r="G788" s="266"/>
      <c r="H788" s="269">
        <v>854.74800000000005</v>
      </c>
      <c r="I788" s="270"/>
      <c r="J788" s="266"/>
      <c r="K788" s="266"/>
      <c r="L788" s="271"/>
      <c r="M788" s="272"/>
      <c r="N788" s="273"/>
      <c r="O788" s="273"/>
      <c r="P788" s="273"/>
      <c r="Q788" s="273"/>
      <c r="R788" s="273"/>
      <c r="S788" s="273"/>
      <c r="T788" s="27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5" t="s">
        <v>243</v>
      </c>
      <c r="AU788" s="275" t="s">
        <v>85</v>
      </c>
      <c r="AV788" s="15" t="s">
        <v>209</v>
      </c>
      <c r="AW788" s="15" t="s">
        <v>32</v>
      </c>
      <c r="AX788" s="15" t="s">
        <v>83</v>
      </c>
      <c r="AY788" s="275" t="s">
        <v>203</v>
      </c>
    </row>
    <row r="789" s="2" customFormat="1" ht="16.5" customHeight="1">
      <c r="A789" s="39"/>
      <c r="B789" s="40"/>
      <c r="C789" s="229" t="s">
        <v>1336</v>
      </c>
      <c r="D789" s="229" t="s">
        <v>205</v>
      </c>
      <c r="E789" s="230" t="s">
        <v>1337</v>
      </c>
      <c r="F789" s="231" t="s">
        <v>1338</v>
      </c>
      <c r="G789" s="232" t="s">
        <v>213</v>
      </c>
      <c r="H789" s="233">
        <v>1025.115</v>
      </c>
      <c r="I789" s="234"/>
      <c r="J789" s="235">
        <f>ROUND(I789*H789,2)</f>
        <v>0</v>
      </c>
      <c r="K789" s="236"/>
      <c r="L789" s="45"/>
      <c r="M789" s="237" t="s">
        <v>1</v>
      </c>
      <c r="N789" s="238" t="s">
        <v>41</v>
      </c>
      <c r="O789" s="92"/>
      <c r="P789" s="239">
        <f>O789*H789</f>
        <v>0</v>
      </c>
      <c r="Q789" s="239">
        <v>0.00018000000000000001</v>
      </c>
      <c r="R789" s="239">
        <f>Q789*H789</f>
        <v>0.18452070000000001</v>
      </c>
      <c r="S789" s="239">
        <v>0</v>
      </c>
      <c r="T789" s="240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1" t="s">
        <v>277</v>
      </c>
      <c r="AT789" s="241" t="s">
        <v>205</v>
      </c>
      <c r="AU789" s="241" t="s">
        <v>85</v>
      </c>
      <c r="AY789" s="18" t="s">
        <v>203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8" t="s">
        <v>83</v>
      </c>
      <c r="BK789" s="242">
        <f>ROUND(I789*H789,2)</f>
        <v>0</v>
      </c>
      <c r="BL789" s="18" t="s">
        <v>277</v>
      </c>
      <c r="BM789" s="241" t="s">
        <v>1339</v>
      </c>
    </row>
    <row r="790" s="2" customFormat="1">
      <c r="A790" s="39"/>
      <c r="B790" s="40"/>
      <c r="C790" s="41"/>
      <c r="D790" s="245" t="s">
        <v>474</v>
      </c>
      <c r="E790" s="41"/>
      <c r="F790" s="276" t="s">
        <v>1334</v>
      </c>
      <c r="G790" s="41"/>
      <c r="H790" s="41"/>
      <c r="I790" s="277"/>
      <c r="J790" s="41"/>
      <c r="K790" s="41"/>
      <c r="L790" s="45"/>
      <c r="M790" s="278"/>
      <c r="N790" s="279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474</v>
      </c>
      <c r="AU790" s="18" t="s">
        <v>85</v>
      </c>
    </row>
    <row r="791" s="14" customFormat="1">
      <c r="A791" s="14"/>
      <c r="B791" s="254"/>
      <c r="C791" s="255"/>
      <c r="D791" s="245" t="s">
        <v>243</v>
      </c>
      <c r="E791" s="256" t="s">
        <v>1</v>
      </c>
      <c r="F791" s="257" t="s">
        <v>1340</v>
      </c>
      <c r="G791" s="255"/>
      <c r="H791" s="258">
        <v>1025.115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4" t="s">
        <v>243</v>
      </c>
      <c r="AU791" s="264" t="s">
        <v>85</v>
      </c>
      <c r="AV791" s="14" t="s">
        <v>85</v>
      </c>
      <c r="AW791" s="14" t="s">
        <v>32</v>
      </c>
      <c r="AX791" s="14" t="s">
        <v>76</v>
      </c>
      <c r="AY791" s="264" t="s">
        <v>203</v>
      </c>
    </row>
    <row r="792" s="15" customFormat="1">
      <c r="A792" s="15"/>
      <c r="B792" s="265"/>
      <c r="C792" s="266"/>
      <c r="D792" s="245" t="s">
        <v>243</v>
      </c>
      <c r="E792" s="267" t="s">
        <v>1</v>
      </c>
      <c r="F792" s="268" t="s">
        <v>247</v>
      </c>
      <c r="G792" s="266"/>
      <c r="H792" s="269">
        <v>1025.115</v>
      </c>
      <c r="I792" s="270"/>
      <c r="J792" s="266"/>
      <c r="K792" s="266"/>
      <c r="L792" s="271"/>
      <c r="M792" s="272"/>
      <c r="N792" s="273"/>
      <c r="O792" s="273"/>
      <c r="P792" s="273"/>
      <c r="Q792" s="273"/>
      <c r="R792" s="273"/>
      <c r="S792" s="273"/>
      <c r="T792" s="27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5" t="s">
        <v>243</v>
      </c>
      <c r="AU792" s="275" t="s">
        <v>85</v>
      </c>
      <c r="AV792" s="15" t="s">
        <v>209</v>
      </c>
      <c r="AW792" s="15" t="s">
        <v>32</v>
      </c>
      <c r="AX792" s="15" t="s">
        <v>83</v>
      </c>
      <c r="AY792" s="275" t="s">
        <v>203</v>
      </c>
    </row>
    <row r="793" s="2" customFormat="1" ht="24.15" customHeight="1">
      <c r="A793" s="39"/>
      <c r="B793" s="40"/>
      <c r="C793" s="229" t="s">
        <v>1341</v>
      </c>
      <c r="D793" s="229" t="s">
        <v>205</v>
      </c>
      <c r="E793" s="230" t="s">
        <v>1342</v>
      </c>
      <c r="F793" s="231" t="s">
        <v>1343</v>
      </c>
      <c r="G793" s="232" t="s">
        <v>213</v>
      </c>
      <c r="H793" s="233">
        <v>129.17599999999999</v>
      </c>
      <c r="I793" s="234"/>
      <c r="J793" s="235">
        <f>ROUND(I793*H793,2)</f>
        <v>0</v>
      </c>
      <c r="K793" s="236"/>
      <c r="L793" s="45"/>
      <c r="M793" s="237" t="s">
        <v>1</v>
      </c>
      <c r="N793" s="238" t="s">
        <v>41</v>
      </c>
      <c r="O793" s="92"/>
      <c r="P793" s="239">
        <f>O793*H793</f>
        <v>0</v>
      </c>
      <c r="Q793" s="239">
        <v>0.00025000000000000001</v>
      </c>
      <c r="R793" s="239">
        <f>Q793*H793</f>
        <v>0.032293999999999996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277</v>
      </c>
      <c r="AT793" s="241" t="s">
        <v>205</v>
      </c>
      <c r="AU793" s="241" t="s">
        <v>85</v>
      </c>
      <c r="AY793" s="18" t="s">
        <v>203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83</v>
      </c>
      <c r="BK793" s="242">
        <f>ROUND(I793*H793,2)</f>
        <v>0</v>
      </c>
      <c r="BL793" s="18" t="s">
        <v>277</v>
      </c>
      <c r="BM793" s="241" t="s">
        <v>1344</v>
      </c>
    </row>
    <row r="794" s="14" customFormat="1">
      <c r="A794" s="14"/>
      <c r="B794" s="254"/>
      <c r="C794" s="255"/>
      <c r="D794" s="245" t="s">
        <v>243</v>
      </c>
      <c r="E794" s="256" t="s">
        <v>1</v>
      </c>
      <c r="F794" s="257" t="s">
        <v>1345</v>
      </c>
      <c r="G794" s="255"/>
      <c r="H794" s="258">
        <v>129.17599999999999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4" t="s">
        <v>243</v>
      </c>
      <c r="AU794" s="264" t="s">
        <v>85</v>
      </c>
      <c r="AV794" s="14" t="s">
        <v>85</v>
      </c>
      <c r="AW794" s="14" t="s">
        <v>32</v>
      </c>
      <c r="AX794" s="14" t="s">
        <v>76</v>
      </c>
      <c r="AY794" s="264" t="s">
        <v>203</v>
      </c>
    </row>
    <row r="795" s="15" customFormat="1">
      <c r="A795" s="15"/>
      <c r="B795" s="265"/>
      <c r="C795" s="266"/>
      <c r="D795" s="245" t="s">
        <v>243</v>
      </c>
      <c r="E795" s="267" t="s">
        <v>1</v>
      </c>
      <c r="F795" s="268" t="s">
        <v>247</v>
      </c>
      <c r="G795" s="266"/>
      <c r="H795" s="269">
        <v>129.17599999999999</v>
      </c>
      <c r="I795" s="270"/>
      <c r="J795" s="266"/>
      <c r="K795" s="266"/>
      <c r="L795" s="271"/>
      <c r="M795" s="272"/>
      <c r="N795" s="273"/>
      <c r="O795" s="273"/>
      <c r="P795" s="273"/>
      <c r="Q795" s="273"/>
      <c r="R795" s="273"/>
      <c r="S795" s="273"/>
      <c r="T795" s="274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5" t="s">
        <v>243</v>
      </c>
      <c r="AU795" s="275" t="s">
        <v>85</v>
      </c>
      <c r="AV795" s="15" t="s">
        <v>209</v>
      </c>
      <c r="AW795" s="15" t="s">
        <v>32</v>
      </c>
      <c r="AX795" s="15" t="s">
        <v>83</v>
      </c>
      <c r="AY795" s="275" t="s">
        <v>203</v>
      </c>
    </row>
    <row r="796" s="2" customFormat="1" ht="21.75" customHeight="1">
      <c r="A796" s="39"/>
      <c r="B796" s="40"/>
      <c r="C796" s="229" t="s">
        <v>1346</v>
      </c>
      <c r="D796" s="229" t="s">
        <v>205</v>
      </c>
      <c r="E796" s="230" t="s">
        <v>1347</v>
      </c>
      <c r="F796" s="231" t="s">
        <v>1348</v>
      </c>
      <c r="G796" s="232" t="s">
        <v>213</v>
      </c>
      <c r="H796" s="233">
        <v>854.74800000000005</v>
      </c>
      <c r="I796" s="234"/>
      <c r="J796" s="235">
        <f>ROUND(I796*H796,2)</f>
        <v>0</v>
      </c>
      <c r="K796" s="236"/>
      <c r="L796" s="45"/>
      <c r="M796" s="237" t="s">
        <v>1</v>
      </c>
      <c r="N796" s="238" t="s">
        <v>41</v>
      </c>
      <c r="O796" s="92"/>
      <c r="P796" s="239">
        <f>O796*H796</f>
        <v>0</v>
      </c>
      <c r="Q796" s="239">
        <v>0.00072000000000000005</v>
      </c>
      <c r="R796" s="239">
        <f>Q796*H796</f>
        <v>0.61541856000000006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277</v>
      </c>
      <c r="AT796" s="241" t="s">
        <v>205</v>
      </c>
      <c r="AU796" s="241" t="s">
        <v>85</v>
      </c>
      <c r="AY796" s="18" t="s">
        <v>203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83</v>
      </c>
      <c r="BK796" s="242">
        <f>ROUND(I796*H796,2)</f>
        <v>0</v>
      </c>
      <c r="BL796" s="18" t="s">
        <v>277</v>
      </c>
      <c r="BM796" s="241" t="s">
        <v>1349</v>
      </c>
    </row>
    <row r="797" s="2" customFormat="1">
      <c r="A797" s="39"/>
      <c r="B797" s="40"/>
      <c r="C797" s="41"/>
      <c r="D797" s="245" t="s">
        <v>474</v>
      </c>
      <c r="E797" s="41"/>
      <c r="F797" s="276" t="s">
        <v>1334</v>
      </c>
      <c r="G797" s="41"/>
      <c r="H797" s="41"/>
      <c r="I797" s="277"/>
      <c r="J797" s="41"/>
      <c r="K797" s="41"/>
      <c r="L797" s="45"/>
      <c r="M797" s="278"/>
      <c r="N797" s="279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474</v>
      </c>
      <c r="AU797" s="18" t="s">
        <v>85</v>
      </c>
    </row>
    <row r="798" s="2" customFormat="1" ht="21.75" customHeight="1">
      <c r="A798" s="39"/>
      <c r="B798" s="40"/>
      <c r="C798" s="229" t="s">
        <v>1350</v>
      </c>
      <c r="D798" s="229" t="s">
        <v>205</v>
      </c>
      <c r="E798" s="230" t="s">
        <v>1351</v>
      </c>
      <c r="F798" s="231" t="s">
        <v>1352</v>
      </c>
      <c r="G798" s="232" t="s">
        <v>213</v>
      </c>
      <c r="H798" s="233">
        <v>1025.115</v>
      </c>
      <c r="I798" s="234"/>
      <c r="J798" s="235">
        <f>ROUND(I798*H798,2)</f>
        <v>0</v>
      </c>
      <c r="K798" s="236"/>
      <c r="L798" s="45"/>
      <c r="M798" s="237" t="s">
        <v>1</v>
      </c>
      <c r="N798" s="238" t="s">
        <v>41</v>
      </c>
      <c r="O798" s="92"/>
      <c r="P798" s="239">
        <f>O798*H798</f>
        <v>0</v>
      </c>
      <c r="Q798" s="239">
        <v>0.00092000000000000003</v>
      </c>
      <c r="R798" s="239">
        <f>Q798*H798</f>
        <v>0.94310579999999999</v>
      </c>
      <c r="S798" s="239">
        <v>0</v>
      </c>
      <c r="T798" s="240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1" t="s">
        <v>277</v>
      </c>
      <c r="AT798" s="241" t="s">
        <v>205</v>
      </c>
      <c r="AU798" s="241" t="s">
        <v>85</v>
      </c>
      <c r="AY798" s="18" t="s">
        <v>203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8" t="s">
        <v>83</v>
      </c>
      <c r="BK798" s="242">
        <f>ROUND(I798*H798,2)</f>
        <v>0</v>
      </c>
      <c r="BL798" s="18" t="s">
        <v>277</v>
      </c>
      <c r="BM798" s="241" t="s">
        <v>1353</v>
      </c>
    </row>
    <row r="799" s="2" customFormat="1">
      <c r="A799" s="39"/>
      <c r="B799" s="40"/>
      <c r="C799" s="41"/>
      <c r="D799" s="245" t="s">
        <v>474</v>
      </c>
      <c r="E799" s="41"/>
      <c r="F799" s="276" t="s">
        <v>1334</v>
      </c>
      <c r="G799" s="41"/>
      <c r="H799" s="41"/>
      <c r="I799" s="277"/>
      <c r="J799" s="41"/>
      <c r="K799" s="41"/>
      <c r="L799" s="45"/>
      <c r="M799" s="278"/>
      <c r="N799" s="279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474</v>
      </c>
      <c r="AU799" s="18" t="s">
        <v>85</v>
      </c>
    </row>
    <row r="800" s="2" customFormat="1" ht="16.5" customHeight="1">
      <c r="A800" s="39"/>
      <c r="B800" s="40"/>
      <c r="C800" s="229" t="s">
        <v>1354</v>
      </c>
      <c r="D800" s="229" t="s">
        <v>205</v>
      </c>
      <c r="E800" s="230" t="s">
        <v>1355</v>
      </c>
      <c r="F800" s="231" t="s">
        <v>1356</v>
      </c>
      <c r="G800" s="232" t="s">
        <v>213</v>
      </c>
      <c r="H800" s="233">
        <v>4148.7749999999996</v>
      </c>
      <c r="I800" s="234"/>
      <c r="J800" s="235">
        <f>ROUND(I800*H800,2)</f>
        <v>0</v>
      </c>
      <c r="K800" s="236"/>
      <c r="L800" s="45"/>
      <c r="M800" s="237" t="s">
        <v>1</v>
      </c>
      <c r="N800" s="238" t="s">
        <v>41</v>
      </c>
      <c r="O800" s="92"/>
      <c r="P800" s="239">
        <f>O800*H800</f>
        <v>0</v>
      </c>
      <c r="Q800" s="239">
        <v>0.00021000000000000001</v>
      </c>
      <c r="R800" s="239">
        <f>Q800*H800</f>
        <v>0.87124274999999995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277</v>
      </c>
      <c r="AT800" s="241" t="s">
        <v>205</v>
      </c>
      <c r="AU800" s="241" t="s">
        <v>85</v>
      </c>
      <c r="AY800" s="18" t="s">
        <v>203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83</v>
      </c>
      <c r="BK800" s="242">
        <f>ROUND(I800*H800,2)</f>
        <v>0</v>
      </c>
      <c r="BL800" s="18" t="s">
        <v>277</v>
      </c>
      <c r="BM800" s="241" t="s">
        <v>1357</v>
      </c>
    </row>
    <row r="801" s="14" customFormat="1">
      <c r="A801" s="14"/>
      <c r="B801" s="254"/>
      <c r="C801" s="255"/>
      <c r="D801" s="245" t="s">
        <v>243</v>
      </c>
      <c r="E801" s="256" t="s">
        <v>1</v>
      </c>
      <c r="F801" s="257" t="s">
        <v>394</v>
      </c>
      <c r="G801" s="255"/>
      <c r="H801" s="258">
        <v>40.200000000000003</v>
      </c>
      <c r="I801" s="259"/>
      <c r="J801" s="255"/>
      <c r="K801" s="255"/>
      <c r="L801" s="260"/>
      <c r="M801" s="261"/>
      <c r="N801" s="262"/>
      <c r="O801" s="262"/>
      <c r="P801" s="262"/>
      <c r="Q801" s="262"/>
      <c r="R801" s="262"/>
      <c r="S801" s="262"/>
      <c r="T801" s="26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4" t="s">
        <v>243</v>
      </c>
      <c r="AU801" s="264" t="s">
        <v>85</v>
      </c>
      <c r="AV801" s="14" t="s">
        <v>85</v>
      </c>
      <c r="AW801" s="14" t="s">
        <v>32</v>
      </c>
      <c r="AX801" s="14" t="s">
        <v>76</v>
      </c>
      <c r="AY801" s="264" t="s">
        <v>203</v>
      </c>
    </row>
    <row r="802" s="14" customFormat="1">
      <c r="A802" s="14"/>
      <c r="B802" s="254"/>
      <c r="C802" s="255"/>
      <c r="D802" s="245" t="s">
        <v>243</v>
      </c>
      <c r="E802" s="256" t="s">
        <v>1</v>
      </c>
      <c r="F802" s="257" t="s">
        <v>1358</v>
      </c>
      <c r="G802" s="255"/>
      <c r="H802" s="258">
        <v>4108.5749999999998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4" t="s">
        <v>243</v>
      </c>
      <c r="AU802" s="264" t="s">
        <v>85</v>
      </c>
      <c r="AV802" s="14" t="s">
        <v>85</v>
      </c>
      <c r="AW802" s="14" t="s">
        <v>32</v>
      </c>
      <c r="AX802" s="14" t="s">
        <v>76</v>
      </c>
      <c r="AY802" s="264" t="s">
        <v>203</v>
      </c>
    </row>
    <row r="803" s="15" customFormat="1">
      <c r="A803" s="15"/>
      <c r="B803" s="265"/>
      <c r="C803" s="266"/>
      <c r="D803" s="245" t="s">
        <v>243</v>
      </c>
      <c r="E803" s="267" t="s">
        <v>1</v>
      </c>
      <c r="F803" s="268" t="s">
        <v>247</v>
      </c>
      <c r="G803" s="266"/>
      <c r="H803" s="269">
        <v>4148.7749999999996</v>
      </c>
      <c r="I803" s="270"/>
      <c r="J803" s="266"/>
      <c r="K803" s="266"/>
      <c r="L803" s="271"/>
      <c r="M803" s="272"/>
      <c r="N803" s="273"/>
      <c r="O803" s="273"/>
      <c r="P803" s="273"/>
      <c r="Q803" s="273"/>
      <c r="R803" s="273"/>
      <c r="S803" s="273"/>
      <c r="T803" s="274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5" t="s">
        <v>243</v>
      </c>
      <c r="AU803" s="275" t="s">
        <v>85</v>
      </c>
      <c r="AV803" s="15" t="s">
        <v>209</v>
      </c>
      <c r="AW803" s="15" t="s">
        <v>32</v>
      </c>
      <c r="AX803" s="15" t="s">
        <v>83</v>
      </c>
      <c r="AY803" s="275" t="s">
        <v>203</v>
      </c>
    </row>
    <row r="804" s="2" customFormat="1" ht="16.5" customHeight="1">
      <c r="A804" s="39"/>
      <c r="B804" s="40"/>
      <c r="C804" s="229" t="s">
        <v>1359</v>
      </c>
      <c r="D804" s="229" t="s">
        <v>205</v>
      </c>
      <c r="E804" s="230" t="s">
        <v>1355</v>
      </c>
      <c r="F804" s="231" t="s">
        <v>1356</v>
      </c>
      <c r="G804" s="232" t="s">
        <v>213</v>
      </c>
      <c r="H804" s="233">
        <v>4976.5</v>
      </c>
      <c r="I804" s="234"/>
      <c r="J804" s="235">
        <f>ROUND(I804*H804,2)</f>
        <v>0</v>
      </c>
      <c r="K804" s="236"/>
      <c r="L804" s="45"/>
      <c r="M804" s="237" t="s">
        <v>1</v>
      </c>
      <c r="N804" s="238" t="s">
        <v>41</v>
      </c>
      <c r="O804" s="92"/>
      <c r="P804" s="239">
        <f>O804*H804</f>
        <v>0</v>
      </c>
      <c r="Q804" s="239">
        <v>0.00021000000000000001</v>
      </c>
      <c r="R804" s="239">
        <f>Q804*H804</f>
        <v>1.0450650000000001</v>
      </c>
      <c r="S804" s="239">
        <v>0</v>
      </c>
      <c r="T804" s="240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1" t="s">
        <v>277</v>
      </c>
      <c r="AT804" s="241" t="s">
        <v>205</v>
      </c>
      <c r="AU804" s="241" t="s">
        <v>85</v>
      </c>
      <c r="AY804" s="18" t="s">
        <v>203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8" t="s">
        <v>83</v>
      </c>
      <c r="BK804" s="242">
        <f>ROUND(I804*H804,2)</f>
        <v>0</v>
      </c>
      <c r="BL804" s="18" t="s">
        <v>277</v>
      </c>
      <c r="BM804" s="241" t="s">
        <v>1360</v>
      </c>
    </row>
    <row r="805" s="2" customFormat="1" ht="16.5" customHeight="1">
      <c r="A805" s="39"/>
      <c r="B805" s="40"/>
      <c r="C805" s="229" t="s">
        <v>432</v>
      </c>
      <c r="D805" s="229" t="s">
        <v>205</v>
      </c>
      <c r="E805" s="230" t="s">
        <v>1361</v>
      </c>
      <c r="F805" s="231" t="s">
        <v>1362</v>
      </c>
      <c r="G805" s="232" t="s">
        <v>213</v>
      </c>
      <c r="H805" s="233">
        <v>4976.5</v>
      </c>
      <c r="I805" s="234"/>
      <c r="J805" s="235">
        <f>ROUND(I805*H805,2)</f>
        <v>0</v>
      </c>
      <c r="K805" s="236"/>
      <c r="L805" s="45"/>
      <c r="M805" s="237" t="s">
        <v>1</v>
      </c>
      <c r="N805" s="238" t="s">
        <v>41</v>
      </c>
      <c r="O805" s="92"/>
      <c r="P805" s="239">
        <f>O805*H805</f>
        <v>0</v>
      </c>
      <c r="Q805" s="239">
        <v>0.00025000000000000001</v>
      </c>
      <c r="R805" s="239">
        <f>Q805*H805</f>
        <v>1.2441249999999999</v>
      </c>
      <c r="S805" s="239">
        <v>0</v>
      </c>
      <c r="T805" s="240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1" t="s">
        <v>277</v>
      </c>
      <c r="AT805" s="241" t="s">
        <v>205</v>
      </c>
      <c r="AU805" s="241" t="s">
        <v>85</v>
      </c>
      <c r="AY805" s="18" t="s">
        <v>203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8" t="s">
        <v>83</v>
      </c>
      <c r="BK805" s="242">
        <f>ROUND(I805*H805,2)</f>
        <v>0</v>
      </c>
      <c r="BL805" s="18" t="s">
        <v>277</v>
      </c>
      <c r="BM805" s="241" t="s">
        <v>1363</v>
      </c>
    </row>
    <row r="806" s="14" customFormat="1">
      <c r="A806" s="14"/>
      <c r="B806" s="254"/>
      <c r="C806" s="255"/>
      <c r="D806" s="245" t="s">
        <v>243</v>
      </c>
      <c r="E806" s="256" t="s">
        <v>1</v>
      </c>
      <c r="F806" s="257" t="s">
        <v>1364</v>
      </c>
      <c r="G806" s="255"/>
      <c r="H806" s="258">
        <v>726.39999999999998</v>
      </c>
      <c r="I806" s="259"/>
      <c r="J806" s="255"/>
      <c r="K806" s="255"/>
      <c r="L806" s="260"/>
      <c r="M806" s="261"/>
      <c r="N806" s="262"/>
      <c r="O806" s="262"/>
      <c r="P806" s="262"/>
      <c r="Q806" s="262"/>
      <c r="R806" s="262"/>
      <c r="S806" s="262"/>
      <c r="T806" s="26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4" t="s">
        <v>243</v>
      </c>
      <c r="AU806" s="264" t="s">
        <v>85</v>
      </c>
      <c r="AV806" s="14" t="s">
        <v>85</v>
      </c>
      <c r="AW806" s="14" t="s">
        <v>32</v>
      </c>
      <c r="AX806" s="14" t="s">
        <v>76</v>
      </c>
      <c r="AY806" s="264" t="s">
        <v>203</v>
      </c>
    </row>
    <row r="807" s="14" customFormat="1">
      <c r="A807" s="14"/>
      <c r="B807" s="254"/>
      <c r="C807" s="255"/>
      <c r="D807" s="245" t="s">
        <v>243</v>
      </c>
      <c r="E807" s="256" t="s">
        <v>1</v>
      </c>
      <c r="F807" s="257" t="s">
        <v>1365</v>
      </c>
      <c r="G807" s="255"/>
      <c r="H807" s="258">
        <v>212.40000000000001</v>
      </c>
      <c r="I807" s="259"/>
      <c r="J807" s="255"/>
      <c r="K807" s="255"/>
      <c r="L807" s="260"/>
      <c r="M807" s="261"/>
      <c r="N807" s="262"/>
      <c r="O807" s="262"/>
      <c r="P807" s="262"/>
      <c r="Q807" s="262"/>
      <c r="R807" s="262"/>
      <c r="S807" s="262"/>
      <c r="T807" s="26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4" t="s">
        <v>243</v>
      </c>
      <c r="AU807" s="264" t="s">
        <v>85</v>
      </c>
      <c r="AV807" s="14" t="s">
        <v>85</v>
      </c>
      <c r="AW807" s="14" t="s">
        <v>32</v>
      </c>
      <c r="AX807" s="14" t="s">
        <v>76</v>
      </c>
      <c r="AY807" s="264" t="s">
        <v>203</v>
      </c>
    </row>
    <row r="808" s="14" customFormat="1">
      <c r="A808" s="14"/>
      <c r="B808" s="254"/>
      <c r="C808" s="255"/>
      <c r="D808" s="245" t="s">
        <v>243</v>
      </c>
      <c r="E808" s="256" t="s">
        <v>1</v>
      </c>
      <c r="F808" s="257" t="s">
        <v>1366</v>
      </c>
      <c r="G808" s="255"/>
      <c r="H808" s="258">
        <v>36.600000000000001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4" t="s">
        <v>243</v>
      </c>
      <c r="AU808" s="264" t="s">
        <v>85</v>
      </c>
      <c r="AV808" s="14" t="s">
        <v>85</v>
      </c>
      <c r="AW808" s="14" t="s">
        <v>32</v>
      </c>
      <c r="AX808" s="14" t="s">
        <v>76</v>
      </c>
      <c r="AY808" s="264" t="s">
        <v>203</v>
      </c>
    </row>
    <row r="809" s="14" customFormat="1">
      <c r="A809" s="14"/>
      <c r="B809" s="254"/>
      <c r="C809" s="255"/>
      <c r="D809" s="245" t="s">
        <v>243</v>
      </c>
      <c r="E809" s="256" t="s">
        <v>1</v>
      </c>
      <c r="F809" s="257" t="s">
        <v>1367</v>
      </c>
      <c r="G809" s="255"/>
      <c r="H809" s="258">
        <v>99.400000000000006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4" t="s">
        <v>243</v>
      </c>
      <c r="AU809" s="264" t="s">
        <v>85</v>
      </c>
      <c r="AV809" s="14" t="s">
        <v>85</v>
      </c>
      <c r="AW809" s="14" t="s">
        <v>32</v>
      </c>
      <c r="AX809" s="14" t="s">
        <v>76</v>
      </c>
      <c r="AY809" s="264" t="s">
        <v>203</v>
      </c>
    </row>
    <row r="810" s="14" customFormat="1">
      <c r="A810" s="14"/>
      <c r="B810" s="254"/>
      <c r="C810" s="255"/>
      <c r="D810" s="245" t="s">
        <v>243</v>
      </c>
      <c r="E810" s="256" t="s">
        <v>1</v>
      </c>
      <c r="F810" s="257" t="s">
        <v>1368</v>
      </c>
      <c r="G810" s="255"/>
      <c r="H810" s="258">
        <v>132.40000000000001</v>
      </c>
      <c r="I810" s="259"/>
      <c r="J810" s="255"/>
      <c r="K810" s="255"/>
      <c r="L810" s="260"/>
      <c r="M810" s="261"/>
      <c r="N810" s="262"/>
      <c r="O810" s="262"/>
      <c r="P810" s="262"/>
      <c r="Q810" s="262"/>
      <c r="R810" s="262"/>
      <c r="S810" s="262"/>
      <c r="T810" s="26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4" t="s">
        <v>243</v>
      </c>
      <c r="AU810" s="264" t="s">
        <v>85</v>
      </c>
      <c r="AV810" s="14" t="s">
        <v>85</v>
      </c>
      <c r="AW810" s="14" t="s">
        <v>32</v>
      </c>
      <c r="AX810" s="14" t="s">
        <v>76</v>
      </c>
      <c r="AY810" s="264" t="s">
        <v>203</v>
      </c>
    </row>
    <row r="811" s="14" customFormat="1">
      <c r="A811" s="14"/>
      <c r="B811" s="254"/>
      <c r="C811" s="255"/>
      <c r="D811" s="245" t="s">
        <v>243</v>
      </c>
      <c r="E811" s="256" t="s">
        <v>1</v>
      </c>
      <c r="F811" s="257" t="s">
        <v>639</v>
      </c>
      <c r="G811" s="255"/>
      <c r="H811" s="258">
        <v>50.799999999999997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243</v>
      </c>
      <c r="AU811" s="264" t="s">
        <v>85</v>
      </c>
      <c r="AV811" s="14" t="s">
        <v>85</v>
      </c>
      <c r="AW811" s="14" t="s">
        <v>32</v>
      </c>
      <c r="AX811" s="14" t="s">
        <v>76</v>
      </c>
      <c r="AY811" s="264" t="s">
        <v>203</v>
      </c>
    </row>
    <row r="812" s="14" customFormat="1">
      <c r="A812" s="14"/>
      <c r="B812" s="254"/>
      <c r="C812" s="255"/>
      <c r="D812" s="245" t="s">
        <v>243</v>
      </c>
      <c r="E812" s="256" t="s">
        <v>1</v>
      </c>
      <c r="F812" s="257" t="s">
        <v>1369</v>
      </c>
      <c r="G812" s="255"/>
      <c r="H812" s="258">
        <v>2143.1999999999998</v>
      </c>
      <c r="I812" s="259"/>
      <c r="J812" s="255"/>
      <c r="K812" s="255"/>
      <c r="L812" s="260"/>
      <c r="M812" s="261"/>
      <c r="N812" s="262"/>
      <c r="O812" s="262"/>
      <c r="P812" s="262"/>
      <c r="Q812" s="262"/>
      <c r="R812" s="262"/>
      <c r="S812" s="262"/>
      <c r="T812" s="26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4" t="s">
        <v>243</v>
      </c>
      <c r="AU812" s="264" t="s">
        <v>85</v>
      </c>
      <c r="AV812" s="14" t="s">
        <v>85</v>
      </c>
      <c r="AW812" s="14" t="s">
        <v>32</v>
      </c>
      <c r="AX812" s="14" t="s">
        <v>76</v>
      </c>
      <c r="AY812" s="264" t="s">
        <v>203</v>
      </c>
    </row>
    <row r="813" s="14" customFormat="1">
      <c r="A813" s="14"/>
      <c r="B813" s="254"/>
      <c r="C813" s="255"/>
      <c r="D813" s="245" t="s">
        <v>243</v>
      </c>
      <c r="E813" s="256" t="s">
        <v>1</v>
      </c>
      <c r="F813" s="257" t="s">
        <v>401</v>
      </c>
      <c r="G813" s="255"/>
      <c r="H813" s="258">
        <v>325.80000000000001</v>
      </c>
      <c r="I813" s="259"/>
      <c r="J813" s="255"/>
      <c r="K813" s="255"/>
      <c r="L813" s="260"/>
      <c r="M813" s="261"/>
      <c r="N813" s="262"/>
      <c r="O813" s="262"/>
      <c r="P813" s="262"/>
      <c r="Q813" s="262"/>
      <c r="R813" s="262"/>
      <c r="S813" s="262"/>
      <c r="T813" s="26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4" t="s">
        <v>243</v>
      </c>
      <c r="AU813" s="264" t="s">
        <v>85</v>
      </c>
      <c r="AV813" s="14" t="s">
        <v>85</v>
      </c>
      <c r="AW813" s="14" t="s">
        <v>32</v>
      </c>
      <c r="AX813" s="14" t="s">
        <v>76</v>
      </c>
      <c r="AY813" s="264" t="s">
        <v>203</v>
      </c>
    </row>
    <row r="814" s="14" customFormat="1">
      <c r="A814" s="14"/>
      <c r="B814" s="254"/>
      <c r="C814" s="255"/>
      <c r="D814" s="245" t="s">
        <v>243</v>
      </c>
      <c r="E814" s="256" t="s">
        <v>1</v>
      </c>
      <c r="F814" s="257" t="s">
        <v>411</v>
      </c>
      <c r="G814" s="255"/>
      <c r="H814" s="258">
        <v>22.899999999999999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4" t="s">
        <v>243</v>
      </c>
      <c r="AU814" s="264" t="s">
        <v>85</v>
      </c>
      <c r="AV814" s="14" t="s">
        <v>85</v>
      </c>
      <c r="AW814" s="14" t="s">
        <v>32</v>
      </c>
      <c r="AX814" s="14" t="s">
        <v>76</v>
      </c>
      <c r="AY814" s="264" t="s">
        <v>203</v>
      </c>
    </row>
    <row r="815" s="14" customFormat="1">
      <c r="A815" s="14"/>
      <c r="B815" s="254"/>
      <c r="C815" s="255"/>
      <c r="D815" s="245" t="s">
        <v>243</v>
      </c>
      <c r="E815" s="256" t="s">
        <v>1</v>
      </c>
      <c r="F815" s="257" t="s">
        <v>1370</v>
      </c>
      <c r="G815" s="255"/>
      <c r="H815" s="258">
        <v>580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4" t="s">
        <v>243</v>
      </c>
      <c r="AU815" s="264" t="s">
        <v>85</v>
      </c>
      <c r="AV815" s="14" t="s">
        <v>85</v>
      </c>
      <c r="AW815" s="14" t="s">
        <v>32</v>
      </c>
      <c r="AX815" s="14" t="s">
        <v>76</v>
      </c>
      <c r="AY815" s="264" t="s">
        <v>203</v>
      </c>
    </row>
    <row r="816" s="14" customFormat="1">
      <c r="A816" s="14"/>
      <c r="B816" s="254"/>
      <c r="C816" s="255"/>
      <c r="D816" s="245" t="s">
        <v>243</v>
      </c>
      <c r="E816" s="256" t="s">
        <v>1</v>
      </c>
      <c r="F816" s="257" t="s">
        <v>1371</v>
      </c>
      <c r="G816" s="255"/>
      <c r="H816" s="258">
        <v>20.199999999999999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4" t="s">
        <v>243</v>
      </c>
      <c r="AU816" s="264" t="s">
        <v>85</v>
      </c>
      <c r="AV816" s="14" t="s">
        <v>85</v>
      </c>
      <c r="AW816" s="14" t="s">
        <v>32</v>
      </c>
      <c r="AX816" s="14" t="s">
        <v>76</v>
      </c>
      <c r="AY816" s="264" t="s">
        <v>203</v>
      </c>
    </row>
    <row r="817" s="14" customFormat="1">
      <c r="A817" s="14"/>
      <c r="B817" s="254"/>
      <c r="C817" s="255"/>
      <c r="D817" s="245" t="s">
        <v>243</v>
      </c>
      <c r="E817" s="256" t="s">
        <v>1</v>
      </c>
      <c r="F817" s="257" t="s">
        <v>1372</v>
      </c>
      <c r="G817" s="255"/>
      <c r="H817" s="258">
        <v>122.40000000000001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4" t="s">
        <v>243</v>
      </c>
      <c r="AU817" s="264" t="s">
        <v>85</v>
      </c>
      <c r="AV817" s="14" t="s">
        <v>85</v>
      </c>
      <c r="AW817" s="14" t="s">
        <v>32</v>
      </c>
      <c r="AX817" s="14" t="s">
        <v>76</v>
      </c>
      <c r="AY817" s="264" t="s">
        <v>203</v>
      </c>
    </row>
    <row r="818" s="14" customFormat="1">
      <c r="A818" s="14"/>
      <c r="B818" s="254"/>
      <c r="C818" s="255"/>
      <c r="D818" s="245" t="s">
        <v>243</v>
      </c>
      <c r="E818" s="256" t="s">
        <v>1</v>
      </c>
      <c r="F818" s="257" t="s">
        <v>1373</v>
      </c>
      <c r="G818" s="255"/>
      <c r="H818" s="258">
        <v>95.599999999999994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243</v>
      </c>
      <c r="AU818" s="264" t="s">
        <v>85</v>
      </c>
      <c r="AV818" s="14" t="s">
        <v>85</v>
      </c>
      <c r="AW818" s="14" t="s">
        <v>32</v>
      </c>
      <c r="AX818" s="14" t="s">
        <v>76</v>
      </c>
      <c r="AY818" s="264" t="s">
        <v>203</v>
      </c>
    </row>
    <row r="819" s="14" customFormat="1">
      <c r="A819" s="14"/>
      <c r="B819" s="254"/>
      <c r="C819" s="255"/>
      <c r="D819" s="245" t="s">
        <v>243</v>
      </c>
      <c r="E819" s="256" t="s">
        <v>1</v>
      </c>
      <c r="F819" s="257" t="s">
        <v>1374</v>
      </c>
      <c r="G819" s="255"/>
      <c r="H819" s="258">
        <v>243.40000000000001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4" t="s">
        <v>243</v>
      </c>
      <c r="AU819" s="264" t="s">
        <v>85</v>
      </c>
      <c r="AV819" s="14" t="s">
        <v>85</v>
      </c>
      <c r="AW819" s="14" t="s">
        <v>32</v>
      </c>
      <c r="AX819" s="14" t="s">
        <v>76</v>
      </c>
      <c r="AY819" s="264" t="s">
        <v>203</v>
      </c>
    </row>
    <row r="820" s="14" customFormat="1">
      <c r="A820" s="14"/>
      <c r="B820" s="254"/>
      <c r="C820" s="255"/>
      <c r="D820" s="245" t="s">
        <v>243</v>
      </c>
      <c r="E820" s="256" t="s">
        <v>1</v>
      </c>
      <c r="F820" s="257" t="s">
        <v>641</v>
      </c>
      <c r="G820" s="255"/>
      <c r="H820" s="258">
        <v>155</v>
      </c>
      <c r="I820" s="259"/>
      <c r="J820" s="255"/>
      <c r="K820" s="255"/>
      <c r="L820" s="260"/>
      <c r="M820" s="261"/>
      <c r="N820" s="262"/>
      <c r="O820" s="262"/>
      <c r="P820" s="262"/>
      <c r="Q820" s="262"/>
      <c r="R820" s="262"/>
      <c r="S820" s="262"/>
      <c r="T820" s="26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4" t="s">
        <v>243</v>
      </c>
      <c r="AU820" s="264" t="s">
        <v>85</v>
      </c>
      <c r="AV820" s="14" t="s">
        <v>85</v>
      </c>
      <c r="AW820" s="14" t="s">
        <v>32</v>
      </c>
      <c r="AX820" s="14" t="s">
        <v>76</v>
      </c>
      <c r="AY820" s="264" t="s">
        <v>203</v>
      </c>
    </row>
    <row r="821" s="14" customFormat="1">
      <c r="A821" s="14"/>
      <c r="B821" s="254"/>
      <c r="C821" s="255"/>
      <c r="D821" s="245" t="s">
        <v>243</v>
      </c>
      <c r="E821" s="256" t="s">
        <v>1</v>
      </c>
      <c r="F821" s="257" t="s">
        <v>1375</v>
      </c>
      <c r="G821" s="255"/>
      <c r="H821" s="258">
        <v>10</v>
      </c>
      <c r="I821" s="259"/>
      <c r="J821" s="255"/>
      <c r="K821" s="255"/>
      <c r="L821" s="260"/>
      <c r="M821" s="261"/>
      <c r="N821" s="262"/>
      <c r="O821" s="262"/>
      <c r="P821" s="262"/>
      <c r="Q821" s="262"/>
      <c r="R821" s="262"/>
      <c r="S821" s="262"/>
      <c r="T821" s="26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4" t="s">
        <v>243</v>
      </c>
      <c r="AU821" s="264" t="s">
        <v>85</v>
      </c>
      <c r="AV821" s="14" t="s">
        <v>85</v>
      </c>
      <c r="AW821" s="14" t="s">
        <v>32</v>
      </c>
      <c r="AX821" s="14" t="s">
        <v>76</v>
      </c>
      <c r="AY821" s="264" t="s">
        <v>203</v>
      </c>
    </row>
    <row r="822" s="15" customFormat="1">
      <c r="A822" s="15"/>
      <c r="B822" s="265"/>
      <c r="C822" s="266"/>
      <c r="D822" s="245" t="s">
        <v>243</v>
      </c>
      <c r="E822" s="267" t="s">
        <v>1</v>
      </c>
      <c r="F822" s="268" t="s">
        <v>247</v>
      </c>
      <c r="G822" s="266"/>
      <c r="H822" s="269">
        <v>4976.5</v>
      </c>
      <c r="I822" s="270"/>
      <c r="J822" s="266"/>
      <c r="K822" s="266"/>
      <c r="L822" s="271"/>
      <c r="M822" s="272"/>
      <c r="N822" s="273"/>
      <c r="O822" s="273"/>
      <c r="P822" s="273"/>
      <c r="Q822" s="273"/>
      <c r="R822" s="273"/>
      <c r="S822" s="273"/>
      <c r="T822" s="274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75" t="s">
        <v>243</v>
      </c>
      <c r="AU822" s="275" t="s">
        <v>85</v>
      </c>
      <c r="AV822" s="15" t="s">
        <v>209</v>
      </c>
      <c r="AW822" s="15" t="s">
        <v>32</v>
      </c>
      <c r="AX822" s="15" t="s">
        <v>83</v>
      </c>
      <c r="AY822" s="275" t="s">
        <v>203</v>
      </c>
    </row>
    <row r="823" s="2" customFormat="1" ht="24.15" customHeight="1">
      <c r="A823" s="39"/>
      <c r="B823" s="40"/>
      <c r="C823" s="229" t="s">
        <v>1376</v>
      </c>
      <c r="D823" s="229" t="s">
        <v>205</v>
      </c>
      <c r="E823" s="230" t="s">
        <v>1377</v>
      </c>
      <c r="F823" s="231" t="s">
        <v>1378</v>
      </c>
      <c r="G823" s="232" t="s">
        <v>213</v>
      </c>
      <c r="H823" s="233">
        <v>14</v>
      </c>
      <c r="I823" s="234"/>
      <c r="J823" s="235">
        <f>ROUND(I823*H823,2)</f>
        <v>0</v>
      </c>
      <c r="K823" s="236"/>
      <c r="L823" s="45"/>
      <c r="M823" s="237" t="s">
        <v>1</v>
      </c>
      <c r="N823" s="238" t="s">
        <v>41</v>
      </c>
      <c r="O823" s="92"/>
      <c r="P823" s="239">
        <f>O823*H823</f>
        <v>0</v>
      </c>
      <c r="Q823" s="239">
        <v>0.00029</v>
      </c>
      <c r="R823" s="239">
        <f>Q823*H823</f>
        <v>0.0040600000000000002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277</v>
      </c>
      <c r="AT823" s="241" t="s">
        <v>205</v>
      </c>
      <c r="AU823" s="241" t="s">
        <v>85</v>
      </c>
      <c r="AY823" s="18" t="s">
        <v>203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83</v>
      </c>
      <c r="BK823" s="242">
        <f>ROUND(I823*H823,2)</f>
        <v>0</v>
      </c>
      <c r="BL823" s="18" t="s">
        <v>277</v>
      </c>
      <c r="BM823" s="241" t="s">
        <v>1379</v>
      </c>
    </row>
    <row r="824" s="2" customFormat="1" ht="21.75" customHeight="1">
      <c r="A824" s="39"/>
      <c r="B824" s="40"/>
      <c r="C824" s="229" t="s">
        <v>436</v>
      </c>
      <c r="D824" s="229" t="s">
        <v>205</v>
      </c>
      <c r="E824" s="230" t="s">
        <v>1380</v>
      </c>
      <c r="F824" s="231" t="s">
        <v>1381</v>
      </c>
      <c r="G824" s="232" t="s">
        <v>213</v>
      </c>
      <c r="H824" s="233">
        <v>14</v>
      </c>
      <c r="I824" s="234"/>
      <c r="J824" s="235">
        <f>ROUND(I824*H824,2)</f>
        <v>0</v>
      </c>
      <c r="K824" s="236"/>
      <c r="L824" s="45"/>
      <c r="M824" s="237" t="s">
        <v>1</v>
      </c>
      <c r="N824" s="238" t="s">
        <v>41</v>
      </c>
      <c r="O824" s="92"/>
      <c r="P824" s="239">
        <f>O824*H824</f>
        <v>0</v>
      </c>
      <c r="Q824" s="239">
        <v>0</v>
      </c>
      <c r="R824" s="239">
        <f>Q824*H824</f>
        <v>0</v>
      </c>
      <c r="S824" s="239">
        <v>0</v>
      </c>
      <c r="T824" s="240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1" t="s">
        <v>277</v>
      </c>
      <c r="AT824" s="241" t="s">
        <v>205</v>
      </c>
      <c r="AU824" s="241" t="s">
        <v>85</v>
      </c>
      <c r="AY824" s="18" t="s">
        <v>203</v>
      </c>
      <c r="BE824" s="242">
        <f>IF(N824="základní",J824,0)</f>
        <v>0</v>
      </c>
      <c r="BF824" s="242">
        <f>IF(N824="snížená",J824,0)</f>
        <v>0</v>
      </c>
      <c r="BG824" s="242">
        <f>IF(N824="zákl. přenesená",J824,0)</f>
        <v>0</v>
      </c>
      <c r="BH824" s="242">
        <f>IF(N824="sníž. přenesená",J824,0)</f>
        <v>0</v>
      </c>
      <c r="BI824" s="242">
        <f>IF(N824="nulová",J824,0)</f>
        <v>0</v>
      </c>
      <c r="BJ824" s="18" t="s">
        <v>83</v>
      </c>
      <c r="BK824" s="242">
        <f>ROUND(I824*H824,2)</f>
        <v>0</v>
      </c>
      <c r="BL824" s="18" t="s">
        <v>277</v>
      </c>
      <c r="BM824" s="241" t="s">
        <v>1382</v>
      </c>
    </row>
    <row r="825" s="12" customFormat="1" ht="22.8" customHeight="1">
      <c r="A825" s="12"/>
      <c r="B825" s="213"/>
      <c r="C825" s="214"/>
      <c r="D825" s="215" t="s">
        <v>75</v>
      </c>
      <c r="E825" s="227" t="s">
        <v>1383</v>
      </c>
      <c r="F825" s="227" t="s">
        <v>1384</v>
      </c>
      <c r="G825" s="214"/>
      <c r="H825" s="214"/>
      <c r="I825" s="217"/>
      <c r="J825" s="228">
        <f>BK825</f>
        <v>0</v>
      </c>
      <c r="K825" s="214"/>
      <c r="L825" s="219"/>
      <c r="M825" s="220"/>
      <c r="N825" s="221"/>
      <c r="O825" s="221"/>
      <c r="P825" s="222">
        <f>SUM(P826:P830)</f>
        <v>0</v>
      </c>
      <c r="Q825" s="221"/>
      <c r="R825" s="222">
        <f>SUM(R826:R830)</f>
        <v>9.5118645999999991</v>
      </c>
      <c r="S825" s="221"/>
      <c r="T825" s="223">
        <f>SUM(T826:T830)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24" t="s">
        <v>85</v>
      </c>
      <c r="AT825" s="225" t="s">
        <v>75</v>
      </c>
      <c r="AU825" s="225" t="s">
        <v>83</v>
      </c>
      <c r="AY825" s="224" t="s">
        <v>203</v>
      </c>
      <c r="BK825" s="226">
        <f>SUM(BK826:BK830)</f>
        <v>0</v>
      </c>
    </row>
    <row r="826" s="2" customFormat="1" ht="24.15" customHeight="1">
      <c r="A826" s="39"/>
      <c r="B826" s="40"/>
      <c r="C826" s="229" t="s">
        <v>1385</v>
      </c>
      <c r="D826" s="229" t="s">
        <v>205</v>
      </c>
      <c r="E826" s="230" t="s">
        <v>1386</v>
      </c>
      <c r="F826" s="231" t="s">
        <v>1387</v>
      </c>
      <c r="G826" s="232" t="s">
        <v>213</v>
      </c>
      <c r="H826" s="233">
        <v>19293.843000000001</v>
      </c>
      <c r="I826" s="234"/>
      <c r="J826" s="235">
        <f>ROUND(I826*H826,2)</f>
        <v>0</v>
      </c>
      <c r="K826" s="236"/>
      <c r="L826" s="45"/>
      <c r="M826" s="237" t="s">
        <v>1</v>
      </c>
      <c r="N826" s="238" t="s">
        <v>41</v>
      </c>
      <c r="O826" s="92"/>
      <c r="P826" s="239">
        <f>O826*H826</f>
        <v>0</v>
      </c>
      <c r="Q826" s="239">
        <v>0.00020000000000000001</v>
      </c>
      <c r="R826" s="239">
        <f>Q826*H826</f>
        <v>3.8587686000000003</v>
      </c>
      <c r="S826" s="239">
        <v>0</v>
      </c>
      <c r="T826" s="24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1" t="s">
        <v>277</v>
      </c>
      <c r="AT826" s="241" t="s">
        <v>205</v>
      </c>
      <c r="AU826" s="241" t="s">
        <v>85</v>
      </c>
      <c r="AY826" s="18" t="s">
        <v>203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8" t="s">
        <v>83</v>
      </c>
      <c r="BK826" s="242">
        <f>ROUND(I826*H826,2)</f>
        <v>0</v>
      </c>
      <c r="BL826" s="18" t="s">
        <v>277</v>
      </c>
      <c r="BM826" s="241" t="s">
        <v>1388</v>
      </c>
    </row>
    <row r="827" s="2" customFormat="1" ht="24.15" customHeight="1">
      <c r="A827" s="39"/>
      <c r="B827" s="40"/>
      <c r="C827" s="229" t="s">
        <v>440</v>
      </c>
      <c r="D827" s="229" t="s">
        <v>205</v>
      </c>
      <c r="E827" s="230" t="s">
        <v>1389</v>
      </c>
      <c r="F827" s="231" t="s">
        <v>1390</v>
      </c>
      <c r="G827" s="232" t="s">
        <v>213</v>
      </c>
      <c r="H827" s="233">
        <v>19293.843000000001</v>
      </c>
      <c r="I827" s="234"/>
      <c r="J827" s="235">
        <f>ROUND(I827*H827,2)</f>
        <v>0</v>
      </c>
      <c r="K827" s="236"/>
      <c r="L827" s="45"/>
      <c r="M827" s="237" t="s">
        <v>1</v>
      </c>
      <c r="N827" s="238" t="s">
        <v>41</v>
      </c>
      <c r="O827" s="92"/>
      <c r="P827" s="239">
        <f>O827*H827</f>
        <v>0</v>
      </c>
      <c r="Q827" s="239">
        <v>0.00029</v>
      </c>
      <c r="R827" s="239">
        <f>Q827*H827</f>
        <v>5.5952144700000002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277</v>
      </c>
      <c r="AT827" s="241" t="s">
        <v>205</v>
      </c>
      <c r="AU827" s="241" t="s">
        <v>85</v>
      </c>
      <c r="AY827" s="18" t="s">
        <v>203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83</v>
      </c>
      <c r="BK827" s="242">
        <f>ROUND(I827*H827,2)</f>
        <v>0</v>
      </c>
      <c r="BL827" s="18" t="s">
        <v>277</v>
      </c>
      <c r="BM827" s="241" t="s">
        <v>1391</v>
      </c>
    </row>
    <row r="828" s="2" customFormat="1" ht="33" customHeight="1">
      <c r="A828" s="39"/>
      <c r="B828" s="40"/>
      <c r="C828" s="229" t="s">
        <v>1392</v>
      </c>
      <c r="D828" s="229" t="s">
        <v>205</v>
      </c>
      <c r="E828" s="230" t="s">
        <v>1393</v>
      </c>
      <c r="F828" s="231" t="s">
        <v>1394</v>
      </c>
      <c r="G828" s="232" t="s">
        <v>213</v>
      </c>
      <c r="H828" s="233">
        <v>5788.1530000000002</v>
      </c>
      <c r="I828" s="234"/>
      <c r="J828" s="235">
        <f>ROUND(I828*H828,2)</f>
        <v>0</v>
      </c>
      <c r="K828" s="236"/>
      <c r="L828" s="45"/>
      <c r="M828" s="237" t="s">
        <v>1</v>
      </c>
      <c r="N828" s="238" t="s">
        <v>41</v>
      </c>
      <c r="O828" s="92"/>
      <c r="P828" s="239">
        <f>O828*H828</f>
        <v>0</v>
      </c>
      <c r="Q828" s="239">
        <v>1.0000000000000001E-05</v>
      </c>
      <c r="R828" s="239">
        <f>Q828*H828</f>
        <v>0.057881530000000007</v>
      </c>
      <c r="S828" s="239">
        <v>0</v>
      </c>
      <c r="T828" s="240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1" t="s">
        <v>277</v>
      </c>
      <c r="AT828" s="241" t="s">
        <v>205</v>
      </c>
      <c r="AU828" s="241" t="s">
        <v>85</v>
      </c>
      <c r="AY828" s="18" t="s">
        <v>203</v>
      </c>
      <c r="BE828" s="242">
        <f>IF(N828="základní",J828,0)</f>
        <v>0</v>
      </c>
      <c r="BF828" s="242">
        <f>IF(N828="snížená",J828,0)</f>
        <v>0</v>
      </c>
      <c r="BG828" s="242">
        <f>IF(N828="zákl. přenesená",J828,0)</f>
        <v>0</v>
      </c>
      <c r="BH828" s="242">
        <f>IF(N828="sníž. přenesená",J828,0)</f>
        <v>0</v>
      </c>
      <c r="BI828" s="242">
        <f>IF(N828="nulová",J828,0)</f>
        <v>0</v>
      </c>
      <c r="BJ828" s="18" t="s">
        <v>83</v>
      </c>
      <c r="BK828" s="242">
        <f>ROUND(I828*H828,2)</f>
        <v>0</v>
      </c>
      <c r="BL828" s="18" t="s">
        <v>277</v>
      </c>
      <c r="BM828" s="241" t="s">
        <v>1395</v>
      </c>
    </row>
    <row r="829" s="14" customFormat="1">
      <c r="A829" s="14"/>
      <c r="B829" s="254"/>
      <c r="C829" s="255"/>
      <c r="D829" s="245" t="s">
        <v>243</v>
      </c>
      <c r="E829" s="256" t="s">
        <v>1</v>
      </c>
      <c r="F829" s="257" t="s">
        <v>1396</v>
      </c>
      <c r="G829" s="255"/>
      <c r="H829" s="258">
        <v>5788.1530000000002</v>
      </c>
      <c r="I829" s="259"/>
      <c r="J829" s="255"/>
      <c r="K829" s="255"/>
      <c r="L829" s="260"/>
      <c r="M829" s="261"/>
      <c r="N829" s="262"/>
      <c r="O829" s="262"/>
      <c r="P829" s="262"/>
      <c r="Q829" s="262"/>
      <c r="R829" s="262"/>
      <c r="S829" s="262"/>
      <c r="T829" s="26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4" t="s">
        <v>243</v>
      </c>
      <c r="AU829" s="264" t="s">
        <v>85</v>
      </c>
      <c r="AV829" s="14" t="s">
        <v>85</v>
      </c>
      <c r="AW829" s="14" t="s">
        <v>32</v>
      </c>
      <c r="AX829" s="14" t="s">
        <v>76</v>
      </c>
      <c r="AY829" s="264" t="s">
        <v>203</v>
      </c>
    </row>
    <row r="830" s="15" customFormat="1">
      <c r="A830" s="15"/>
      <c r="B830" s="265"/>
      <c r="C830" s="266"/>
      <c r="D830" s="245" t="s">
        <v>243</v>
      </c>
      <c r="E830" s="267" t="s">
        <v>1</v>
      </c>
      <c r="F830" s="268" t="s">
        <v>247</v>
      </c>
      <c r="G830" s="266"/>
      <c r="H830" s="269">
        <v>5788.1530000000002</v>
      </c>
      <c r="I830" s="270"/>
      <c r="J830" s="266"/>
      <c r="K830" s="266"/>
      <c r="L830" s="271"/>
      <c r="M830" s="303"/>
      <c r="N830" s="304"/>
      <c r="O830" s="304"/>
      <c r="P830" s="304"/>
      <c r="Q830" s="304"/>
      <c r="R830" s="304"/>
      <c r="S830" s="304"/>
      <c r="T830" s="30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5" t="s">
        <v>243</v>
      </c>
      <c r="AU830" s="275" t="s">
        <v>85</v>
      </c>
      <c r="AV830" s="15" t="s">
        <v>209</v>
      </c>
      <c r="AW830" s="15" t="s">
        <v>32</v>
      </c>
      <c r="AX830" s="15" t="s">
        <v>83</v>
      </c>
      <c r="AY830" s="275" t="s">
        <v>203</v>
      </c>
    </row>
    <row r="831" s="2" customFormat="1" ht="6.96" customHeight="1">
      <c r="A831" s="39"/>
      <c r="B831" s="67"/>
      <c r="C831" s="68"/>
      <c r="D831" s="68"/>
      <c r="E831" s="68"/>
      <c r="F831" s="68"/>
      <c r="G831" s="68"/>
      <c r="H831" s="68"/>
      <c r="I831" s="68"/>
      <c r="J831" s="68"/>
      <c r="K831" s="68"/>
      <c r="L831" s="45"/>
      <c r="M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</sheetData>
  <sheetProtection sheet="1" autoFilter="0" formatColumns="0" formatRows="0" objects="1" scenarios="1" spinCount="100000" saltValue="RFw04gXe8whF+F0l1l5BSe165yKWLfeHVRbaGUQi7ObtNojJg2VMXzP35a6SYCUhqsFaXcxl19ndrJL6uqRk+Q==" hashValue="MVYsiXlcKYE6IjXlmizjzxcOxniMtDcdkKCbV2wueM4TdRuTo7DmPDgWxSDFcLjcmpW+f5SlLuQMWe+kR3bItA==" algorithmName="SHA-512" password="99DC"/>
  <autoFilter ref="C139:K8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1397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ROUND((SUM(BE128:BE220)),  2)</f>
        <v>0</v>
      </c>
      <c r="G35" s="39"/>
      <c r="H35" s="39"/>
      <c r="I35" s="166">
        <v>0.20999999999999999</v>
      </c>
      <c r="J35" s="165">
        <f>ROUND(((SUM(BE128:BE220))*I35),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ROUND((SUM(BF128:BF220)),  2)</f>
        <v>0</v>
      </c>
      <c r="G36" s="39"/>
      <c r="H36" s="39"/>
      <c r="I36" s="166">
        <v>0.12</v>
      </c>
      <c r="J36" s="165">
        <f>ROUND(((SUM(BF128:BF220))*I36),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ROUND((SUM(BG128:BG220)),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ROUND((SUM(BH128:BH220)),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ROUND((SUM(BI128:BI220)),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D.1.2 - Stavebně 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1398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172</v>
      </c>
      <c r="E102" s="198"/>
      <c r="F102" s="198"/>
      <c r="G102" s="198"/>
      <c r="H102" s="198"/>
      <c r="I102" s="198"/>
      <c r="J102" s="199">
        <f>J193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173</v>
      </c>
      <c r="E103" s="198"/>
      <c r="F103" s="198"/>
      <c r="G103" s="198"/>
      <c r="H103" s="198"/>
      <c r="I103" s="198"/>
      <c r="J103" s="199">
        <f>J197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174</v>
      </c>
      <c r="E104" s="198"/>
      <c r="F104" s="198"/>
      <c r="G104" s="198"/>
      <c r="H104" s="198"/>
      <c r="I104" s="198"/>
      <c r="J104" s="199">
        <f>J205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175</v>
      </c>
      <c r="E105" s="193"/>
      <c r="F105" s="193"/>
      <c r="G105" s="193"/>
      <c r="H105" s="193"/>
      <c r="I105" s="193"/>
      <c r="J105" s="194">
        <f>J207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181</v>
      </c>
      <c r="E106" s="198"/>
      <c r="F106" s="198"/>
      <c r="G106" s="198"/>
      <c r="H106" s="198"/>
      <c r="I106" s="198"/>
      <c r="J106" s="199">
        <f>J208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188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Objekty OU, část D a DM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158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159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D.1.2 - Stavebně konstrukční řešení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31. 8. 2018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Ostravská univerzita</v>
      </c>
      <c r="G124" s="41"/>
      <c r="H124" s="41"/>
      <c r="I124" s="33" t="s">
        <v>30</v>
      </c>
      <c r="J124" s="37" t="str">
        <f>E23</f>
        <v>Marpo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189</v>
      </c>
      <c r="D127" s="204" t="s">
        <v>61</v>
      </c>
      <c r="E127" s="204" t="s">
        <v>57</v>
      </c>
      <c r="F127" s="204" t="s">
        <v>58</v>
      </c>
      <c r="G127" s="204" t="s">
        <v>190</v>
      </c>
      <c r="H127" s="204" t="s">
        <v>191</v>
      </c>
      <c r="I127" s="204" t="s">
        <v>192</v>
      </c>
      <c r="J127" s="205" t="s">
        <v>165</v>
      </c>
      <c r="K127" s="206" t="s">
        <v>193</v>
      </c>
      <c r="L127" s="207"/>
      <c r="M127" s="101" t="s">
        <v>1</v>
      </c>
      <c r="N127" s="102" t="s">
        <v>40</v>
      </c>
      <c r="O127" s="102" t="s">
        <v>194</v>
      </c>
      <c r="P127" s="102" t="s">
        <v>195</v>
      </c>
      <c r="Q127" s="102" t="s">
        <v>196</v>
      </c>
      <c r="R127" s="102" t="s">
        <v>197</v>
      </c>
      <c r="S127" s="102" t="s">
        <v>198</v>
      </c>
      <c r="T127" s="103" t="s">
        <v>199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200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P129+P207</f>
        <v>0</v>
      </c>
      <c r="Q128" s="105"/>
      <c r="R128" s="210">
        <f>R129+R207</f>
        <v>120.85222746000001</v>
      </c>
      <c r="S128" s="105"/>
      <c r="T128" s="211">
        <f>T129+T207</f>
        <v>0.0036000000000000003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167</v>
      </c>
      <c r="BK128" s="212">
        <f>BK129+BK207</f>
        <v>0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201</v>
      </c>
      <c r="F129" s="216" t="s">
        <v>202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P130+P161+P193+P197+P205</f>
        <v>0</v>
      </c>
      <c r="Q129" s="221"/>
      <c r="R129" s="222">
        <f>R130+R161+R193+R197+R205</f>
        <v>120.85222746000001</v>
      </c>
      <c r="S129" s="221"/>
      <c r="T129" s="223">
        <f>T130+T161+T193+T197+T205</f>
        <v>0.0036000000000000003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203</v>
      </c>
      <c r="BK129" s="226">
        <f>BK130+BK161+BK193+BK197+BK205</f>
        <v>0</v>
      </c>
    </row>
    <row r="130" s="12" customFormat="1" ht="22.8" customHeight="1">
      <c r="A130" s="12"/>
      <c r="B130" s="213"/>
      <c r="C130" s="214"/>
      <c r="D130" s="215" t="s">
        <v>75</v>
      </c>
      <c r="E130" s="227" t="s">
        <v>85</v>
      </c>
      <c r="F130" s="227" t="s">
        <v>1399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SUM(P131:P160)</f>
        <v>0</v>
      </c>
      <c r="Q130" s="221"/>
      <c r="R130" s="222">
        <f>SUM(R131:R160)</f>
        <v>31.452000630000001</v>
      </c>
      <c r="S130" s="221"/>
      <c r="T130" s="223">
        <f>SUM(T131:T160)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83</v>
      </c>
      <c r="AY130" s="224" t="s">
        <v>203</v>
      </c>
      <c r="BK130" s="226">
        <f>SUM(BK131:BK160)</f>
        <v>0</v>
      </c>
    </row>
    <row r="131" s="2" customFormat="1" ht="24.15" customHeight="1">
      <c r="A131" s="39"/>
      <c r="B131" s="40"/>
      <c r="C131" s="229" t="s">
        <v>83</v>
      </c>
      <c r="D131" s="229" t="s">
        <v>205</v>
      </c>
      <c r="E131" s="230" t="s">
        <v>1400</v>
      </c>
      <c r="F131" s="231" t="s">
        <v>1401</v>
      </c>
      <c r="G131" s="232" t="s">
        <v>336</v>
      </c>
      <c r="H131" s="233">
        <v>296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0.00020000000000000001</v>
      </c>
      <c r="R131" s="239">
        <f>Q131*H131</f>
        <v>0.059200000000000003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85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267</v>
      </c>
    </row>
    <row r="132" s="2" customFormat="1" ht="24.15" customHeight="1">
      <c r="A132" s="39"/>
      <c r="B132" s="40"/>
      <c r="C132" s="229" t="s">
        <v>85</v>
      </c>
      <c r="D132" s="229" t="s">
        <v>205</v>
      </c>
      <c r="E132" s="230" t="s">
        <v>1402</v>
      </c>
      <c r="F132" s="231" t="s">
        <v>1403</v>
      </c>
      <c r="G132" s="232" t="s">
        <v>208</v>
      </c>
      <c r="H132" s="233">
        <v>7.875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2.5018699999999998</v>
      </c>
      <c r="R132" s="239">
        <f>Q132*H132</f>
        <v>19.702226249999999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85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316</v>
      </c>
    </row>
    <row r="133" s="14" customFormat="1">
      <c r="A133" s="14"/>
      <c r="B133" s="254"/>
      <c r="C133" s="255"/>
      <c r="D133" s="245" t="s">
        <v>243</v>
      </c>
      <c r="E133" s="256" t="s">
        <v>1</v>
      </c>
      <c r="F133" s="257" t="s">
        <v>1404</v>
      </c>
      <c r="G133" s="255"/>
      <c r="H133" s="258">
        <v>6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4" t="s">
        <v>243</v>
      </c>
      <c r="AU133" s="264" t="s">
        <v>85</v>
      </c>
      <c r="AV133" s="14" t="s">
        <v>85</v>
      </c>
      <c r="AW133" s="14" t="s">
        <v>32</v>
      </c>
      <c r="AX133" s="14" t="s">
        <v>76</v>
      </c>
      <c r="AY133" s="264" t="s">
        <v>203</v>
      </c>
    </row>
    <row r="134" s="14" customFormat="1">
      <c r="A134" s="14"/>
      <c r="B134" s="254"/>
      <c r="C134" s="255"/>
      <c r="D134" s="245" t="s">
        <v>243</v>
      </c>
      <c r="E134" s="256" t="s">
        <v>1</v>
      </c>
      <c r="F134" s="257" t="s">
        <v>1405</v>
      </c>
      <c r="G134" s="255"/>
      <c r="H134" s="258">
        <v>0.375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243</v>
      </c>
      <c r="AU134" s="264" t="s">
        <v>85</v>
      </c>
      <c r="AV134" s="14" t="s">
        <v>85</v>
      </c>
      <c r="AW134" s="14" t="s">
        <v>32</v>
      </c>
      <c r="AX134" s="14" t="s">
        <v>76</v>
      </c>
      <c r="AY134" s="264" t="s">
        <v>203</v>
      </c>
    </row>
    <row r="135" s="14" customFormat="1">
      <c r="A135" s="14"/>
      <c r="B135" s="254"/>
      <c r="C135" s="255"/>
      <c r="D135" s="245" t="s">
        <v>243</v>
      </c>
      <c r="E135" s="256" t="s">
        <v>1</v>
      </c>
      <c r="F135" s="257" t="s">
        <v>1406</v>
      </c>
      <c r="G135" s="255"/>
      <c r="H135" s="258">
        <v>0.75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243</v>
      </c>
      <c r="AU135" s="264" t="s">
        <v>85</v>
      </c>
      <c r="AV135" s="14" t="s">
        <v>85</v>
      </c>
      <c r="AW135" s="14" t="s">
        <v>32</v>
      </c>
      <c r="AX135" s="14" t="s">
        <v>76</v>
      </c>
      <c r="AY135" s="264" t="s">
        <v>203</v>
      </c>
    </row>
    <row r="136" s="14" customFormat="1">
      <c r="A136" s="14"/>
      <c r="B136" s="254"/>
      <c r="C136" s="255"/>
      <c r="D136" s="245" t="s">
        <v>243</v>
      </c>
      <c r="E136" s="256" t="s">
        <v>1</v>
      </c>
      <c r="F136" s="257" t="s">
        <v>1407</v>
      </c>
      <c r="G136" s="255"/>
      <c r="H136" s="258">
        <v>0.75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243</v>
      </c>
      <c r="AU136" s="264" t="s">
        <v>85</v>
      </c>
      <c r="AV136" s="14" t="s">
        <v>85</v>
      </c>
      <c r="AW136" s="14" t="s">
        <v>32</v>
      </c>
      <c r="AX136" s="14" t="s">
        <v>76</v>
      </c>
      <c r="AY136" s="264" t="s">
        <v>203</v>
      </c>
    </row>
    <row r="137" s="15" customFormat="1">
      <c r="A137" s="15"/>
      <c r="B137" s="265"/>
      <c r="C137" s="266"/>
      <c r="D137" s="245" t="s">
        <v>243</v>
      </c>
      <c r="E137" s="267" t="s">
        <v>1</v>
      </c>
      <c r="F137" s="268" t="s">
        <v>247</v>
      </c>
      <c r="G137" s="266"/>
      <c r="H137" s="269">
        <v>7.875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5" t="s">
        <v>243</v>
      </c>
      <c r="AU137" s="275" t="s">
        <v>85</v>
      </c>
      <c r="AV137" s="15" t="s">
        <v>209</v>
      </c>
      <c r="AW137" s="15" t="s">
        <v>32</v>
      </c>
      <c r="AX137" s="15" t="s">
        <v>83</v>
      </c>
      <c r="AY137" s="275" t="s">
        <v>203</v>
      </c>
    </row>
    <row r="138" s="2" customFormat="1" ht="16.5" customHeight="1">
      <c r="A138" s="39"/>
      <c r="B138" s="40"/>
      <c r="C138" s="229" t="s">
        <v>108</v>
      </c>
      <c r="D138" s="229" t="s">
        <v>205</v>
      </c>
      <c r="E138" s="230" t="s">
        <v>1408</v>
      </c>
      <c r="F138" s="231" t="s">
        <v>1409</v>
      </c>
      <c r="G138" s="232" t="s">
        <v>213</v>
      </c>
      <c r="H138" s="233">
        <v>32.25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0.00264</v>
      </c>
      <c r="R138" s="239">
        <f>Q138*H138</f>
        <v>0.085139999999999993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329</v>
      </c>
    </row>
    <row r="139" s="14" customFormat="1">
      <c r="A139" s="14"/>
      <c r="B139" s="254"/>
      <c r="C139" s="255"/>
      <c r="D139" s="245" t="s">
        <v>243</v>
      </c>
      <c r="E139" s="256" t="s">
        <v>1</v>
      </c>
      <c r="F139" s="257" t="s">
        <v>1410</v>
      </c>
      <c r="G139" s="255"/>
      <c r="H139" s="258">
        <v>24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243</v>
      </c>
      <c r="AU139" s="264" t="s">
        <v>85</v>
      </c>
      <c r="AV139" s="14" t="s">
        <v>85</v>
      </c>
      <c r="AW139" s="14" t="s">
        <v>32</v>
      </c>
      <c r="AX139" s="14" t="s">
        <v>76</v>
      </c>
      <c r="AY139" s="264" t="s">
        <v>203</v>
      </c>
    </row>
    <row r="140" s="14" customFormat="1">
      <c r="A140" s="14"/>
      <c r="B140" s="254"/>
      <c r="C140" s="255"/>
      <c r="D140" s="245" t="s">
        <v>243</v>
      </c>
      <c r="E140" s="256" t="s">
        <v>1</v>
      </c>
      <c r="F140" s="257" t="s">
        <v>1411</v>
      </c>
      <c r="G140" s="255"/>
      <c r="H140" s="258">
        <v>2.25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243</v>
      </c>
      <c r="AU140" s="264" t="s">
        <v>85</v>
      </c>
      <c r="AV140" s="14" t="s">
        <v>85</v>
      </c>
      <c r="AW140" s="14" t="s">
        <v>32</v>
      </c>
      <c r="AX140" s="14" t="s">
        <v>76</v>
      </c>
      <c r="AY140" s="264" t="s">
        <v>203</v>
      </c>
    </row>
    <row r="141" s="14" customFormat="1">
      <c r="A141" s="14"/>
      <c r="B141" s="254"/>
      <c r="C141" s="255"/>
      <c r="D141" s="245" t="s">
        <v>243</v>
      </c>
      <c r="E141" s="256" t="s">
        <v>1</v>
      </c>
      <c r="F141" s="257" t="s">
        <v>1412</v>
      </c>
      <c r="G141" s="255"/>
      <c r="H141" s="258">
        <v>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243</v>
      </c>
      <c r="AU141" s="264" t="s">
        <v>85</v>
      </c>
      <c r="AV141" s="14" t="s">
        <v>85</v>
      </c>
      <c r="AW141" s="14" t="s">
        <v>32</v>
      </c>
      <c r="AX141" s="14" t="s">
        <v>76</v>
      </c>
      <c r="AY141" s="264" t="s">
        <v>203</v>
      </c>
    </row>
    <row r="142" s="14" customFormat="1">
      <c r="A142" s="14"/>
      <c r="B142" s="254"/>
      <c r="C142" s="255"/>
      <c r="D142" s="245" t="s">
        <v>243</v>
      </c>
      <c r="E142" s="256" t="s">
        <v>1</v>
      </c>
      <c r="F142" s="257" t="s">
        <v>1413</v>
      </c>
      <c r="G142" s="255"/>
      <c r="H142" s="258">
        <v>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243</v>
      </c>
      <c r="AU142" s="264" t="s">
        <v>85</v>
      </c>
      <c r="AV142" s="14" t="s">
        <v>85</v>
      </c>
      <c r="AW142" s="14" t="s">
        <v>32</v>
      </c>
      <c r="AX142" s="14" t="s">
        <v>76</v>
      </c>
      <c r="AY142" s="264" t="s">
        <v>203</v>
      </c>
    </row>
    <row r="143" s="15" customFormat="1">
      <c r="A143" s="15"/>
      <c r="B143" s="265"/>
      <c r="C143" s="266"/>
      <c r="D143" s="245" t="s">
        <v>243</v>
      </c>
      <c r="E143" s="267" t="s">
        <v>1</v>
      </c>
      <c r="F143" s="268" t="s">
        <v>247</v>
      </c>
      <c r="G143" s="266"/>
      <c r="H143" s="269">
        <v>32.25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5" t="s">
        <v>243</v>
      </c>
      <c r="AU143" s="275" t="s">
        <v>85</v>
      </c>
      <c r="AV143" s="15" t="s">
        <v>209</v>
      </c>
      <c r="AW143" s="15" t="s">
        <v>32</v>
      </c>
      <c r="AX143" s="15" t="s">
        <v>83</v>
      </c>
      <c r="AY143" s="275" t="s">
        <v>203</v>
      </c>
    </row>
    <row r="144" s="2" customFormat="1" ht="16.5" customHeight="1">
      <c r="A144" s="39"/>
      <c r="B144" s="40"/>
      <c r="C144" s="229" t="s">
        <v>209</v>
      </c>
      <c r="D144" s="229" t="s">
        <v>205</v>
      </c>
      <c r="E144" s="230" t="s">
        <v>1414</v>
      </c>
      <c r="F144" s="231" t="s">
        <v>1415</v>
      </c>
      <c r="G144" s="232" t="s">
        <v>213</v>
      </c>
      <c r="H144" s="233">
        <v>32.25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338</v>
      </c>
    </row>
    <row r="145" s="2" customFormat="1" ht="21.75" customHeight="1">
      <c r="A145" s="39"/>
      <c r="B145" s="40"/>
      <c r="C145" s="229" t="s">
        <v>222</v>
      </c>
      <c r="D145" s="229" t="s">
        <v>205</v>
      </c>
      <c r="E145" s="230" t="s">
        <v>1416</v>
      </c>
      <c r="F145" s="231" t="s">
        <v>1417</v>
      </c>
      <c r="G145" s="232" t="s">
        <v>241</v>
      </c>
      <c r="H145" s="233">
        <v>0.749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1.0606199999999999</v>
      </c>
      <c r="R145" s="239">
        <f>Q145*H145</f>
        <v>0.79440437999999991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85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210</v>
      </c>
    </row>
    <row r="146" s="14" customFormat="1">
      <c r="A146" s="14"/>
      <c r="B146" s="254"/>
      <c r="C146" s="255"/>
      <c r="D146" s="245" t="s">
        <v>243</v>
      </c>
      <c r="E146" s="256" t="s">
        <v>1</v>
      </c>
      <c r="F146" s="257" t="s">
        <v>1418</v>
      </c>
      <c r="G146" s="255"/>
      <c r="H146" s="258">
        <v>0.625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243</v>
      </c>
      <c r="AU146" s="264" t="s">
        <v>85</v>
      </c>
      <c r="AV146" s="14" t="s">
        <v>85</v>
      </c>
      <c r="AW146" s="14" t="s">
        <v>32</v>
      </c>
      <c r="AX146" s="14" t="s">
        <v>76</v>
      </c>
      <c r="AY146" s="264" t="s">
        <v>203</v>
      </c>
    </row>
    <row r="147" s="14" customFormat="1">
      <c r="A147" s="14"/>
      <c r="B147" s="254"/>
      <c r="C147" s="255"/>
      <c r="D147" s="245" t="s">
        <v>243</v>
      </c>
      <c r="E147" s="256" t="s">
        <v>1</v>
      </c>
      <c r="F147" s="257" t="s">
        <v>1419</v>
      </c>
      <c r="G147" s="255"/>
      <c r="H147" s="258">
        <v>0.056000000000000001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4" t="s">
        <v>243</v>
      </c>
      <c r="AU147" s="264" t="s">
        <v>85</v>
      </c>
      <c r="AV147" s="14" t="s">
        <v>85</v>
      </c>
      <c r="AW147" s="14" t="s">
        <v>32</v>
      </c>
      <c r="AX147" s="14" t="s">
        <v>76</v>
      </c>
      <c r="AY147" s="264" t="s">
        <v>203</v>
      </c>
    </row>
    <row r="148" s="16" customFormat="1">
      <c r="A148" s="16"/>
      <c r="B148" s="292"/>
      <c r="C148" s="293"/>
      <c r="D148" s="245" t="s">
        <v>243</v>
      </c>
      <c r="E148" s="294" t="s">
        <v>1</v>
      </c>
      <c r="F148" s="295" t="s">
        <v>669</v>
      </c>
      <c r="G148" s="293"/>
      <c r="H148" s="296">
        <v>0.68100000000000005</v>
      </c>
      <c r="I148" s="297"/>
      <c r="J148" s="293"/>
      <c r="K148" s="293"/>
      <c r="L148" s="298"/>
      <c r="M148" s="299"/>
      <c r="N148" s="300"/>
      <c r="O148" s="300"/>
      <c r="P148" s="300"/>
      <c r="Q148" s="300"/>
      <c r="R148" s="300"/>
      <c r="S148" s="300"/>
      <c r="T148" s="30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2" t="s">
        <v>243</v>
      </c>
      <c r="AU148" s="302" t="s">
        <v>85</v>
      </c>
      <c r="AV148" s="16" t="s">
        <v>108</v>
      </c>
      <c r="AW148" s="16" t="s">
        <v>32</v>
      </c>
      <c r="AX148" s="16" t="s">
        <v>76</v>
      </c>
      <c r="AY148" s="302" t="s">
        <v>203</v>
      </c>
    </row>
    <row r="149" s="14" customFormat="1">
      <c r="A149" s="14"/>
      <c r="B149" s="254"/>
      <c r="C149" s="255"/>
      <c r="D149" s="245" t="s">
        <v>243</v>
      </c>
      <c r="E149" s="256" t="s">
        <v>1</v>
      </c>
      <c r="F149" s="257" t="s">
        <v>1420</v>
      </c>
      <c r="G149" s="255"/>
      <c r="H149" s="258">
        <v>0.068000000000000005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243</v>
      </c>
      <c r="AU149" s="264" t="s">
        <v>85</v>
      </c>
      <c r="AV149" s="14" t="s">
        <v>85</v>
      </c>
      <c r="AW149" s="14" t="s">
        <v>32</v>
      </c>
      <c r="AX149" s="14" t="s">
        <v>76</v>
      </c>
      <c r="AY149" s="264" t="s">
        <v>203</v>
      </c>
    </row>
    <row r="150" s="15" customFormat="1">
      <c r="A150" s="15"/>
      <c r="B150" s="265"/>
      <c r="C150" s="266"/>
      <c r="D150" s="245" t="s">
        <v>243</v>
      </c>
      <c r="E150" s="267" t="s">
        <v>1</v>
      </c>
      <c r="F150" s="268" t="s">
        <v>247</v>
      </c>
      <c r="G150" s="266"/>
      <c r="H150" s="269">
        <v>0.74900000000000011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5" t="s">
        <v>243</v>
      </c>
      <c r="AU150" s="275" t="s">
        <v>85</v>
      </c>
      <c r="AV150" s="15" t="s">
        <v>209</v>
      </c>
      <c r="AW150" s="15" t="s">
        <v>32</v>
      </c>
      <c r="AX150" s="15" t="s">
        <v>83</v>
      </c>
      <c r="AY150" s="275" t="s">
        <v>203</v>
      </c>
    </row>
    <row r="151" s="2" customFormat="1" ht="21.75" customHeight="1">
      <c r="A151" s="39"/>
      <c r="B151" s="40"/>
      <c r="C151" s="229" t="s">
        <v>226</v>
      </c>
      <c r="D151" s="229" t="s">
        <v>205</v>
      </c>
      <c r="E151" s="230" t="s">
        <v>1421</v>
      </c>
      <c r="F151" s="231" t="s">
        <v>1422</v>
      </c>
      <c r="G151" s="232" t="s">
        <v>336</v>
      </c>
      <c r="H151" s="233">
        <v>296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381</v>
      </c>
    </row>
    <row r="152" s="2" customFormat="1">
      <c r="A152" s="39"/>
      <c r="B152" s="40"/>
      <c r="C152" s="41"/>
      <c r="D152" s="245" t="s">
        <v>474</v>
      </c>
      <c r="E152" s="41"/>
      <c r="F152" s="276" t="s">
        <v>1423</v>
      </c>
      <c r="G152" s="41"/>
      <c r="H152" s="41"/>
      <c r="I152" s="277"/>
      <c r="J152" s="41"/>
      <c r="K152" s="41"/>
      <c r="L152" s="45"/>
      <c r="M152" s="278"/>
      <c r="N152" s="27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474</v>
      </c>
      <c r="AU152" s="18" t="s">
        <v>85</v>
      </c>
    </row>
    <row r="153" s="14" customFormat="1">
      <c r="A153" s="14"/>
      <c r="B153" s="254"/>
      <c r="C153" s="255"/>
      <c r="D153" s="245" t="s">
        <v>243</v>
      </c>
      <c r="E153" s="256" t="s">
        <v>1</v>
      </c>
      <c r="F153" s="257" t="s">
        <v>1424</v>
      </c>
      <c r="G153" s="255"/>
      <c r="H153" s="258">
        <v>296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243</v>
      </c>
      <c r="AU153" s="264" t="s">
        <v>85</v>
      </c>
      <c r="AV153" s="14" t="s">
        <v>85</v>
      </c>
      <c r="AW153" s="14" t="s">
        <v>32</v>
      </c>
      <c r="AX153" s="14" t="s">
        <v>76</v>
      </c>
      <c r="AY153" s="264" t="s">
        <v>203</v>
      </c>
    </row>
    <row r="154" s="15" customFormat="1">
      <c r="A154" s="15"/>
      <c r="B154" s="265"/>
      <c r="C154" s="266"/>
      <c r="D154" s="245" t="s">
        <v>243</v>
      </c>
      <c r="E154" s="267" t="s">
        <v>1</v>
      </c>
      <c r="F154" s="268" t="s">
        <v>247</v>
      </c>
      <c r="G154" s="266"/>
      <c r="H154" s="269">
        <v>296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243</v>
      </c>
      <c r="AU154" s="275" t="s">
        <v>85</v>
      </c>
      <c r="AV154" s="15" t="s">
        <v>209</v>
      </c>
      <c r="AW154" s="15" t="s">
        <v>32</v>
      </c>
      <c r="AX154" s="15" t="s">
        <v>83</v>
      </c>
      <c r="AY154" s="275" t="s">
        <v>203</v>
      </c>
    </row>
    <row r="155" s="2" customFormat="1" ht="16.5" customHeight="1">
      <c r="A155" s="39"/>
      <c r="B155" s="40"/>
      <c r="C155" s="229" t="s">
        <v>230</v>
      </c>
      <c r="D155" s="229" t="s">
        <v>205</v>
      </c>
      <c r="E155" s="230" t="s">
        <v>1425</v>
      </c>
      <c r="F155" s="231" t="s">
        <v>1426</v>
      </c>
      <c r="G155" s="232" t="s">
        <v>336</v>
      </c>
      <c r="H155" s="233">
        <v>185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0.037010000000000001</v>
      </c>
      <c r="R155" s="239">
        <f>Q155*H155</f>
        <v>6.8468499999999999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217</v>
      </c>
    </row>
    <row r="156" s="14" customFormat="1">
      <c r="A156" s="14"/>
      <c r="B156" s="254"/>
      <c r="C156" s="255"/>
      <c r="D156" s="245" t="s">
        <v>243</v>
      </c>
      <c r="E156" s="256" t="s">
        <v>1</v>
      </c>
      <c r="F156" s="257" t="s">
        <v>1427</v>
      </c>
      <c r="G156" s="255"/>
      <c r="H156" s="258">
        <v>185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243</v>
      </c>
      <c r="AU156" s="264" t="s">
        <v>85</v>
      </c>
      <c r="AV156" s="14" t="s">
        <v>85</v>
      </c>
      <c r="AW156" s="14" t="s">
        <v>32</v>
      </c>
      <c r="AX156" s="14" t="s">
        <v>76</v>
      </c>
      <c r="AY156" s="264" t="s">
        <v>203</v>
      </c>
    </row>
    <row r="157" s="15" customFormat="1">
      <c r="A157" s="15"/>
      <c r="B157" s="265"/>
      <c r="C157" s="266"/>
      <c r="D157" s="245" t="s">
        <v>243</v>
      </c>
      <c r="E157" s="267" t="s">
        <v>1</v>
      </c>
      <c r="F157" s="268" t="s">
        <v>247</v>
      </c>
      <c r="G157" s="266"/>
      <c r="H157" s="269">
        <v>185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243</v>
      </c>
      <c r="AU157" s="275" t="s">
        <v>85</v>
      </c>
      <c r="AV157" s="15" t="s">
        <v>209</v>
      </c>
      <c r="AW157" s="15" t="s">
        <v>32</v>
      </c>
      <c r="AX157" s="15" t="s">
        <v>83</v>
      </c>
      <c r="AY157" s="275" t="s">
        <v>203</v>
      </c>
    </row>
    <row r="158" s="2" customFormat="1" ht="16.5" customHeight="1">
      <c r="A158" s="39"/>
      <c r="B158" s="40"/>
      <c r="C158" s="281" t="s">
        <v>234</v>
      </c>
      <c r="D158" s="281" t="s">
        <v>643</v>
      </c>
      <c r="E158" s="282" t="s">
        <v>1428</v>
      </c>
      <c r="F158" s="283" t="s">
        <v>1429</v>
      </c>
      <c r="G158" s="284" t="s">
        <v>336</v>
      </c>
      <c r="H158" s="285">
        <v>203.5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41</v>
      </c>
      <c r="O158" s="92"/>
      <c r="P158" s="239">
        <f>O158*H158</f>
        <v>0</v>
      </c>
      <c r="Q158" s="239">
        <v>0.019480000000000001</v>
      </c>
      <c r="R158" s="239">
        <f>Q158*H158</f>
        <v>3.9641800000000003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234</v>
      </c>
      <c r="AT158" s="241" t="s">
        <v>643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413</v>
      </c>
    </row>
    <row r="159" s="14" customFormat="1">
      <c r="A159" s="14"/>
      <c r="B159" s="254"/>
      <c r="C159" s="255"/>
      <c r="D159" s="245" t="s">
        <v>243</v>
      </c>
      <c r="E159" s="256" t="s">
        <v>1</v>
      </c>
      <c r="F159" s="257" t="s">
        <v>1430</v>
      </c>
      <c r="G159" s="255"/>
      <c r="H159" s="258">
        <v>203.5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243</v>
      </c>
      <c r="AU159" s="264" t="s">
        <v>85</v>
      </c>
      <c r="AV159" s="14" t="s">
        <v>85</v>
      </c>
      <c r="AW159" s="14" t="s">
        <v>32</v>
      </c>
      <c r="AX159" s="14" t="s">
        <v>76</v>
      </c>
      <c r="AY159" s="264" t="s">
        <v>203</v>
      </c>
    </row>
    <row r="160" s="15" customFormat="1">
      <c r="A160" s="15"/>
      <c r="B160" s="265"/>
      <c r="C160" s="266"/>
      <c r="D160" s="245" t="s">
        <v>243</v>
      </c>
      <c r="E160" s="267" t="s">
        <v>1</v>
      </c>
      <c r="F160" s="268" t="s">
        <v>247</v>
      </c>
      <c r="G160" s="266"/>
      <c r="H160" s="269">
        <v>203.5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243</v>
      </c>
      <c r="AU160" s="275" t="s">
        <v>85</v>
      </c>
      <c r="AV160" s="15" t="s">
        <v>209</v>
      </c>
      <c r="AW160" s="15" t="s">
        <v>32</v>
      </c>
      <c r="AX160" s="15" t="s">
        <v>83</v>
      </c>
      <c r="AY160" s="275" t="s">
        <v>203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209</v>
      </c>
      <c r="F161" s="227" t="s">
        <v>271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SUM(P162:P192)</f>
        <v>0</v>
      </c>
      <c r="Q161" s="221"/>
      <c r="R161" s="222">
        <f>SUM(R162:R192)</f>
        <v>89.397886830000004</v>
      </c>
      <c r="S161" s="221"/>
      <c r="T161" s="223">
        <f>SUM(T162:T192)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203</v>
      </c>
      <c r="BK161" s="226">
        <f>SUM(BK162:BK192)</f>
        <v>0</v>
      </c>
    </row>
    <row r="162" s="2" customFormat="1" ht="16.5" customHeight="1">
      <c r="A162" s="39"/>
      <c r="B162" s="40"/>
      <c r="C162" s="229" t="s">
        <v>238</v>
      </c>
      <c r="D162" s="229" t="s">
        <v>205</v>
      </c>
      <c r="E162" s="230" t="s">
        <v>1431</v>
      </c>
      <c r="F162" s="231" t="s">
        <v>1432</v>
      </c>
      <c r="G162" s="232" t="s">
        <v>208</v>
      </c>
      <c r="H162" s="233">
        <v>32.512999999999998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2.5020099999999998</v>
      </c>
      <c r="R162" s="239">
        <f>Q162*H162</f>
        <v>81.347851129999995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462</v>
      </c>
    </row>
    <row r="163" s="14" customFormat="1">
      <c r="A163" s="14"/>
      <c r="B163" s="254"/>
      <c r="C163" s="255"/>
      <c r="D163" s="245" t="s">
        <v>243</v>
      </c>
      <c r="E163" s="256" t="s">
        <v>1</v>
      </c>
      <c r="F163" s="257" t="s">
        <v>1433</v>
      </c>
      <c r="G163" s="255"/>
      <c r="H163" s="258">
        <v>7.359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243</v>
      </c>
      <c r="AU163" s="264" t="s">
        <v>85</v>
      </c>
      <c r="AV163" s="14" t="s">
        <v>85</v>
      </c>
      <c r="AW163" s="14" t="s">
        <v>32</v>
      </c>
      <c r="AX163" s="14" t="s">
        <v>76</v>
      </c>
      <c r="AY163" s="264" t="s">
        <v>203</v>
      </c>
    </row>
    <row r="164" s="14" customFormat="1">
      <c r="A164" s="14"/>
      <c r="B164" s="254"/>
      <c r="C164" s="255"/>
      <c r="D164" s="245" t="s">
        <v>243</v>
      </c>
      <c r="E164" s="256" t="s">
        <v>1</v>
      </c>
      <c r="F164" s="257" t="s">
        <v>1434</v>
      </c>
      <c r="G164" s="255"/>
      <c r="H164" s="258">
        <v>25.154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243</v>
      </c>
      <c r="AU164" s="264" t="s">
        <v>85</v>
      </c>
      <c r="AV164" s="14" t="s">
        <v>85</v>
      </c>
      <c r="AW164" s="14" t="s">
        <v>32</v>
      </c>
      <c r="AX164" s="14" t="s">
        <v>76</v>
      </c>
      <c r="AY164" s="264" t="s">
        <v>203</v>
      </c>
    </row>
    <row r="165" s="15" customFormat="1">
      <c r="A165" s="15"/>
      <c r="B165" s="265"/>
      <c r="C165" s="266"/>
      <c r="D165" s="245" t="s">
        <v>243</v>
      </c>
      <c r="E165" s="267" t="s">
        <v>1</v>
      </c>
      <c r="F165" s="268" t="s">
        <v>247</v>
      </c>
      <c r="G165" s="266"/>
      <c r="H165" s="269">
        <v>32.512999999999998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5" t="s">
        <v>243</v>
      </c>
      <c r="AU165" s="275" t="s">
        <v>85</v>
      </c>
      <c r="AV165" s="15" t="s">
        <v>209</v>
      </c>
      <c r="AW165" s="15" t="s">
        <v>32</v>
      </c>
      <c r="AX165" s="15" t="s">
        <v>83</v>
      </c>
      <c r="AY165" s="275" t="s">
        <v>203</v>
      </c>
    </row>
    <row r="166" s="2" customFormat="1" ht="24.15" customHeight="1">
      <c r="A166" s="39"/>
      <c r="B166" s="40"/>
      <c r="C166" s="229" t="s">
        <v>248</v>
      </c>
      <c r="D166" s="229" t="s">
        <v>205</v>
      </c>
      <c r="E166" s="230" t="s">
        <v>1435</v>
      </c>
      <c r="F166" s="231" t="s">
        <v>1436</v>
      </c>
      <c r="G166" s="232" t="s">
        <v>213</v>
      </c>
      <c r="H166" s="233">
        <v>49.060000000000002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0.0053299999999999997</v>
      </c>
      <c r="R166" s="239">
        <f>Q166*H166</f>
        <v>0.26148979999999999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229</v>
      </c>
    </row>
    <row r="167" s="14" customFormat="1">
      <c r="A167" s="14"/>
      <c r="B167" s="254"/>
      <c r="C167" s="255"/>
      <c r="D167" s="245" t="s">
        <v>243</v>
      </c>
      <c r="E167" s="256" t="s">
        <v>1</v>
      </c>
      <c r="F167" s="257" t="s">
        <v>1437</v>
      </c>
      <c r="G167" s="255"/>
      <c r="H167" s="258">
        <v>49.060000000000002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243</v>
      </c>
      <c r="AU167" s="264" t="s">
        <v>85</v>
      </c>
      <c r="AV167" s="14" t="s">
        <v>85</v>
      </c>
      <c r="AW167" s="14" t="s">
        <v>32</v>
      </c>
      <c r="AX167" s="14" t="s">
        <v>76</v>
      </c>
      <c r="AY167" s="264" t="s">
        <v>203</v>
      </c>
    </row>
    <row r="168" s="15" customFormat="1">
      <c r="A168" s="15"/>
      <c r="B168" s="265"/>
      <c r="C168" s="266"/>
      <c r="D168" s="245" t="s">
        <v>243</v>
      </c>
      <c r="E168" s="267" t="s">
        <v>1</v>
      </c>
      <c r="F168" s="268" t="s">
        <v>247</v>
      </c>
      <c r="G168" s="266"/>
      <c r="H168" s="269">
        <v>49.060000000000002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5" t="s">
        <v>243</v>
      </c>
      <c r="AU168" s="275" t="s">
        <v>85</v>
      </c>
      <c r="AV168" s="15" t="s">
        <v>209</v>
      </c>
      <c r="AW168" s="15" t="s">
        <v>32</v>
      </c>
      <c r="AX168" s="15" t="s">
        <v>83</v>
      </c>
      <c r="AY168" s="275" t="s">
        <v>203</v>
      </c>
    </row>
    <row r="169" s="2" customFormat="1" ht="24.15" customHeight="1">
      <c r="A169" s="39"/>
      <c r="B169" s="40"/>
      <c r="C169" s="229" t="s">
        <v>253</v>
      </c>
      <c r="D169" s="229" t="s">
        <v>205</v>
      </c>
      <c r="E169" s="230" t="s">
        <v>1438</v>
      </c>
      <c r="F169" s="231" t="s">
        <v>1439</v>
      </c>
      <c r="G169" s="232" t="s">
        <v>213</v>
      </c>
      <c r="H169" s="233">
        <v>49.060000000000002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233</v>
      </c>
    </row>
    <row r="170" s="2" customFormat="1" ht="24.15" customHeight="1">
      <c r="A170" s="39"/>
      <c r="B170" s="40"/>
      <c r="C170" s="229" t="s">
        <v>8</v>
      </c>
      <c r="D170" s="229" t="s">
        <v>205</v>
      </c>
      <c r="E170" s="230" t="s">
        <v>1440</v>
      </c>
      <c r="F170" s="231" t="s">
        <v>1441</v>
      </c>
      <c r="G170" s="232" t="s">
        <v>213</v>
      </c>
      <c r="H170" s="233">
        <v>149.27000000000001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0.0070800000000000004</v>
      </c>
      <c r="R170" s="239">
        <f>Q170*H170</f>
        <v>1.0568316000000002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85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237</v>
      </c>
    </row>
    <row r="171" s="2" customFormat="1">
      <c r="A171" s="39"/>
      <c r="B171" s="40"/>
      <c r="C171" s="41"/>
      <c r="D171" s="245" t="s">
        <v>474</v>
      </c>
      <c r="E171" s="41"/>
      <c r="F171" s="276" t="s">
        <v>1442</v>
      </c>
      <c r="G171" s="41"/>
      <c r="H171" s="41"/>
      <c r="I171" s="277"/>
      <c r="J171" s="41"/>
      <c r="K171" s="41"/>
      <c r="L171" s="45"/>
      <c r="M171" s="278"/>
      <c r="N171" s="279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474</v>
      </c>
      <c r="AU171" s="18" t="s">
        <v>85</v>
      </c>
    </row>
    <row r="172" s="14" customFormat="1">
      <c r="A172" s="14"/>
      <c r="B172" s="254"/>
      <c r="C172" s="255"/>
      <c r="D172" s="245" t="s">
        <v>243</v>
      </c>
      <c r="E172" s="256" t="s">
        <v>1</v>
      </c>
      <c r="F172" s="257" t="s">
        <v>1443</v>
      </c>
      <c r="G172" s="255"/>
      <c r="H172" s="258">
        <v>129.80000000000001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243</v>
      </c>
      <c r="AU172" s="264" t="s">
        <v>85</v>
      </c>
      <c r="AV172" s="14" t="s">
        <v>85</v>
      </c>
      <c r="AW172" s="14" t="s">
        <v>32</v>
      </c>
      <c r="AX172" s="14" t="s">
        <v>76</v>
      </c>
      <c r="AY172" s="264" t="s">
        <v>203</v>
      </c>
    </row>
    <row r="173" s="16" customFormat="1">
      <c r="A173" s="16"/>
      <c r="B173" s="292"/>
      <c r="C173" s="293"/>
      <c r="D173" s="245" t="s">
        <v>243</v>
      </c>
      <c r="E173" s="294" t="s">
        <v>1</v>
      </c>
      <c r="F173" s="295" t="s">
        <v>669</v>
      </c>
      <c r="G173" s="293"/>
      <c r="H173" s="296">
        <v>129.80000000000001</v>
      </c>
      <c r="I173" s="297"/>
      <c r="J173" s="293"/>
      <c r="K173" s="293"/>
      <c r="L173" s="298"/>
      <c r="M173" s="299"/>
      <c r="N173" s="300"/>
      <c r="O173" s="300"/>
      <c r="P173" s="300"/>
      <c r="Q173" s="300"/>
      <c r="R173" s="300"/>
      <c r="S173" s="300"/>
      <c r="T173" s="30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302" t="s">
        <v>243</v>
      </c>
      <c r="AU173" s="302" t="s">
        <v>85</v>
      </c>
      <c r="AV173" s="16" t="s">
        <v>108</v>
      </c>
      <c r="AW173" s="16" t="s">
        <v>32</v>
      </c>
      <c r="AX173" s="16" t="s">
        <v>76</v>
      </c>
      <c r="AY173" s="302" t="s">
        <v>203</v>
      </c>
    </row>
    <row r="174" s="14" customFormat="1">
      <c r="A174" s="14"/>
      <c r="B174" s="254"/>
      <c r="C174" s="255"/>
      <c r="D174" s="245" t="s">
        <v>243</v>
      </c>
      <c r="E174" s="256" t="s">
        <v>1</v>
      </c>
      <c r="F174" s="257" t="s">
        <v>1444</v>
      </c>
      <c r="G174" s="255"/>
      <c r="H174" s="258">
        <v>19.469999999999999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243</v>
      </c>
      <c r="AU174" s="264" t="s">
        <v>85</v>
      </c>
      <c r="AV174" s="14" t="s">
        <v>85</v>
      </c>
      <c r="AW174" s="14" t="s">
        <v>32</v>
      </c>
      <c r="AX174" s="14" t="s">
        <v>76</v>
      </c>
      <c r="AY174" s="264" t="s">
        <v>203</v>
      </c>
    </row>
    <row r="175" s="15" customFormat="1">
      <c r="A175" s="15"/>
      <c r="B175" s="265"/>
      <c r="C175" s="266"/>
      <c r="D175" s="245" t="s">
        <v>243</v>
      </c>
      <c r="E175" s="267" t="s">
        <v>1</v>
      </c>
      <c r="F175" s="268" t="s">
        <v>247</v>
      </c>
      <c r="G175" s="266"/>
      <c r="H175" s="269">
        <v>149.27000000000001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243</v>
      </c>
      <c r="AU175" s="275" t="s">
        <v>85</v>
      </c>
      <c r="AV175" s="15" t="s">
        <v>209</v>
      </c>
      <c r="AW175" s="15" t="s">
        <v>32</v>
      </c>
      <c r="AX175" s="15" t="s">
        <v>83</v>
      </c>
      <c r="AY175" s="275" t="s">
        <v>203</v>
      </c>
    </row>
    <row r="176" s="2" customFormat="1" ht="24.15" customHeight="1">
      <c r="A176" s="39"/>
      <c r="B176" s="40"/>
      <c r="C176" s="229" t="s">
        <v>261</v>
      </c>
      <c r="D176" s="229" t="s">
        <v>205</v>
      </c>
      <c r="E176" s="230" t="s">
        <v>1445</v>
      </c>
      <c r="F176" s="231" t="s">
        <v>1446</v>
      </c>
      <c r="G176" s="232" t="s">
        <v>213</v>
      </c>
      <c r="H176" s="233">
        <v>49.060000000000002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0.00088000000000000003</v>
      </c>
      <c r="R176" s="239">
        <f>Q176*H176</f>
        <v>0.043172800000000004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242</v>
      </c>
    </row>
    <row r="177" s="2" customFormat="1" ht="24.15" customHeight="1">
      <c r="A177" s="39"/>
      <c r="B177" s="40"/>
      <c r="C177" s="229" t="s">
        <v>267</v>
      </c>
      <c r="D177" s="229" t="s">
        <v>205</v>
      </c>
      <c r="E177" s="230" t="s">
        <v>1447</v>
      </c>
      <c r="F177" s="231" t="s">
        <v>1448</v>
      </c>
      <c r="G177" s="232" t="s">
        <v>213</v>
      </c>
      <c r="H177" s="233">
        <v>49.060000000000002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251</v>
      </c>
    </row>
    <row r="178" s="2" customFormat="1" ht="16.5" customHeight="1">
      <c r="A178" s="39"/>
      <c r="B178" s="40"/>
      <c r="C178" s="229" t="s">
        <v>272</v>
      </c>
      <c r="D178" s="229" t="s">
        <v>205</v>
      </c>
      <c r="E178" s="230" t="s">
        <v>1449</v>
      </c>
      <c r="F178" s="231" t="s">
        <v>1450</v>
      </c>
      <c r="G178" s="232" t="s">
        <v>241</v>
      </c>
      <c r="H178" s="233">
        <v>0.32100000000000001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1.05555</v>
      </c>
      <c r="R178" s="239">
        <f>Q178*H178</f>
        <v>0.33883154999999998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256</v>
      </c>
    </row>
    <row r="179" s="14" customFormat="1">
      <c r="A179" s="14"/>
      <c r="B179" s="254"/>
      <c r="C179" s="255"/>
      <c r="D179" s="245" t="s">
        <v>243</v>
      </c>
      <c r="E179" s="256" t="s">
        <v>1</v>
      </c>
      <c r="F179" s="257" t="s">
        <v>1451</v>
      </c>
      <c r="G179" s="255"/>
      <c r="H179" s="258">
        <v>0.002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243</v>
      </c>
      <c r="AU179" s="264" t="s">
        <v>85</v>
      </c>
      <c r="AV179" s="14" t="s">
        <v>85</v>
      </c>
      <c r="AW179" s="14" t="s">
        <v>32</v>
      </c>
      <c r="AX179" s="14" t="s">
        <v>76</v>
      </c>
      <c r="AY179" s="264" t="s">
        <v>203</v>
      </c>
    </row>
    <row r="180" s="14" customFormat="1">
      <c r="A180" s="14"/>
      <c r="B180" s="254"/>
      <c r="C180" s="255"/>
      <c r="D180" s="245" t="s">
        <v>243</v>
      </c>
      <c r="E180" s="256" t="s">
        <v>1</v>
      </c>
      <c r="F180" s="257" t="s">
        <v>1452</v>
      </c>
      <c r="G180" s="255"/>
      <c r="H180" s="258">
        <v>0.28999999999999998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243</v>
      </c>
      <c r="AU180" s="264" t="s">
        <v>85</v>
      </c>
      <c r="AV180" s="14" t="s">
        <v>85</v>
      </c>
      <c r="AW180" s="14" t="s">
        <v>32</v>
      </c>
      <c r="AX180" s="14" t="s">
        <v>76</v>
      </c>
      <c r="AY180" s="264" t="s">
        <v>203</v>
      </c>
    </row>
    <row r="181" s="16" customFormat="1">
      <c r="A181" s="16"/>
      <c r="B181" s="292"/>
      <c r="C181" s="293"/>
      <c r="D181" s="245" t="s">
        <v>243</v>
      </c>
      <c r="E181" s="294" t="s">
        <v>1</v>
      </c>
      <c r="F181" s="295" t="s">
        <v>669</v>
      </c>
      <c r="G181" s="293"/>
      <c r="H181" s="296">
        <v>0.29199999999999998</v>
      </c>
      <c r="I181" s="297"/>
      <c r="J181" s="293"/>
      <c r="K181" s="293"/>
      <c r="L181" s="298"/>
      <c r="M181" s="299"/>
      <c r="N181" s="300"/>
      <c r="O181" s="300"/>
      <c r="P181" s="300"/>
      <c r="Q181" s="300"/>
      <c r="R181" s="300"/>
      <c r="S181" s="300"/>
      <c r="T181" s="30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302" t="s">
        <v>243</v>
      </c>
      <c r="AU181" s="302" t="s">
        <v>85</v>
      </c>
      <c r="AV181" s="16" t="s">
        <v>108</v>
      </c>
      <c r="AW181" s="16" t="s">
        <v>32</v>
      </c>
      <c r="AX181" s="16" t="s">
        <v>76</v>
      </c>
      <c r="AY181" s="302" t="s">
        <v>203</v>
      </c>
    </row>
    <row r="182" s="14" customFormat="1">
      <c r="A182" s="14"/>
      <c r="B182" s="254"/>
      <c r="C182" s="255"/>
      <c r="D182" s="245" t="s">
        <v>243</v>
      </c>
      <c r="E182" s="256" t="s">
        <v>1</v>
      </c>
      <c r="F182" s="257" t="s">
        <v>1453</v>
      </c>
      <c r="G182" s="255"/>
      <c r="H182" s="258">
        <v>0.029000000000000001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243</v>
      </c>
      <c r="AU182" s="264" t="s">
        <v>85</v>
      </c>
      <c r="AV182" s="14" t="s">
        <v>85</v>
      </c>
      <c r="AW182" s="14" t="s">
        <v>32</v>
      </c>
      <c r="AX182" s="14" t="s">
        <v>76</v>
      </c>
      <c r="AY182" s="264" t="s">
        <v>203</v>
      </c>
    </row>
    <row r="183" s="15" customFormat="1">
      <c r="A183" s="15"/>
      <c r="B183" s="265"/>
      <c r="C183" s="266"/>
      <c r="D183" s="245" t="s">
        <v>243</v>
      </c>
      <c r="E183" s="267" t="s">
        <v>1</v>
      </c>
      <c r="F183" s="268" t="s">
        <v>247</v>
      </c>
      <c r="G183" s="266"/>
      <c r="H183" s="269">
        <v>0.32100000000000001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5" t="s">
        <v>243</v>
      </c>
      <c r="AU183" s="275" t="s">
        <v>85</v>
      </c>
      <c r="AV183" s="15" t="s">
        <v>209</v>
      </c>
      <c r="AW183" s="15" t="s">
        <v>32</v>
      </c>
      <c r="AX183" s="15" t="s">
        <v>83</v>
      </c>
      <c r="AY183" s="275" t="s">
        <v>203</v>
      </c>
    </row>
    <row r="184" s="2" customFormat="1" ht="16.5" customHeight="1">
      <c r="A184" s="39"/>
      <c r="B184" s="40"/>
      <c r="C184" s="229" t="s">
        <v>277</v>
      </c>
      <c r="D184" s="229" t="s">
        <v>205</v>
      </c>
      <c r="E184" s="230" t="s">
        <v>278</v>
      </c>
      <c r="F184" s="231" t="s">
        <v>1454</v>
      </c>
      <c r="G184" s="232" t="s">
        <v>241</v>
      </c>
      <c r="H184" s="233">
        <v>1.5349999999999999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1.06277</v>
      </c>
      <c r="R184" s="239">
        <f>Q184*H184</f>
        <v>1.63135195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260</v>
      </c>
    </row>
    <row r="185" s="14" customFormat="1">
      <c r="A185" s="14"/>
      <c r="B185" s="254"/>
      <c r="C185" s="255"/>
      <c r="D185" s="245" t="s">
        <v>243</v>
      </c>
      <c r="E185" s="256" t="s">
        <v>1</v>
      </c>
      <c r="F185" s="257" t="s">
        <v>1455</v>
      </c>
      <c r="G185" s="255"/>
      <c r="H185" s="258">
        <v>0.42499999999999999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243</v>
      </c>
      <c r="AU185" s="264" t="s">
        <v>85</v>
      </c>
      <c r="AV185" s="14" t="s">
        <v>85</v>
      </c>
      <c r="AW185" s="14" t="s">
        <v>32</v>
      </c>
      <c r="AX185" s="14" t="s">
        <v>76</v>
      </c>
      <c r="AY185" s="264" t="s">
        <v>203</v>
      </c>
    </row>
    <row r="186" s="14" customFormat="1">
      <c r="A186" s="14"/>
      <c r="B186" s="254"/>
      <c r="C186" s="255"/>
      <c r="D186" s="245" t="s">
        <v>243</v>
      </c>
      <c r="E186" s="256" t="s">
        <v>1</v>
      </c>
      <c r="F186" s="257" t="s">
        <v>1456</v>
      </c>
      <c r="G186" s="255"/>
      <c r="H186" s="258">
        <v>0.91000000000000003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243</v>
      </c>
      <c r="AU186" s="264" t="s">
        <v>85</v>
      </c>
      <c r="AV186" s="14" t="s">
        <v>85</v>
      </c>
      <c r="AW186" s="14" t="s">
        <v>32</v>
      </c>
      <c r="AX186" s="14" t="s">
        <v>76</v>
      </c>
      <c r="AY186" s="264" t="s">
        <v>203</v>
      </c>
    </row>
    <row r="187" s="16" customFormat="1">
      <c r="A187" s="16"/>
      <c r="B187" s="292"/>
      <c r="C187" s="293"/>
      <c r="D187" s="245" t="s">
        <v>243</v>
      </c>
      <c r="E187" s="294" t="s">
        <v>1</v>
      </c>
      <c r="F187" s="295" t="s">
        <v>669</v>
      </c>
      <c r="G187" s="293"/>
      <c r="H187" s="296">
        <v>1.335</v>
      </c>
      <c r="I187" s="297"/>
      <c r="J187" s="293"/>
      <c r="K187" s="293"/>
      <c r="L187" s="298"/>
      <c r="M187" s="299"/>
      <c r="N187" s="300"/>
      <c r="O187" s="300"/>
      <c r="P187" s="300"/>
      <c r="Q187" s="300"/>
      <c r="R187" s="300"/>
      <c r="S187" s="300"/>
      <c r="T187" s="30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302" t="s">
        <v>243</v>
      </c>
      <c r="AU187" s="302" t="s">
        <v>85</v>
      </c>
      <c r="AV187" s="16" t="s">
        <v>108</v>
      </c>
      <c r="AW187" s="16" t="s">
        <v>32</v>
      </c>
      <c r="AX187" s="16" t="s">
        <v>76</v>
      </c>
      <c r="AY187" s="302" t="s">
        <v>203</v>
      </c>
    </row>
    <row r="188" s="14" customFormat="1">
      <c r="A188" s="14"/>
      <c r="B188" s="254"/>
      <c r="C188" s="255"/>
      <c r="D188" s="245" t="s">
        <v>243</v>
      </c>
      <c r="E188" s="256" t="s">
        <v>1</v>
      </c>
      <c r="F188" s="257" t="s">
        <v>1457</v>
      </c>
      <c r="G188" s="255"/>
      <c r="H188" s="258">
        <v>0.20000000000000001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243</v>
      </c>
      <c r="AU188" s="264" t="s">
        <v>85</v>
      </c>
      <c r="AV188" s="14" t="s">
        <v>85</v>
      </c>
      <c r="AW188" s="14" t="s">
        <v>32</v>
      </c>
      <c r="AX188" s="14" t="s">
        <v>76</v>
      </c>
      <c r="AY188" s="264" t="s">
        <v>203</v>
      </c>
    </row>
    <row r="189" s="15" customFormat="1">
      <c r="A189" s="15"/>
      <c r="B189" s="265"/>
      <c r="C189" s="266"/>
      <c r="D189" s="245" t="s">
        <v>243</v>
      </c>
      <c r="E189" s="267" t="s">
        <v>1</v>
      </c>
      <c r="F189" s="268" t="s">
        <v>247</v>
      </c>
      <c r="G189" s="266"/>
      <c r="H189" s="269">
        <v>1.5349999999999999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5" t="s">
        <v>243</v>
      </c>
      <c r="AU189" s="275" t="s">
        <v>85</v>
      </c>
      <c r="AV189" s="15" t="s">
        <v>209</v>
      </c>
      <c r="AW189" s="15" t="s">
        <v>32</v>
      </c>
      <c r="AX189" s="15" t="s">
        <v>83</v>
      </c>
      <c r="AY189" s="275" t="s">
        <v>203</v>
      </c>
    </row>
    <row r="190" s="2" customFormat="1" ht="24.15" customHeight="1">
      <c r="A190" s="39"/>
      <c r="B190" s="40"/>
      <c r="C190" s="229" t="s">
        <v>283</v>
      </c>
      <c r="D190" s="229" t="s">
        <v>205</v>
      </c>
      <c r="E190" s="230" t="s">
        <v>1458</v>
      </c>
      <c r="F190" s="231" t="s">
        <v>1459</v>
      </c>
      <c r="G190" s="232" t="s">
        <v>213</v>
      </c>
      <c r="H190" s="233">
        <v>13.800000000000001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0.34190999999999999</v>
      </c>
      <c r="R190" s="239">
        <f>Q190*H190</f>
        <v>4.7183580000000003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305</v>
      </c>
    </row>
    <row r="191" s="14" customFormat="1">
      <c r="A191" s="14"/>
      <c r="B191" s="254"/>
      <c r="C191" s="255"/>
      <c r="D191" s="245" t="s">
        <v>243</v>
      </c>
      <c r="E191" s="256" t="s">
        <v>1</v>
      </c>
      <c r="F191" s="257" t="s">
        <v>1460</v>
      </c>
      <c r="G191" s="255"/>
      <c r="H191" s="258">
        <v>13.800000000000001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243</v>
      </c>
      <c r="AU191" s="264" t="s">
        <v>85</v>
      </c>
      <c r="AV191" s="14" t="s">
        <v>85</v>
      </c>
      <c r="AW191" s="14" t="s">
        <v>32</v>
      </c>
      <c r="AX191" s="14" t="s">
        <v>76</v>
      </c>
      <c r="AY191" s="264" t="s">
        <v>203</v>
      </c>
    </row>
    <row r="192" s="15" customFormat="1">
      <c r="A192" s="15"/>
      <c r="B192" s="265"/>
      <c r="C192" s="266"/>
      <c r="D192" s="245" t="s">
        <v>243</v>
      </c>
      <c r="E192" s="267" t="s">
        <v>1</v>
      </c>
      <c r="F192" s="268" t="s">
        <v>247</v>
      </c>
      <c r="G192" s="266"/>
      <c r="H192" s="269">
        <v>13.800000000000001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243</v>
      </c>
      <c r="AU192" s="275" t="s">
        <v>85</v>
      </c>
      <c r="AV192" s="15" t="s">
        <v>209</v>
      </c>
      <c r="AW192" s="15" t="s">
        <v>32</v>
      </c>
      <c r="AX192" s="15" t="s">
        <v>83</v>
      </c>
      <c r="AY192" s="275" t="s">
        <v>203</v>
      </c>
    </row>
    <row r="193" s="12" customFormat="1" ht="22.8" customHeight="1">
      <c r="A193" s="12"/>
      <c r="B193" s="213"/>
      <c r="C193" s="214"/>
      <c r="D193" s="215" t="s">
        <v>75</v>
      </c>
      <c r="E193" s="227" t="s">
        <v>238</v>
      </c>
      <c r="F193" s="227" t="s">
        <v>423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SUM(P194:P196)</f>
        <v>0</v>
      </c>
      <c r="Q193" s="221"/>
      <c r="R193" s="222">
        <f>SUM(R194:R196)</f>
        <v>0.0023400000000000001</v>
      </c>
      <c r="S193" s="221"/>
      <c r="T193" s="223">
        <f>SUM(T194:T196)</f>
        <v>0.0036000000000000003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83</v>
      </c>
      <c r="AT193" s="225" t="s">
        <v>75</v>
      </c>
      <c r="AU193" s="225" t="s">
        <v>83</v>
      </c>
      <c r="AY193" s="224" t="s">
        <v>203</v>
      </c>
      <c r="BK193" s="226">
        <f>SUM(BK194:BK196)</f>
        <v>0</v>
      </c>
    </row>
    <row r="194" s="2" customFormat="1" ht="24.15" customHeight="1">
      <c r="A194" s="39"/>
      <c r="B194" s="40"/>
      <c r="C194" s="229" t="s">
        <v>288</v>
      </c>
      <c r="D194" s="229" t="s">
        <v>205</v>
      </c>
      <c r="E194" s="230" t="s">
        <v>1461</v>
      </c>
      <c r="F194" s="231" t="s">
        <v>1462</v>
      </c>
      <c r="G194" s="232" t="s">
        <v>336</v>
      </c>
      <c r="H194" s="233">
        <v>3.6000000000000001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0.00064999999999999997</v>
      </c>
      <c r="R194" s="239">
        <f>Q194*H194</f>
        <v>0.0023400000000000001</v>
      </c>
      <c r="S194" s="239">
        <v>0.001</v>
      </c>
      <c r="T194" s="240">
        <f>S194*H194</f>
        <v>0.0036000000000000003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327</v>
      </c>
    </row>
    <row r="195" s="14" customFormat="1">
      <c r="A195" s="14"/>
      <c r="B195" s="254"/>
      <c r="C195" s="255"/>
      <c r="D195" s="245" t="s">
        <v>243</v>
      </c>
      <c r="E195" s="256" t="s">
        <v>1</v>
      </c>
      <c r="F195" s="257" t="s">
        <v>1463</v>
      </c>
      <c r="G195" s="255"/>
      <c r="H195" s="258">
        <v>3.6000000000000001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243</v>
      </c>
      <c r="AU195" s="264" t="s">
        <v>85</v>
      </c>
      <c r="AV195" s="14" t="s">
        <v>85</v>
      </c>
      <c r="AW195" s="14" t="s">
        <v>32</v>
      </c>
      <c r="AX195" s="14" t="s">
        <v>76</v>
      </c>
      <c r="AY195" s="264" t="s">
        <v>203</v>
      </c>
    </row>
    <row r="196" s="15" customFormat="1">
      <c r="A196" s="15"/>
      <c r="B196" s="265"/>
      <c r="C196" s="266"/>
      <c r="D196" s="245" t="s">
        <v>243</v>
      </c>
      <c r="E196" s="267" t="s">
        <v>1</v>
      </c>
      <c r="F196" s="268" t="s">
        <v>247</v>
      </c>
      <c r="G196" s="266"/>
      <c r="H196" s="269">
        <v>3.6000000000000001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5" t="s">
        <v>243</v>
      </c>
      <c r="AU196" s="275" t="s">
        <v>85</v>
      </c>
      <c r="AV196" s="15" t="s">
        <v>209</v>
      </c>
      <c r="AW196" s="15" t="s">
        <v>32</v>
      </c>
      <c r="AX196" s="15" t="s">
        <v>83</v>
      </c>
      <c r="AY196" s="275" t="s">
        <v>203</v>
      </c>
    </row>
    <row r="197" s="12" customFormat="1" ht="22.8" customHeight="1">
      <c r="A197" s="12"/>
      <c r="B197" s="213"/>
      <c r="C197" s="214"/>
      <c r="D197" s="215" t="s">
        <v>75</v>
      </c>
      <c r="E197" s="227" t="s">
        <v>568</v>
      </c>
      <c r="F197" s="227" t="s">
        <v>569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SUM(P198:P204)</f>
        <v>0</v>
      </c>
      <c r="Q197" s="221"/>
      <c r="R197" s="222">
        <f>SUM(R198:R204)</f>
        <v>0</v>
      </c>
      <c r="S197" s="221"/>
      <c r="T197" s="223">
        <f>SUM(T198:T204)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83</v>
      </c>
      <c r="AT197" s="225" t="s">
        <v>75</v>
      </c>
      <c r="AU197" s="225" t="s">
        <v>83</v>
      </c>
      <c r="AY197" s="224" t="s">
        <v>203</v>
      </c>
      <c r="BK197" s="226">
        <f>SUM(BK198:BK204)</f>
        <v>0</v>
      </c>
    </row>
    <row r="198" s="2" customFormat="1" ht="33" customHeight="1">
      <c r="A198" s="39"/>
      <c r="B198" s="40"/>
      <c r="C198" s="229" t="s">
        <v>294</v>
      </c>
      <c r="D198" s="229" t="s">
        <v>205</v>
      </c>
      <c r="E198" s="230" t="s">
        <v>571</v>
      </c>
      <c r="F198" s="231" t="s">
        <v>572</v>
      </c>
      <c r="G198" s="232" t="s">
        <v>241</v>
      </c>
      <c r="H198" s="233">
        <v>0.0040000000000000001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783</v>
      </c>
    </row>
    <row r="199" s="2" customFormat="1" ht="33" customHeight="1">
      <c r="A199" s="39"/>
      <c r="B199" s="40"/>
      <c r="C199" s="229" t="s">
        <v>299</v>
      </c>
      <c r="D199" s="229" t="s">
        <v>205</v>
      </c>
      <c r="E199" s="230" t="s">
        <v>575</v>
      </c>
      <c r="F199" s="231" t="s">
        <v>576</v>
      </c>
      <c r="G199" s="232" t="s">
        <v>241</v>
      </c>
      <c r="H199" s="233">
        <v>0.0040000000000000001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209</v>
      </c>
      <c r="AT199" s="241" t="s">
        <v>205</v>
      </c>
      <c r="AU199" s="241" t="s">
        <v>85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209</v>
      </c>
      <c r="BM199" s="241" t="s">
        <v>792</v>
      </c>
    </row>
    <row r="200" s="2" customFormat="1" ht="24.15" customHeight="1">
      <c r="A200" s="39"/>
      <c r="B200" s="40"/>
      <c r="C200" s="229" t="s">
        <v>7</v>
      </c>
      <c r="D200" s="229" t="s">
        <v>205</v>
      </c>
      <c r="E200" s="230" t="s">
        <v>579</v>
      </c>
      <c r="F200" s="231" t="s">
        <v>580</v>
      </c>
      <c r="G200" s="232" t="s">
        <v>241</v>
      </c>
      <c r="H200" s="233">
        <v>0.0040000000000000001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801</v>
      </c>
    </row>
    <row r="201" s="2" customFormat="1" ht="24.15" customHeight="1">
      <c r="A201" s="39"/>
      <c r="B201" s="40"/>
      <c r="C201" s="229" t="s">
        <v>306</v>
      </c>
      <c r="D201" s="229" t="s">
        <v>205</v>
      </c>
      <c r="E201" s="230" t="s">
        <v>582</v>
      </c>
      <c r="F201" s="231" t="s">
        <v>583</v>
      </c>
      <c r="G201" s="232" t="s">
        <v>241</v>
      </c>
      <c r="H201" s="233">
        <v>0.080000000000000002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332</v>
      </c>
    </row>
    <row r="202" s="14" customFormat="1">
      <c r="A202" s="14"/>
      <c r="B202" s="254"/>
      <c r="C202" s="255"/>
      <c r="D202" s="245" t="s">
        <v>243</v>
      </c>
      <c r="E202" s="256" t="s">
        <v>1</v>
      </c>
      <c r="F202" s="257" t="s">
        <v>1464</v>
      </c>
      <c r="G202" s="255"/>
      <c r="H202" s="258">
        <v>0.080000000000000002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243</v>
      </c>
      <c r="AU202" s="264" t="s">
        <v>85</v>
      </c>
      <c r="AV202" s="14" t="s">
        <v>85</v>
      </c>
      <c r="AW202" s="14" t="s">
        <v>32</v>
      </c>
      <c r="AX202" s="14" t="s">
        <v>76</v>
      </c>
      <c r="AY202" s="264" t="s">
        <v>203</v>
      </c>
    </row>
    <row r="203" s="15" customFormat="1">
      <c r="A203" s="15"/>
      <c r="B203" s="265"/>
      <c r="C203" s="266"/>
      <c r="D203" s="245" t="s">
        <v>243</v>
      </c>
      <c r="E203" s="267" t="s">
        <v>1</v>
      </c>
      <c r="F203" s="268" t="s">
        <v>247</v>
      </c>
      <c r="G203" s="266"/>
      <c r="H203" s="269">
        <v>0.080000000000000002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5" t="s">
        <v>243</v>
      </c>
      <c r="AU203" s="275" t="s">
        <v>85</v>
      </c>
      <c r="AV203" s="15" t="s">
        <v>209</v>
      </c>
      <c r="AW203" s="15" t="s">
        <v>32</v>
      </c>
      <c r="AX203" s="15" t="s">
        <v>83</v>
      </c>
      <c r="AY203" s="275" t="s">
        <v>203</v>
      </c>
    </row>
    <row r="204" s="2" customFormat="1" ht="21.75" customHeight="1">
      <c r="A204" s="39"/>
      <c r="B204" s="40"/>
      <c r="C204" s="229" t="s">
        <v>312</v>
      </c>
      <c r="D204" s="229" t="s">
        <v>205</v>
      </c>
      <c r="E204" s="230" t="s">
        <v>587</v>
      </c>
      <c r="F204" s="231" t="s">
        <v>588</v>
      </c>
      <c r="G204" s="232" t="s">
        <v>241</v>
      </c>
      <c r="H204" s="233">
        <v>0.0040000000000000001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209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337</v>
      </c>
    </row>
    <row r="205" s="12" customFormat="1" ht="22.8" customHeight="1">
      <c r="A205" s="12"/>
      <c r="B205" s="213"/>
      <c r="C205" s="214"/>
      <c r="D205" s="215" t="s">
        <v>75</v>
      </c>
      <c r="E205" s="227" t="s">
        <v>590</v>
      </c>
      <c r="F205" s="227" t="s">
        <v>591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P206</f>
        <v>0</v>
      </c>
      <c r="Q205" s="221"/>
      <c r="R205" s="222">
        <f>R206</f>
        <v>0</v>
      </c>
      <c r="S205" s="221"/>
      <c r="T205" s="223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83</v>
      </c>
      <c r="AT205" s="225" t="s">
        <v>75</v>
      </c>
      <c r="AU205" s="225" t="s">
        <v>83</v>
      </c>
      <c r="AY205" s="224" t="s">
        <v>203</v>
      </c>
      <c r="BK205" s="226">
        <f>BK206</f>
        <v>0</v>
      </c>
    </row>
    <row r="206" s="2" customFormat="1" ht="21.75" customHeight="1">
      <c r="A206" s="39"/>
      <c r="B206" s="40"/>
      <c r="C206" s="229" t="s">
        <v>316</v>
      </c>
      <c r="D206" s="229" t="s">
        <v>205</v>
      </c>
      <c r="E206" s="230" t="s">
        <v>592</v>
      </c>
      <c r="F206" s="231" t="s">
        <v>593</v>
      </c>
      <c r="G206" s="232" t="s">
        <v>241</v>
      </c>
      <c r="H206" s="233">
        <v>120.852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209</v>
      </c>
      <c r="AT206" s="241" t="s">
        <v>205</v>
      </c>
      <c r="AU206" s="241" t="s">
        <v>85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209</v>
      </c>
      <c r="BM206" s="241" t="s">
        <v>1465</v>
      </c>
    </row>
    <row r="207" s="12" customFormat="1" ht="25.92" customHeight="1">
      <c r="A207" s="12"/>
      <c r="B207" s="213"/>
      <c r="C207" s="214"/>
      <c r="D207" s="215" t="s">
        <v>75</v>
      </c>
      <c r="E207" s="216" t="s">
        <v>595</v>
      </c>
      <c r="F207" s="216" t="s">
        <v>596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P208</f>
        <v>0</v>
      </c>
      <c r="Q207" s="221"/>
      <c r="R207" s="222">
        <f>R208</f>
        <v>0</v>
      </c>
      <c r="S207" s="221"/>
      <c r="T207" s="223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85</v>
      </c>
      <c r="AT207" s="225" t="s">
        <v>75</v>
      </c>
      <c r="AU207" s="225" t="s">
        <v>76</v>
      </c>
      <c r="AY207" s="224" t="s">
        <v>203</v>
      </c>
      <c r="BK207" s="226">
        <f>BK208</f>
        <v>0</v>
      </c>
    </row>
    <row r="208" s="12" customFormat="1" ht="22.8" customHeight="1">
      <c r="A208" s="12"/>
      <c r="B208" s="213"/>
      <c r="C208" s="214"/>
      <c r="D208" s="215" t="s">
        <v>75</v>
      </c>
      <c r="E208" s="227" t="s">
        <v>1010</v>
      </c>
      <c r="F208" s="227" t="s">
        <v>1011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SUM(P209:P220)</f>
        <v>0</v>
      </c>
      <c r="Q208" s="221"/>
      <c r="R208" s="222">
        <f>SUM(R209:R220)</f>
        <v>0</v>
      </c>
      <c r="S208" s="221"/>
      <c r="T208" s="223">
        <f>SUM(T209:T220)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85</v>
      </c>
      <c r="AT208" s="225" t="s">
        <v>75</v>
      </c>
      <c r="AU208" s="225" t="s">
        <v>83</v>
      </c>
      <c r="AY208" s="224" t="s">
        <v>203</v>
      </c>
      <c r="BK208" s="226">
        <f>SUM(BK209:BK220)</f>
        <v>0</v>
      </c>
    </row>
    <row r="209" s="2" customFormat="1" ht="21.75" customHeight="1">
      <c r="A209" s="39"/>
      <c r="B209" s="40"/>
      <c r="C209" s="229" t="s">
        <v>324</v>
      </c>
      <c r="D209" s="229" t="s">
        <v>205</v>
      </c>
      <c r="E209" s="230" t="s">
        <v>1466</v>
      </c>
      <c r="F209" s="231" t="s">
        <v>1014</v>
      </c>
      <c r="G209" s="232" t="s">
        <v>1015</v>
      </c>
      <c r="H209" s="233">
        <v>17873.714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277</v>
      </c>
      <c r="AT209" s="241" t="s">
        <v>205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829</v>
      </c>
    </row>
    <row r="210" s="2" customFormat="1">
      <c r="A210" s="39"/>
      <c r="B210" s="40"/>
      <c r="C210" s="41"/>
      <c r="D210" s="245" t="s">
        <v>474</v>
      </c>
      <c r="E210" s="41"/>
      <c r="F210" s="276" t="s">
        <v>1467</v>
      </c>
      <c r="G210" s="41"/>
      <c r="H210" s="41"/>
      <c r="I210" s="277"/>
      <c r="J210" s="41"/>
      <c r="K210" s="41"/>
      <c r="L210" s="45"/>
      <c r="M210" s="278"/>
      <c r="N210" s="279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474</v>
      </c>
      <c r="AU210" s="18" t="s">
        <v>85</v>
      </c>
    </row>
    <row r="211" s="13" customFormat="1">
      <c r="A211" s="13"/>
      <c r="B211" s="243"/>
      <c r="C211" s="244"/>
      <c r="D211" s="245" t="s">
        <v>243</v>
      </c>
      <c r="E211" s="246" t="s">
        <v>1</v>
      </c>
      <c r="F211" s="247" t="s">
        <v>652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243</v>
      </c>
      <c r="AU211" s="253" t="s">
        <v>85</v>
      </c>
      <c r="AV211" s="13" t="s">
        <v>83</v>
      </c>
      <c r="AW211" s="13" t="s">
        <v>32</v>
      </c>
      <c r="AX211" s="13" t="s">
        <v>76</v>
      </c>
      <c r="AY211" s="253" t="s">
        <v>203</v>
      </c>
    </row>
    <row r="212" s="14" customFormat="1">
      <c r="A212" s="14"/>
      <c r="B212" s="254"/>
      <c r="C212" s="255"/>
      <c r="D212" s="245" t="s">
        <v>243</v>
      </c>
      <c r="E212" s="256" t="s">
        <v>1</v>
      </c>
      <c r="F212" s="257" t="s">
        <v>1468</v>
      </c>
      <c r="G212" s="255"/>
      <c r="H212" s="258">
        <v>232.36000000000001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243</v>
      </c>
      <c r="AU212" s="264" t="s">
        <v>85</v>
      </c>
      <c r="AV212" s="14" t="s">
        <v>85</v>
      </c>
      <c r="AW212" s="14" t="s">
        <v>32</v>
      </c>
      <c r="AX212" s="14" t="s">
        <v>76</v>
      </c>
      <c r="AY212" s="264" t="s">
        <v>203</v>
      </c>
    </row>
    <row r="213" s="14" customFormat="1">
      <c r="A213" s="14"/>
      <c r="B213" s="254"/>
      <c r="C213" s="255"/>
      <c r="D213" s="245" t="s">
        <v>243</v>
      </c>
      <c r="E213" s="256" t="s">
        <v>1</v>
      </c>
      <c r="F213" s="257" t="s">
        <v>1469</v>
      </c>
      <c r="G213" s="255"/>
      <c r="H213" s="258">
        <v>4240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243</v>
      </c>
      <c r="AU213" s="264" t="s">
        <v>85</v>
      </c>
      <c r="AV213" s="14" t="s">
        <v>85</v>
      </c>
      <c r="AW213" s="14" t="s">
        <v>32</v>
      </c>
      <c r="AX213" s="14" t="s">
        <v>76</v>
      </c>
      <c r="AY213" s="264" t="s">
        <v>203</v>
      </c>
    </row>
    <row r="214" s="14" customFormat="1">
      <c r="A214" s="14"/>
      <c r="B214" s="254"/>
      <c r="C214" s="255"/>
      <c r="D214" s="245" t="s">
        <v>243</v>
      </c>
      <c r="E214" s="256" t="s">
        <v>1</v>
      </c>
      <c r="F214" s="257" t="s">
        <v>1470</v>
      </c>
      <c r="G214" s="255"/>
      <c r="H214" s="258">
        <v>1410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243</v>
      </c>
      <c r="AU214" s="264" t="s">
        <v>85</v>
      </c>
      <c r="AV214" s="14" t="s">
        <v>85</v>
      </c>
      <c r="AW214" s="14" t="s">
        <v>32</v>
      </c>
      <c r="AX214" s="14" t="s">
        <v>76</v>
      </c>
      <c r="AY214" s="264" t="s">
        <v>203</v>
      </c>
    </row>
    <row r="215" s="14" customFormat="1">
      <c r="A215" s="14"/>
      <c r="B215" s="254"/>
      <c r="C215" s="255"/>
      <c r="D215" s="245" t="s">
        <v>243</v>
      </c>
      <c r="E215" s="256" t="s">
        <v>1</v>
      </c>
      <c r="F215" s="257" t="s">
        <v>1471</v>
      </c>
      <c r="G215" s="255"/>
      <c r="H215" s="258">
        <v>1330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243</v>
      </c>
      <c r="AU215" s="264" t="s">
        <v>85</v>
      </c>
      <c r="AV215" s="14" t="s">
        <v>85</v>
      </c>
      <c r="AW215" s="14" t="s">
        <v>32</v>
      </c>
      <c r="AX215" s="14" t="s">
        <v>76</v>
      </c>
      <c r="AY215" s="264" t="s">
        <v>203</v>
      </c>
    </row>
    <row r="216" s="14" customFormat="1">
      <c r="A216" s="14"/>
      <c r="B216" s="254"/>
      <c r="C216" s="255"/>
      <c r="D216" s="245" t="s">
        <v>243</v>
      </c>
      <c r="E216" s="256" t="s">
        <v>1</v>
      </c>
      <c r="F216" s="257" t="s">
        <v>1472</v>
      </c>
      <c r="G216" s="255"/>
      <c r="H216" s="258">
        <v>8330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243</v>
      </c>
      <c r="AU216" s="264" t="s">
        <v>85</v>
      </c>
      <c r="AV216" s="14" t="s">
        <v>85</v>
      </c>
      <c r="AW216" s="14" t="s">
        <v>32</v>
      </c>
      <c r="AX216" s="14" t="s">
        <v>76</v>
      </c>
      <c r="AY216" s="264" t="s">
        <v>203</v>
      </c>
    </row>
    <row r="217" s="16" customFormat="1">
      <c r="A217" s="16"/>
      <c r="B217" s="292"/>
      <c r="C217" s="293"/>
      <c r="D217" s="245" t="s">
        <v>243</v>
      </c>
      <c r="E217" s="294" t="s">
        <v>1</v>
      </c>
      <c r="F217" s="295" t="s">
        <v>669</v>
      </c>
      <c r="G217" s="293"/>
      <c r="H217" s="296">
        <v>15542.360000000001</v>
      </c>
      <c r="I217" s="297"/>
      <c r="J217" s="293"/>
      <c r="K217" s="293"/>
      <c r="L217" s="298"/>
      <c r="M217" s="299"/>
      <c r="N217" s="300"/>
      <c r="O217" s="300"/>
      <c r="P217" s="300"/>
      <c r="Q217" s="300"/>
      <c r="R217" s="300"/>
      <c r="S217" s="300"/>
      <c r="T217" s="30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302" t="s">
        <v>243</v>
      </c>
      <c r="AU217" s="302" t="s">
        <v>85</v>
      </c>
      <c r="AV217" s="16" t="s">
        <v>108</v>
      </c>
      <c r="AW217" s="16" t="s">
        <v>32</v>
      </c>
      <c r="AX217" s="16" t="s">
        <v>76</v>
      </c>
      <c r="AY217" s="302" t="s">
        <v>203</v>
      </c>
    </row>
    <row r="218" s="14" customFormat="1">
      <c r="A218" s="14"/>
      <c r="B218" s="254"/>
      <c r="C218" s="255"/>
      <c r="D218" s="245" t="s">
        <v>243</v>
      </c>
      <c r="E218" s="256" t="s">
        <v>1</v>
      </c>
      <c r="F218" s="257" t="s">
        <v>1473</v>
      </c>
      <c r="G218" s="255"/>
      <c r="H218" s="258">
        <v>2331.3539999999998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243</v>
      </c>
      <c r="AU218" s="264" t="s">
        <v>85</v>
      </c>
      <c r="AV218" s="14" t="s">
        <v>85</v>
      </c>
      <c r="AW218" s="14" t="s">
        <v>32</v>
      </c>
      <c r="AX218" s="14" t="s">
        <v>76</v>
      </c>
      <c r="AY218" s="264" t="s">
        <v>203</v>
      </c>
    </row>
    <row r="219" s="15" customFormat="1">
      <c r="A219" s="15"/>
      <c r="B219" s="265"/>
      <c r="C219" s="266"/>
      <c r="D219" s="245" t="s">
        <v>243</v>
      </c>
      <c r="E219" s="267" t="s">
        <v>1</v>
      </c>
      <c r="F219" s="268" t="s">
        <v>247</v>
      </c>
      <c r="G219" s="266"/>
      <c r="H219" s="269">
        <v>17873.714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5" t="s">
        <v>243</v>
      </c>
      <c r="AU219" s="275" t="s">
        <v>85</v>
      </c>
      <c r="AV219" s="15" t="s">
        <v>209</v>
      </c>
      <c r="AW219" s="15" t="s">
        <v>32</v>
      </c>
      <c r="AX219" s="15" t="s">
        <v>83</v>
      </c>
      <c r="AY219" s="275" t="s">
        <v>203</v>
      </c>
    </row>
    <row r="220" s="2" customFormat="1" ht="24.15" customHeight="1">
      <c r="A220" s="39"/>
      <c r="B220" s="40"/>
      <c r="C220" s="229" t="s">
        <v>329</v>
      </c>
      <c r="D220" s="229" t="s">
        <v>205</v>
      </c>
      <c r="E220" s="230" t="s">
        <v>1135</v>
      </c>
      <c r="F220" s="231" t="s">
        <v>1136</v>
      </c>
      <c r="G220" s="232" t="s">
        <v>620</v>
      </c>
      <c r="H220" s="280"/>
      <c r="I220" s="234"/>
      <c r="J220" s="235">
        <f>ROUND(I220*H220,2)</f>
        <v>0</v>
      </c>
      <c r="K220" s="236"/>
      <c r="L220" s="45"/>
      <c r="M220" s="306" t="s">
        <v>1</v>
      </c>
      <c r="N220" s="307" t="s">
        <v>41</v>
      </c>
      <c r="O220" s="308"/>
      <c r="P220" s="309">
        <f>O220*H220</f>
        <v>0</v>
      </c>
      <c r="Q220" s="309">
        <v>0</v>
      </c>
      <c r="R220" s="309">
        <f>Q220*H220</f>
        <v>0</v>
      </c>
      <c r="S220" s="309">
        <v>0</v>
      </c>
      <c r="T220" s="3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277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853</v>
      </c>
    </row>
    <row r="221" s="2" customFormat="1" ht="6.96" customHeight="1">
      <c r="A221" s="39"/>
      <c r="B221" s="67"/>
      <c r="C221" s="68"/>
      <c r="D221" s="68"/>
      <c r="E221" s="68"/>
      <c r="F221" s="68"/>
      <c r="G221" s="68"/>
      <c r="H221" s="68"/>
      <c r="I221" s="68"/>
      <c r="J221" s="68"/>
      <c r="K221" s="68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DaFJybj5X4jVhyqO67Hx1S1bX8MW2XVNl7fVA1aT3qgtU0tGf0e9/+poIV1vTxAuAsGyJ1dj1Y8UJbJrVpJgkQ==" hashValue="kXxqkwJwoKvVKzab9XzHzmNCUINCRAqbQa7bqRYhICK/7hLovGq9GxOfv8AmP8kGrrZDQhHGC9W1Nv+msxqoIQ==" algorithmName="SHA-512" password="99DC"/>
  <autoFilter ref="C127:K2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1474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ROUND((SUM(BE133:BE304)),  2)</f>
        <v>0</v>
      </c>
      <c r="G35" s="39"/>
      <c r="H35" s="39"/>
      <c r="I35" s="166">
        <v>0.20999999999999999</v>
      </c>
      <c r="J35" s="165">
        <f>ROUND(((SUM(BE133:BE304))*I35),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ROUND((SUM(BF133:BF304)),  2)</f>
        <v>0</v>
      </c>
      <c r="G36" s="39"/>
      <c r="H36" s="39"/>
      <c r="I36" s="166">
        <v>0.12</v>
      </c>
      <c r="J36" s="165">
        <f>ROUND(((SUM(BF133:BF304))*I36),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ROUND((SUM(BG133:BG304)),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ROUND((SUM(BH133:BH304)),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ROUND((SUM(BI133:BI304)),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J142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171</v>
      </c>
      <c r="E102" s="198"/>
      <c r="F102" s="198"/>
      <c r="G102" s="198"/>
      <c r="H102" s="198"/>
      <c r="I102" s="198"/>
      <c r="J102" s="199">
        <f>J145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1475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175</v>
      </c>
      <c r="E104" s="193"/>
      <c r="F104" s="193"/>
      <c r="G104" s="193"/>
      <c r="H104" s="193"/>
      <c r="I104" s="193"/>
      <c r="J104" s="194">
        <f>J162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177</v>
      </c>
      <c r="E105" s="198"/>
      <c r="F105" s="198"/>
      <c r="G105" s="198"/>
      <c r="H105" s="198"/>
      <c r="I105" s="198"/>
      <c r="J105" s="199">
        <f>J163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1476</v>
      </c>
      <c r="E106" s="198"/>
      <c r="F106" s="198"/>
      <c r="G106" s="198"/>
      <c r="H106" s="198"/>
      <c r="I106" s="198"/>
      <c r="J106" s="199">
        <f>J177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1477</v>
      </c>
      <c r="E107" s="198"/>
      <c r="F107" s="198"/>
      <c r="G107" s="198"/>
      <c r="H107" s="198"/>
      <c r="I107" s="198"/>
      <c r="J107" s="199">
        <f>J186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1478</v>
      </c>
      <c r="E108" s="198"/>
      <c r="F108" s="198"/>
      <c r="G108" s="198"/>
      <c r="H108" s="198"/>
      <c r="I108" s="198"/>
      <c r="J108" s="199">
        <f>J206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1479</v>
      </c>
      <c r="E109" s="198"/>
      <c r="F109" s="198"/>
      <c r="G109" s="198"/>
      <c r="H109" s="198"/>
      <c r="I109" s="198"/>
      <c r="J109" s="199">
        <f>J263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186</v>
      </c>
      <c r="E110" s="198"/>
      <c r="F110" s="198"/>
      <c r="G110" s="198"/>
      <c r="H110" s="198"/>
      <c r="I110" s="198"/>
      <c r="J110" s="199">
        <f>J297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1480</v>
      </c>
      <c r="E111" s="193"/>
      <c r="F111" s="193"/>
      <c r="G111" s="193"/>
      <c r="H111" s="193"/>
      <c r="I111" s="193"/>
      <c r="J111" s="194">
        <f>J302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Objekty OU, část D a DM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158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159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D.1.4.1 - Vytápění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31. 8. 2018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Ostravská univerzita</v>
      </c>
      <c r="G129" s="41"/>
      <c r="H129" s="41"/>
      <c r="I129" s="33" t="s">
        <v>30</v>
      </c>
      <c r="J129" s="37" t="str">
        <f>E23</f>
        <v>Marpo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189</v>
      </c>
      <c r="D132" s="204" t="s">
        <v>61</v>
      </c>
      <c r="E132" s="204" t="s">
        <v>57</v>
      </c>
      <c r="F132" s="204" t="s">
        <v>58</v>
      </c>
      <c r="G132" s="204" t="s">
        <v>190</v>
      </c>
      <c r="H132" s="204" t="s">
        <v>191</v>
      </c>
      <c r="I132" s="204" t="s">
        <v>192</v>
      </c>
      <c r="J132" s="205" t="s">
        <v>165</v>
      </c>
      <c r="K132" s="206" t="s">
        <v>193</v>
      </c>
      <c r="L132" s="207"/>
      <c r="M132" s="101" t="s">
        <v>1</v>
      </c>
      <c r="N132" s="102" t="s">
        <v>40</v>
      </c>
      <c r="O132" s="102" t="s">
        <v>194</v>
      </c>
      <c r="P132" s="102" t="s">
        <v>195</v>
      </c>
      <c r="Q132" s="102" t="s">
        <v>196</v>
      </c>
      <c r="R132" s="102" t="s">
        <v>197</v>
      </c>
      <c r="S132" s="102" t="s">
        <v>198</v>
      </c>
      <c r="T132" s="103" t="s">
        <v>199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200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P134+P162+P302</f>
        <v>0</v>
      </c>
      <c r="Q133" s="105"/>
      <c r="R133" s="210">
        <f>R134+R162+R302</f>
        <v>0</v>
      </c>
      <c r="S133" s="105"/>
      <c r="T133" s="211">
        <f>T134+T162+T302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167</v>
      </c>
      <c r="BK133" s="212">
        <f>BK134+BK162+BK302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201</v>
      </c>
      <c r="F134" s="216" t="s">
        <v>202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P135+P142+P145+P149</f>
        <v>0</v>
      </c>
      <c r="Q134" s="221"/>
      <c r="R134" s="222">
        <f>R135+R142+R145+R149</f>
        <v>0</v>
      </c>
      <c r="S134" s="221"/>
      <c r="T134" s="223">
        <f>T135+T142+T145+T149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203</v>
      </c>
      <c r="BK134" s="226">
        <f>BK135+BK142+BK145+BK149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108</v>
      </c>
      <c r="F135" s="227" t="s">
        <v>204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SUM(P136:P141)</f>
        <v>0</v>
      </c>
      <c r="Q135" s="221"/>
      <c r="R135" s="222">
        <f>SUM(R136:R141)</f>
        <v>0</v>
      </c>
      <c r="S135" s="221"/>
      <c r="T135" s="223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203</v>
      </c>
      <c r="BK135" s="226">
        <f>SUM(BK136:BK141)</f>
        <v>0</v>
      </c>
    </row>
    <row r="136" s="2" customFormat="1" ht="24.15" customHeight="1">
      <c r="A136" s="39"/>
      <c r="B136" s="40"/>
      <c r="C136" s="229" t="s">
        <v>83</v>
      </c>
      <c r="D136" s="229" t="s">
        <v>205</v>
      </c>
      <c r="E136" s="230" t="s">
        <v>1481</v>
      </c>
      <c r="F136" s="231" t="s">
        <v>1482</v>
      </c>
      <c r="G136" s="232" t="s">
        <v>220</v>
      </c>
      <c r="H136" s="233">
        <v>60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85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85</v>
      </c>
    </row>
    <row r="137" s="2" customFormat="1" ht="24.15" customHeight="1">
      <c r="A137" s="39"/>
      <c r="B137" s="40"/>
      <c r="C137" s="229" t="s">
        <v>85</v>
      </c>
      <c r="D137" s="229" t="s">
        <v>205</v>
      </c>
      <c r="E137" s="230" t="s">
        <v>1483</v>
      </c>
      <c r="F137" s="231" t="s">
        <v>1484</v>
      </c>
      <c r="G137" s="232" t="s">
        <v>220</v>
      </c>
      <c r="H137" s="233">
        <v>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2" customFormat="1" ht="24.15" customHeight="1">
      <c r="A138" s="39"/>
      <c r="B138" s="40"/>
      <c r="C138" s="229" t="s">
        <v>108</v>
      </c>
      <c r="D138" s="229" t="s">
        <v>205</v>
      </c>
      <c r="E138" s="230" t="s">
        <v>1485</v>
      </c>
      <c r="F138" s="231" t="s">
        <v>1486</v>
      </c>
      <c r="G138" s="232" t="s">
        <v>220</v>
      </c>
      <c r="H138" s="233">
        <v>12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226</v>
      </c>
    </row>
    <row r="139" s="2" customFormat="1" ht="24.15" customHeight="1">
      <c r="A139" s="39"/>
      <c r="B139" s="40"/>
      <c r="C139" s="229" t="s">
        <v>209</v>
      </c>
      <c r="D139" s="229" t="s">
        <v>205</v>
      </c>
      <c r="E139" s="230" t="s">
        <v>1487</v>
      </c>
      <c r="F139" s="231" t="s">
        <v>1488</v>
      </c>
      <c r="G139" s="232" t="s">
        <v>220</v>
      </c>
      <c r="H139" s="233">
        <v>22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85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234</v>
      </c>
    </row>
    <row r="140" s="2" customFormat="1" ht="24.15" customHeight="1">
      <c r="A140" s="39"/>
      <c r="B140" s="40"/>
      <c r="C140" s="229" t="s">
        <v>222</v>
      </c>
      <c r="D140" s="229" t="s">
        <v>205</v>
      </c>
      <c r="E140" s="230" t="s">
        <v>1489</v>
      </c>
      <c r="F140" s="231" t="s">
        <v>1490</v>
      </c>
      <c r="G140" s="232" t="s">
        <v>220</v>
      </c>
      <c r="H140" s="233">
        <v>16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248</v>
      </c>
    </row>
    <row r="141" s="2" customFormat="1" ht="24.15" customHeight="1">
      <c r="A141" s="39"/>
      <c r="B141" s="40"/>
      <c r="C141" s="229" t="s">
        <v>226</v>
      </c>
      <c r="D141" s="229" t="s">
        <v>205</v>
      </c>
      <c r="E141" s="230" t="s">
        <v>262</v>
      </c>
      <c r="F141" s="231" t="s">
        <v>1491</v>
      </c>
      <c r="G141" s="232" t="s">
        <v>213</v>
      </c>
      <c r="H141" s="233">
        <v>3.8999999999999999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8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209</v>
      </c>
      <c r="F142" s="227" t="s">
        <v>271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203</v>
      </c>
      <c r="BK142" s="226">
        <f>SUM(BK143:BK144)</f>
        <v>0</v>
      </c>
    </row>
    <row r="143" s="2" customFormat="1" ht="16.5" customHeight="1">
      <c r="A143" s="39"/>
      <c r="B143" s="40"/>
      <c r="C143" s="229" t="s">
        <v>230</v>
      </c>
      <c r="D143" s="229" t="s">
        <v>205</v>
      </c>
      <c r="E143" s="230" t="s">
        <v>1492</v>
      </c>
      <c r="F143" s="231" t="s">
        <v>1493</v>
      </c>
      <c r="G143" s="232" t="s">
        <v>220</v>
      </c>
      <c r="H143" s="233">
        <v>406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267</v>
      </c>
    </row>
    <row r="144" s="2" customFormat="1" ht="24.15" customHeight="1">
      <c r="A144" s="39"/>
      <c r="B144" s="40"/>
      <c r="C144" s="229" t="s">
        <v>234</v>
      </c>
      <c r="D144" s="229" t="s">
        <v>205</v>
      </c>
      <c r="E144" s="230" t="s">
        <v>1494</v>
      </c>
      <c r="F144" s="231" t="s">
        <v>1495</v>
      </c>
      <c r="G144" s="232" t="s">
        <v>220</v>
      </c>
      <c r="H144" s="233">
        <v>406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277</v>
      </c>
    </row>
    <row r="145" s="12" customFormat="1" ht="22.8" customHeight="1">
      <c r="A145" s="12"/>
      <c r="B145" s="213"/>
      <c r="C145" s="214"/>
      <c r="D145" s="215" t="s">
        <v>75</v>
      </c>
      <c r="E145" s="227" t="s">
        <v>226</v>
      </c>
      <c r="F145" s="227" t="s">
        <v>287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SUM(P146:P148)</f>
        <v>0</v>
      </c>
      <c r="Q145" s="221"/>
      <c r="R145" s="222">
        <f>SUM(R146:R148)</f>
        <v>0</v>
      </c>
      <c r="S145" s="221"/>
      <c r="T145" s="223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83</v>
      </c>
      <c r="AY145" s="224" t="s">
        <v>203</v>
      </c>
      <c r="BK145" s="226">
        <f>SUM(BK146:BK148)</f>
        <v>0</v>
      </c>
    </row>
    <row r="146" s="2" customFormat="1" ht="24.15" customHeight="1">
      <c r="A146" s="39"/>
      <c r="B146" s="40"/>
      <c r="C146" s="229" t="s">
        <v>238</v>
      </c>
      <c r="D146" s="229" t="s">
        <v>205</v>
      </c>
      <c r="E146" s="230" t="s">
        <v>1496</v>
      </c>
      <c r="F146" s="231" t="s">
        <v>1497</v>
      </c>
      <c r="G146" s="232" t="s">
        <v>220</v>
      </c>
      <c r="H146" s="233">
        <v>406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288</v>
      </c>
    </row>
    <row r="147" s="2" customFormat="1" ht="24.15" customHeight="1">
      <c r="A147" s="39"/>
      <c r="B147" s="40"/>
      <c r="C147" s="229" t="s">
        <v>248</v>
      </c>
      <c r="D147" s="229" t="s">
        <v>205</v>
      </c>
      <c r="E147" s="230" t="s">
        <v>1498</v>
      </c>
      <c r="F147" s="231" t="s">
        <v>1499</v>
      </c>
      <c r="G147" s="232" t="s">
        <v>213</v>
      </c>
      <c r="H147" s="233">
        <v>3.8999999999999999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299</v>
      </c>
    </row>
    <row r="148" s="2" customFormat="1" ht="24.15" customHeight="1">
      <c r="A148" s="39"/>
      <c r="B148" s="40"/>
      <c r="C148" s="229" t="s">
        <v>253</v>
      </c>
      <c r="D148" s="229" t="s">
        <v>205</v>
      </c>
      <c r="E148" s="230" t="s">
        <v>1500</v>
      </c>
      <c r="F148" s="231" t="s">
        <v>1501</v>
      </c>
      <c r="G148" s="232" t="s">
        <v>220</v>
      </c>
      <c r="H148" s="233">
        <v>224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85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306</v>
      </c>
    </row>
    <row r="149" s="12" customFormat="1" ht="22.8" customHeight="1">
      <c r="A149" s="12"/>
      <c r="B149" s="213"/>
      <c r="C149" s="214"/>
      <c r="D149" s="215" t="s">
        <v>75</v>
      </c>
      <c r="E149" s="227" t="s">
        <v>717</v>
      </c>
      <c r="F149" s="227" t="s">
        <v>1502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SUM(P150:P161)</f>
        <v>0</v>
      </c>
      <c r="Q149" s="221"/>
      <c r="R149" s="222">
        <f>SUM(R150:R161)</f>
        <v>0</v>
      </c>
      <c r="S149" s="221"/>
      <c r="T149" s="223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83</v>
      </c>
      <c r="AY149" s="224" t="s">
        <v>203</v>
      </c>
      <c r="BK149" s="226">
        <f>SUM(BK150:BK161)</f>
        <v>0</v>
      </c>
    </row>
    <row r="150" s="2" customFormat="1" ht="24.15" customHeight="1">
      <c r="A150" s="39"/>
      <c r="B150" s="40"/>
      <c r="C150" s="229" t="s">
        <v>8</v>
      </c>
      <c r="D150" s="229" t="s">
        <v>205</v>
      </c>
      <c r="E150" s="230" t="s">
        <v>1503</v>
      </c>
      <c r="F150" s="231" t="s">
        <v>1504</v>
      </c>
      <c r="G150" s="232" t="s">
        <v>220</v>
      </c>
      <c r="H150" s="233">
        <v>60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316</v>
      </c>
    </row>
    <row r="151" s="2" customFormat="1" ht="24.15" customHeight="1">
      <c r="A151" s="39"/>
      <c r="B151" s="40"/>
      <c r="C151" s="229" t="s">
        <v>261</v>
      </c>
      <c r="D151" s="229" t="s">
        <v>205</v>
      </c>
      <c r="E151" s="230" t="s">
        <v>1505</v>
      </c>
      <c r="F151" s="231" t="s">
        <v>1506</v>
      </c>
      <c r="G151" s="232" t="s">
        <v>220</v>
      </c>
      <c r="H151" s="233">
        <v>2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329</v>
      </c>
    </row>
    <row r="152" s="2" customFormat="1" ht="24.15" customHeight="1">
      <c r="A152" s="39"/>
      <c r="B152" s="40"/>
      <c r="C152" s="229" t="s">
        <v>267</v>
      </c>
      <c r="D152" s="229" t="s">
        <v>205</v>
      </c>
      <c r="E152" s="230" t="s">
        <v>1507</v>
      </c>
      <c r="F152" s="231" t="s">
        <v>1508</v>
      </c>
      <c r="G152" s="232" t="s">
        <v>220</v>
      </c>
      <c r="H152" s="233">
        <v>12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85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338</v>
      </c>
    </row>
    <row r="153" s="2" customFormat="1" ht="24.15" customHeight="1">
      <c r="A153" s="39"/>
      <c r="B153" s="40"/>
      <c r="C153" s="229" t="s">
        <v>272</v>
      </c>
      <c r="D153" s="229" t="s">
        <v>205</v>
      </c>
      <c r="E153" s="230" t="s">
        <v>1509</v>
      </c>
      <c r="F153" s="231" t="s">
        <v>1510</v>
      </c>
      <c r="G153" s="232" t="s">
        <v>220</v>
      </c>
      <c r="H153" s="233">
        <v>22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210</v>
      </c>
    </row>
    <row r="154" s="2" customFormat="1" ht="24.15" customHeight="1">
      <c r="A154" s="39"/>
      <c r="B154" s="40"/>
      <c r="C154" s="229" t="s">
        <v>277</v>
      </c>
      <c r="D154" s="229" t="s">
        <v>205</v>
      </c>
      <c r="E154" s="230" t="s">
        <v>1511</v>
      </c>
      <c r="F154" s="231" t="s">
        <v>1512</v>
      </c>
      <c r="G154" s="232" t="s">
        <v>220</v>
      </c>
      <c r="H154" s="233">
        <v>16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214</v>
      </c>
    </row>
    <row r="155" s="2" customFormat="1" ht="24.15" customHeight="1">
      <c r="A155" s="39"/>
      <c r="B155" s="40"/>
      <c r="C155" s="229" t="s">
        <v>283</v>
      </c>
      <c r="D155" s="229" t="s">
        <v>205</v>
      </c>
      <c r="E155" s="230" t="s">
        <v>1513</v>
      </c>
      <c r="F155" s="231" t="s">
        <v>1514</v>
      </c>
      <c r="G155" s="232" t="s">
        <v>220</v>
      </c>
      <c r="H155" s="233">
        <v>406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381</v>
      </c>
    </row>
    <row r="156" s="2" customFormat="1" ht="24.15" customHeight="1">
      <c r="A156" s="39"/>
      <c r="B156" s="40"/>
      <c r="C156" s="229" t="s">
        <v>288</v>
      </c>
      <c r="D156" s="229" t="s">
        <v>205</v>
      </c>
      <c r="E156" s="230" t="s">
        <v>532</v>
      </c>
      <c r="F156" s="231" t="s">
        <v>533</v>
      </c>
      <c r="G156" s="232" t="s">
        <v>336</v>
      </c>
      <c r="H156" s="233">
        <v>13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85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217</v>
      </c>
    </row>
    <row r="157" s="2" customFormat="1" ht="24.15" customHeight="1">
      <c r="A157" s="39"/>
      <c r="B157" s="40"/>
      <c r="C157" s="229" t="s">
        <v>294</v>
      </c>
      <c r="D157" s="229" t="s">
        <v>205</v>
      </c>
      <c r="E157" s="230" t="s">
        <v>1515</v>
      </c>
      <c r="F157" s="231" t="s">
        <v>1516</v>
      </c>
      <c r="G157" s="232" t="s">
        <v>241</v>
      </c>
      <c r="H157" s="233">
        <v>112.38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85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413</v>
      </c>
    </row>
    <row r="158" s="2" customFormat="1" ht="33" customHeight="1">
      <c r="A158" s="39"/>
      <c r="B158" s="40"/>
      <c r="C158" s="229" t="s">
        <v>299</v>
      </c>
      <c r="D158" s="229" t="s">
        <v>205</v>
      </c>
      <c r="E158" s="230" t="s">
        <v>1517</v>
      </c>
      <c r="F158" s="231" t="s">
        <v>1518</v>
      </c>
      <c r="G158" s="232" t="s">
        <v>241</v>
      </c>
      <c r="H158" s="233">
        <v>1123.8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424</v>
      </c>
    </row>
    <row r="159" s="2" customFormat="1" ht="24.15" customHeight="1">
      <c r="A159" s="39"/>
      <c r="B159" s="40"/>
      <c r="C159" s="229" t="s">
        <v>7</v>
      </c>
      <c r="D159" s="229" t="s">
        <v>205</v>
      </c>
      <c r="E159" s="230" t="s">
        <v>1519</v>
      </c>
      <c r="F159" s="231" t="s">
        <v>1520</v>
      </c>
      <c r="G159" s="232" t="s">
        <v>241</v>
      </c>
      <c r="H159" s="233">
        <v>112.38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221</v>
      </c>
    </row>
    <row r="160" s="2" customFormat="1" ht="24.15" customHeight="1">
      <c r="A160" s="39"/>
      <c r="B160" s="40"/>
      <c r="C160" s="229" t="s">
        <v>306</v>
      </c>
      <c r="D160" s="229" t="s">
        <v>205</v>
      </c>
      <c r="E160" s="230" t="s">
        <v>1521</v>
      </c>
      <c r="F160" s="231" t="s">
        <v>1522</v>
      </c>
      <c r="G160" s="232" t="s">
        <v>241</v>
      </c>
      <c r="H160" s="233">
        <v>112.38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225</v>
      </c>
    </row>
    <row r="161" s="2" customFormat="1" ht="16.5" customHeight="1">
      <c r="A161" s="39"/>
      <c r="B161" s="40"/>
      <c r="C161" s="229" t="s">
        <v>312</v>
      </c>
      <c r="D161" s="229" t="s">
        <v>205</v>
      </c>
      <c r="E161" s="230" t="s">
        <v>1523</v>
      </c>
      <c r="F161" s="231" t="s">
        <v>1524</v>
      </c>
      <c r="G161" s="232" t="s">
        <v>241</v>
      </c>
      <c r="H161" s="233">
        <v>1123.8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85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452</v>
      </c>
    </row>
    <row r="162" s="12" customFormat="1" ht="25.92" customHeight="1">
      <c r="A162" s="12"/>
      <c r="B162" s="213"/>
      <c r="C162" s="214"/>
      <c r="D162" s="215" t="s">
        <v>75</v>
      </c>
      <c r="E162" s="216" t="s">
        <v>595</v>
      </c>
      <c r="F162" s="216" t="s">
        <v>596</v>
      </c>
      <c r="G162" s="214"/>
      <c r="H162" s="214"/>
      <c r="I162" s="217"/>
      <c r="J162" s="218">
        <f>BK162</f>
        <v>0</v>
      </c>
      <c r="K162" s="214"/>
      <c r="L162" s="219"/>
      <c r="M162" s="220"/>
      <c r="N162" s="221"/>
      <c r="O162" s="221"/>
      <c r="P162" s="222">
        <f>P163+P177+P186+P206+P263+P297</f>
        <v>0</v>
      </c>
      <c r="Q162" s="221"/>
      <c r="R162" s="222">
        <f>R163+R177+R186+R206+R263+R297</f>
        <v>0</v>
      </c>
      <c r="S162" s="221"/>
      <c r="T162" s="223">
        <f>T163+T177+T186+T206+T263+T297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85</v>
      </c>
      <c r="AT162" s="225" t="s">
        <v>75</v>
      </c>
      <c r="AU162" s="225" t="s">
        <v>76</v>
      </c>
      <c r="AY162" s="224" t="s">
        <v>203</v>
      </c>
      <c r="BK162" s="226">
        <f>BK163+BK177+BK186+BK206+BK263+BK297</f>
        <v>0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622</v>
      </c>
      <c r="F163" s="227" t="s">
        <v>623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SUM(P164:P176)</f>
        <v>0</v>
      </c>
      <c r="Q163" s="221"/>
      <c r="R163" s="222">
        <f>SUM(R164:R176)</f>
        <v>0</v>
      </c>
      <c r="S163" s="221"/>
      <c r="T163" s="223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85</v>
      </c>
      <c r="AT163" s="225" t="s">
        <v>75</v>
      </c>
      <c r="AU163" s="225" t="s">
        <v>83</v>
      </c>
      <c r="AY163" s="224" t="s">
        <v>203</v>
      </c>
      <c r="BK163" s="226">
        <f>SUM(BK164:BK176)</f>
        <v>0</v>
      </c>
    </row>
    <row r="164" s="2" customFormat="1" ht="24.15" customHeight="1">
      <c r="A164" s="39"/>
      <c r="B164" s="40"/>
      <c r="C164" s="229" t="s">
        <v>316</v>
      </c>
      <c r="D164" s="229" t="s">
        <v>205</v>
      </c>
      <c r="E164" s="230" t="s">
        <v>1525</v>
      </c>
      <c r="F164" s="231" t="s">
        <v>1526</v>
      </c>
      <c r="G164" s="232" t="s">
        <v>213</v>
      </c>
      <c r="H164" s="233">
        <v>323.69999999999999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277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277</v>
      </c>
      <c r="BM164" s="241" t="s">
        <v>462</v>
      </c>
    </row>
    <row r="165" s="2" customFormat="1" ht="33" customHeight="1">
      <c r="A165" s="39"/>
      <c r="B165" s="40"/>
      <c r="C165" s="229" t="s">
        <v>324</v>
      </c>
      <c r="D165" s="229" t="s">
        <v>205</v>
      </c>
      <c r="E165" s="230" t="s">
        <v>1527</v>
      </c>
      <c r="F165" s="231" t="s">
        <v>1528</v>
      </c>
      <c r="G165" s="232" t="s">
        <v>336</v>
      </c>
      <c r="H165" s="233">
        <v>1047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277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277</v>
      </c>
      <c r="BM165" s="241" t="s">
        <v>229</v>
      </c>
    </row>
    <row r="166" s="2" customFormat="1" ht="33" customHeight="1">
      <c r="A166" s="39"/>
      <c r="B166" s="40"/>
      <c r="C166" s="229" t="s">
        <v>329</v>
      </c>
      <c r="D166" s="229" t="s">
        <v>205</v>
      </c>
      <c r="E166" s="230" t="s">
        <v>1529</v>
      </c>
      <c r="F166" s="231" t="s">
        <v>1530</v>
      </c>
      <c r="G166" s="232" t="s">
        <v>336</v>
      </c>
      <c r="H166" s="233">
        <v>32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277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277</v>
      </c>
      <c r="BM166" s="241" t="s">
        <v>233</v>
      </c>
    </row>
    <row r="167" s="2" customFormat="1" ht="16.5" customHeight="1">
      <c r="A167" s="39"/>
      <c r="B167" s="40"/>
      <c r="C167" s="281" t="s">
        <v>333</v>
      </c>
      <c r="D167" s="281" t="s">
        <v>643</v>
      </c>
      <c r="E167" s="282" t="s">
        <v>1531</v>
      </c>
      <c r="F167" s="283" t="s">
        <v>1532</v>
      </c>
      <c r="G167" s="284" t="s">
        <v>336</v>
      </c>
      <c r="H167" s="285">
        <v>289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214</v>
      </c>
      <c r="AT167" s="241" t="s">
        <v>643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277</v>
      </c>
      <c r="BM167" s="241" t="s">
        <v>237</v>
      </c>
    </row>
    <row r="168" s="2" customFormat="1" ht="16.5" customHeight="1">
      <c r="A168" s="39"/>
      <c r="B168" s="40"/>
      <c r="C168" s="281" t="s">
        <v>338</v>
      </c>
      <c r="D168" s="281" t="s">
        <v>643</v>
      </c>
      <c r="E168" s="282" t="s">
        <v>1533</v>
      </c>
      <c r="F168" s="283" t="s">
        <v>1534</v>
      </c>
      <c r="G168" s="284" t="s">
        <v>336</v>
      </c>
      <c r="H168" s="285">
        <v>182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214</v>
      </c>
      <c r="AT168" s="241" t="s">
        <v>643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277</v>
      </c>
      <c r="BM168" s="241" t="s">
        <v>242</v>
      </c>
    </row>
    <row r="169" s="2" customFormat="1" ht="16.5" customHeight="1">
      <c r="A169" s="39"/>
      <c r="B169" s="40"/>
      <c r="C169" s="281" t="s">
        <v>343</v>
      </c>
      <c r="D169" s="281" t="s">
        <v>643</v>
      </c>
      <c r="E169" s="282" t="s">
        <v>1535</v>
      </c>
      <c r="F169" s="283" t="s">
        <v>1536</v>
      </c>
      <c r="G169" s="284" t="s">
        <v>336</v>
      </c>
      <c r="H169" s="285">
        <v>119</v>
      </c>
      <c r="I169" s="286"/>
      <c r="J169" s="287">
        <f>ROUND(I169*H169,2)</f>
        <v>0</v>
      </c>
      <c r="K169" s="288"/>
      <c r="L169" s="289"/>
      <c r="M169" s="290" t="s">
        <v>1</v>
      </c>
      <c r="N169" s="291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214</v>
      </c>
      <c r="AT169" s="241" t="s">
        <v>643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277</v>
      </c>
      <c r="BM169" s="241" t="s">
        <v>251</v>
      </c>
    </row>
    <row r="170" s="2" customFormat="1" ht="16.5" customHeight="1">
      <c r="A170" s="39"/>
      <c r="B170" s="40"/>
      <c r="C170" s="281" t="s">
        <v>210</v>
      </c>
      <c r="D170" s="281" t="s">
        <v>643</v>
      </c>
      <c r="E170" s="282" t="s">
        <v>1537</v>
      </c>
      <c r="F170" s="283" t="s">
        <v>1538</v>
      </c>
      <c r="G170" s="284" t="s">
        <v>336</v>
      </c>
      <c r="H170" s="285">
        <v>180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214</v>
      </c>
      <c r="AT170" s="241" t="s">
        <v>643</v>
      </c>
      <c r="AU170" s="241" t="s">
        <v>85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277</v>
      </c>
      <c r="BM170" s="241" t="s">
        <v>256</v>
      </c>
    </row>
    <row r="171" s="2" customFormat="1" ht="16.5" customHeight="1">
      <c r="A171" s="39"/>
      <c r="B171" s="40"/>
      <c r="C171" s="281" t="s">
        <v>360</v>
      </c>
      <c r="D171" s="281" t="s">
        <v>643</v>
      </c>
      <c r="E171" s="282" t="s">
        <v>1539</v>
      </c>
      <c r="F171" s="283" t="s">
        <v>1540</v>
      </c>
      <c r="G171" s="284" t="s">
        <v>336</v>
      </c>
      <c r="H171" s="285">
        <v>164</v>
      </c>
      <c r="I171" s="286"/>
      <c r="J171" s="287">
        <f>ROUND(I171*H171,2)</f>
        <v>0</v>
      </c>
      <c r="K171" s="288"/>
      <c r="L171" s="289"/>
      <c r="M171" s="290" t="s">
        <v>1</v>
      </c>
      <c r="N171" s="291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214</v>
      </c>
      <c r="AT171" s="241" t="s">
        <v>643</v>
      </c>
      <c r="AU171" s="241" t="s">
        <v>85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277</v>
      </c>
      <c r="BM171" s="241" t="s">
        <v>260</v>
      </c>
    </row>
    <row r="172" s="2" customFormat="1" ht="16.5" customHeight="1">
      <c r="A172" s="39"/>
      <c r="B172" s="40"/>
      <c r="C172" s="281" t="s">
        <v>214</v>
      </c>
      <c r="D172" s="281" t="s">
        <v>643</v>
      </c>
      <c r="E172" s="282" t="s">
        <v>1541</v>
      </c>
      <c r="F172" s="283" t="s">
        <v>1542</v>
      </c>
      <c r="G172" s="284" t="s">
        <v>336</v>
      </c>
      <c r="H172" s="285">
        <v>73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214</v>
      </c>
      <c r="AT172" s="241" t="s">
        <v>643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277</v>
      </c>
      <c r="BM172" s="241" t="s">
        <v>536</v>
      </c>
    </row>
    <row r="173" s="2" customFormat="1" ht="16.5" customHeight="1">
      <c r="A173" s="39"/>
      <c r="B173" s="40"/>
      <c r="C173" s="281" t="s">
        <v>374</v>
      </c>
      <c r="D173" s="281" t="s">
        <v>643</v>
      </c>
      <c r="E173" s="282" t="s">
        <v>1543</v>
      </c>
      <c r="F173" s="283" t="s">
        <v>1544</v>
      </c>
      <c r="G173" s="284" t="s">
        <v>336</v>
      </c>
      <c r="H173" s="285">
        <v>10</v>
      </c>
      <c r="I173" s="286"/>
      <c r="J173" s="287">
        <f>ROUND(I173*H173,2)</f>
        <v>0</v>
      </c>
      <c r="K173" s="288"/>
      <c r="L173" s="289"/>
      <c r="M173" s="290" t="s">
        <v>1</v>
      </c>
      <c r="N173" s="291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214</v>
      </c>
      <c r="AT173" s="241" t="s">
        <v>643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277</v>
      </c>
      <c r="BM173" s="241" t="s">
        <v>264</v>
      </c>
    </row>
    <row r="174" s="2" customFormat="1" ht="16.5" customHeight="1">
      <c r="A174" s="39"/>
      <c r="B174" s="40"/>
      <c r="C174" s="281" t="s">
        <v>381</v>
      </c>
      <c r="D174" s="281" t="s">
        <v>643</v>
      </c>
      <c r="E174" s="282" t="s">
        <v>1545</v>
      </c>
      <c r="F174" s="283" t="s">
        <v>1546</v>
      </c>
      <c r="G174" s="284" t="s">
        <v>336</v>
      </c>
      <c r="H174" s="285">
        <v>30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214</v>
      </c>
      <c r="AT174" s="241" t="s">
        <v>643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277</v>
      </c>
      <c r="BM174" s="241" t="s">
        <v>270</v>
      </c>
    </row>
    <row r="175" s="2" customFormat="1" ht="16.5" customHeight="1">
      <c r="A175" s="39"/>
      <c r="B175" s="40"/>
      <c r="C175" s="281" t="s">
        <v>386</v>
      </c>
      <c r="D175" s="281" t="s">
        <v>643</v>
      </c>
      <c r="E175" s="282" t="s">
        <v>1547</v>
      </c>
      <c r="F175" s="283" t="s">
        <v>1548</v>
      </c>
      <c r="G175" s="284" t="s">
        <v>336</v>
      </c>
      <c r="H175" s="285">
        <v>32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214</v>
      </c>
      <c r="AT175" s="241" t="s">
        <v>643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277</v>
      </c>
      <c r="BM175" s="241" t="s">
        <v>564</v>
      </c>
    </row>
    <row r="176" s="2" customFormat="1" ht="24.15" customHeight="1">
      <c r="A176" s="39"/>
      <c r="B176" s="40"/>
      <c r="C176" s="229" t="s">
        <v>217</v>
      </c>
      <c r="D176" s="229" t="s">
        <v>205</v>
      </c>
      <c r="E176" s="230" t="s">
        <v>1549</v>
      </c>
      <c r="F176" s="231" t="s">
        <v>1550</v>
      </c>
      <c r="G176" s="232" t="s">
        <v>620</v>
      </c>
      <c r="H176" s="280"/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277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277</v>
      </c>
      <c r="BM176" s="241" t="s">
        <v>574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1551</v>
      </c>
      <c r="F177" s="227" t="s">
        <v>1552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SUM(P178:P185)</f>
        <v>0</v>
      </c>
      <c r="Q177" s="221"/>
      <c r="R177" s="222">
        <f>SUM(R178:R185)</f>
        <v>0</v>
      </c>
      <c r="S177" s="221"/>
      <c r="T177" s="223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85</v>
      </c>
      <c r="AT177" s="225" t="s">
        <v>75</v>
      </c>
      <c r="AU177" s="225" t="s">
        <v>83</v>
      </c>
      <c r="AY177" s="224" t="s">
        <v>203</v>
      </c>
      <c r="BK177" s="226">
        <f>SUM(BK178:BK185)</f>
        <v>0</v>
      </c>
    </row>
    <row r="178" s="2" customFormat="1" ht="24.15" customHeight="1">
      <c r="A178" s="39"/>
      <c r="B178" s="40"/>
      <c r="C178" s="229" t="s">
        <v>407</v>
      </c>
      <c r="D178" s="229" t="s">
        <v>205</v>
      </c>
      <c r="E178" s="230" t="s">
        <v>1553</v>
      </c>
      <c r="F178" s="231" t="s">
        <v>1554</v>
      </c>
      <c r="G178" s="232" t="s">
        <v>220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277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277</v>
      </c>
      <c r="BM178" s="241" t="s">
        <v>275</v>
      </c>
    </row>
    <row r="179" s="2" customFormat="1" ht="24.15" customHeight="1">
      <c r="A179" s="39"/>
      <c r="B179" s="40"/>
      <c r="C179" s="229" t="s">
        <v>413</v>
      </c>
      <c r="D179" s="229" t="s">
        <v>205</v>
      </c>
      <c r="E179" s="230" t="s">
        <v>1555</v>
      </c>
      <c r="F179" s="231" t="s">
        <v>1556</v>
      </c>
      <c r="G179" s="232" t="s">
        <v>220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277</v>
      </c>
      <c r="AT179" s="241" t="s">
        <v>205</v>
      </c>
      <c r="AU179" s="241" t="s">
        <v>85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277</v>
      </c>
      <c r="BM179" s="241" t="s">
        <v>280</v>
      </c>
    </row>
    <row r="180" s="2" customFormat="1" ht="33" customHeight="1">
      <c r="A180" s="39"/>
      <c r="B180" s="40"/>
      <c r="C180" s="229" t="s">
        <v>418</v>
      </c>
      <c r="D180" s="229" t="s">
        <v>205</v>
      </c>
      <c r="E180" s="230" t="s">
        <v>1557</v>
      </c>
      <c r="F180" s="231" t="s">
        <v>1558</v>
      </c>
      <c r="G180" s="232" t="s">
        <v>1559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277</v>
      </c>
      <c r="AT180" s="241" t="s">
        <v>205</v>
      </c>
      <c r="AU180" s="241" t="s">
        <v>85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277</v>
      </c>
      <c r="BM180" s="241" t="s">
        <v>286</v>
      </c>
    </row>
    <row r="181" s="2" customFormat="1" ht="33" customHeight="1">
      <c r="A181" s="39"/>
      <c r="B181" s="40"/>
      <c r="C181" s="229" t="s">
        <v>424</v>
      </c>
      <c r="D181" s="229" t="s">
        <v>205</v>
      </c>
      <c r="E181" s="230" t="s">
        <v>1560</v>
      </c>
      <c r="F181" s="231" t="s">
        <v>1561</v>
      </c>
      <c r="G181" s="232" t="s">
        <v>1559</v>
      </c>
      <c r="H181" s="233">
        <v>4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277</v>
      </c>
      <c r="AT181" s="241" t="s">
        <v>205</v>
      </c>
      <c r="AU181" s="241" t="s">
        <v>85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277</v>
      </c>
      <c r="BM181" s="241" t="s">
        <v>617</v>
      </c>
    </row>
    <row r="182" s="2" customFormat="1" ht="37.8" customHeight="1">
      <c r="A182" s="39"/>
      <c r="B182" s="40"/>
      <c r="C182" s="229" t="s">
        <v>429</v>
      </c>
      <c r="D182" s="229" t="s">
        <v>205</v>
      </c>
      <c r="E182" s="230" t="s">
        <v>1562</v>
      </c>
      <c r="F182" s="231" t="s">
        <v>1563</v>
      </c>
      <c r="G182" s="232" t="s">
        <v>1559</v>
      </c>
      <c r="H182" s="233">
        <v>4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277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277</v>
      </c>
      <c r="BM182" s="241" t="s">
        <v>629</v>
      </c>
    </row>
    <row r="183" s="2" customFormat="1" ht="49.05" customHeight="1">
      <c r="A183" s="39"/>
      <c r="B183" s="40"/>
      <c r="C183" s="229" t="s">
        <v>221</v>
      </c>
      <c r="D183" s="229" t="s">
        <v>205</v>
      </c>
      <c r="E183" s="230" t="s">
        <v>1564</v>
      </c>
      <c r="F183" s="231" t="s">
        <v>1565</v>
      </c>
      <c r="G183" s="232" t="s">
        <v>1559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277</v>
      </c>
      <c r="AT183" s="241" t="s">
        <v>205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277</v>
      </c>
      <c r="BM183" s="241" t="s">
        <v>642</v>
      </c>
    </row>
    <row r="184" s="2" customFormat="1" ht="49.05" customHeight="1">
      <c r="A184" s="39"/>
      <c r="B184" s="40"/>
      <c r="C184" s="229" t="s">
        <v>437</v>
      </c>
      <c r="D184" s="229" t="s">
        <v>205</v>
      </c>
      <c r="E184" s="230" t="s">
        <v>1566</v>
      </c>
      <c r="F184" s="231" t="s">
        <v>1567</v>
      </c>
      <c r="G184" s="232" t="s">
        <v>1559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277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277</v>
      </c>
      <c r="BM184" s="241" t="s">
        <v>655</v>
      </c>
    </row>
    <row r="185" s="2" customFormat="1" ht="24.15" customHeight="1">
      <c r="A185" s="39"/>
      <c r="B185" s="40"/>
      <c r="C185" s="229" t="s">
        <v>225</v>
      </c>
      <c r="D185" s="229" t="s">
        <v>205</v>
      </c>
      <c r="E185" s="230" t="s">
        <v>1568</v>
      </c>
      <c r="F185" s="231" t="s">
        <v>1569</v>
      </c>
      <c r="G185" s="232" t="s">
        <v>620</v>
      </c>
      <c r="H185" s="280"/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277</v>
      </c>
      <c r="AT185" s="241" t="s">
        <v>205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277</v>
      </c>
      <c r="BM185" s="241" t="s">
        <v>671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1570</v>
      </c>
      <c r="F186" s="227" t="s">
        <v>1571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SUM(P187:P205)</f>
        <v>0</v>
      </c>
      <c r="Q186" s="221"/>
      <c r="R186" s="222">
        <f>SUM(R187:R205)</f>
        <v>0</v>
      </c>
      <c r="S186" s="221"/>
      <c r="T186" s="223">
        <f>SUM(T187:T205)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75</v>
      </c>
      <c r="AU186" s="225" t="s">
        <v>83</v>
      </c>
      <c r="AY186" s="224" t="s">
        <v>203</v>
      </c>
      <c r="BK186" s="226">
        <f>SUM(BK187:BK205)</f>
        <v>0</v>
      </c>
    </row>
    <row r="187" s="2" customFormat="1" ht="16.5" customHeight="1">
      <c r="A187" s="39"/>
      <c r="B187" s="40"/>
      <c r="C187" s="229" t="s">
        <v>445</v>
      </c>
      <c r="D187" s="229" t="s">
        <v>205</v>
      </c>
      <c r="E187" s="230" t="s">
        <v>1572</v>
      </c>
      <c r="F187" s="231" t="s">
        <v>1573</v>
      </c>
      <c r="G187" s="232" t="s">
        <v>336</v>
      </c>
      <c r="H187" s="233">
        <v>3014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277</v>
      </c>
      <c r="AT187" s="241" t="s">
        <v>205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277</v>
      </c>
      <c r="BM187" s="241" t="s">
        <v>681</v>
      </c>
    </row>
    <row r="188" s="2" customFormat="1" ht="16.5" customHeight="1">
      <c r="A188" s="39"/>
      <c r="B188" s="40"/>
      <c r="C188" s="229" t="s">
        <v>452</v>
      </c>
      <c r="D188" s="229" t="s">
        <v>205</v>
      </c>
      <c r="E188" s="230" t="s">
        <v>1574</v>
      </c>
      <c r="F188" s="231" t="s">
        <v>1575</v>
      </c>
      <c r="G188" s="232" t="s">
        <v>1576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277</v>
      </c>
      <c r="AT188" s="241" t="s">
        <v>205</v>
      </c>
      <c r="AU188" s="241" t="s">
        <v>85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277</v>
      </c>
      <c r="BM188" s="241" t="s">
        <v>692</v>
      </c>
    </row>
    <row r="189" s="2" customFormat="1" ht="16.5" customHeight="1">
      <c r="A189" s="39"/>
      <c r="B189" s="40"/>
      <c r="C189" s="281" t="s">
        <v>458</v>
      </c>
      <c r="D189" s="281" t="s">
        <v>643</v>
      </c>
      <c r="E189" s="282" t="s">
        <v>1577</v>
      </c>
      <c r="F189" s="283" t="s">
        <v>1578</v>
      </c>
      <c r="G189" s="284" t="s">
        <v>220</v>
      </c>
      <c r="H189" s="285">
        <v>20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214</v>
      </c>
      <c r="AT189" s="241" t="s">
        <v>643</v>
      </c>
      <c r="AU189" s="241" t="s">
        <v>85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277</v>
      </c>
      <c r="BM189" s="241" t="s">
        <v>291</v>
      </c>
    </row>
    <row r="190" s="2" customFormat="1" ht="24.15" customHeight="1">
      <c r="A190" s="39"/>
      <c r="B190" s="40"/>
      <c r="C190" s="229" t="s">
        <v>462</v>
      </c>
      <c r="D190" s="229" t="s">
        <v>205</v>
      </c>
      <c r="E190" s="230" t="s">
        <v>1579</v>
      </c>
      <c r="F190" s="231" t="s">
        <v>1580</v>
      </c>
      <c r="G190" s="232" t="s">
        <v>336</v>
      </c>
      <c r="H190" s="233">
        <v>73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277</v>
      </c>
      <c r="AT190" s="241" t="s">
        <v>205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277</v>
      </c>
      <c r="BM190" s="241" t="s">
        <v>297</v>
      </c>
    </row>
    <row r="191" s="2" customFormat="1" ht="24.15" customHeight="1">
      <c r="A191" s="39"/>
      <c r="B191" s="40"/>
      <c r="C191" s="229" t="s">
        <v>466</v>
      </c>
      <c r="D191" s="229" t="s">
        <v>205</v>
      </c>
      <c r="E191" s="230" t="s">
        <v>1581</v>
      </c>
      <c r="F191" s="231" t="s">
        <v>1582</v>
      </c>
      <c r="G191" s="232" t="s">
        <v>336</v>
      </c>
      <c r="H191" s="233">
        <v>10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277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277</v>
      </c>
      <c r="BM191" s="241" t="s">
        <v>302</v>
      </c>
    </row>
    <row r="192" s="2" customFormat="1" ht="24.15" customHeight="1">
      <c r="A192" s="39"/>
      <c r="B192" s="40"/>
      <c r="C192" s="229" t="s">
        <v>229</v>
      </c>
      <c r="D192" s="229" t="s">
        <v>205</v>
      </c>
      <c r="E192" s="230" t="s">
        <v>1583</v>
      </c>
      <c r="F192" s="231" t="s">
        <v>1584</v>
      </c>
      <c r="G192" s="232" t="s">
        <v>336</v>
      </c>
      <c r="H192" s="233">
        <v>30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277</v>
      </c>
      <c r="AT192" s="241" t="s">
        <v>205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277</v>
      </c>
      <c r="BM192" s="241" t="s">
        <v>305</v>
      </c>
    </row>
    <row r="193" s="2" customFormat="1" ht="24.15" customHeight="1">
      <c r="A193" s="39"/>
      <c r="B193" s="40"/>
      <c r="C193" s="229" t="s">
        <v>477</v>
      </c>
      <c r="D193" s="229" t="s">
        <v>205</v>
      </c>
      <c r="E193" s="230" t="s">
        <v>1585</v>
      </c>
      <c r="F193" s="231" t="s">
        <v>1586</v>
      </c>
      <c r="G193" s="232" t="s">
        <v>336</v>
      </c>
      <c r="H193" s="233">
        <v>32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277</v>
      </c>
      <c r="AT193" s="241" t="s">
        <v>205</v>
      </c>
      <c r="AU193" s="241" t="s">
        <v>85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277</v>
      </c>
      <c r="BM193" s="241" t="s">
        <v>309</v>
      </c>
    </row>
    <row r="194" s="2" customFormat="1" ht="21.75" customHeight="1">
      <c r="A194" s="39"/>
      <c r="B194" s="40"/>
      <c r="C194" s="229" t="s">
        <v>233</v>
      </c>
      <c r="D194" s="229" t="s">
        <v>205</v>
      </c>
      <c r="E194" s="230" t="s">
        <v>1587</v>
      </c>
      <c r="F194" s="231" t="s">
        <v>1588</v>
      </c>
      <c r="G194" s="232" t="s">
        <v>336</v>
      </c>
      <c r="H194" s="233">
        <v>1219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277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277</v>
      </c>
      <c r="BM194" s="241" t="s">
        <v>315</v>
      </c>
    </row>
    <row r="195" s="2" customFormat="1" ht="21.75" customHeight="1">
      <c r="A195" s="39"/>
      <c r="B195" s="40"/>
      <c r="C195" s="229" t="s">
        <v>488</v>
      </c>
      <c r="D195" s="229" t="s">
        <v>205</v>
      </c>
      <c r="E195" s="230" t="s">
        <v>1589</v>
      </c>
      <c r="F195" s="231" t="s">
        <v>1590</v>
      </c>
      <c r="G195" s="232" t="s">
        <v>336</v>
      </c>
      <c r="H195" s="233">
        <v>352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277</v>
      </c>
      <c r="AT195" s="241" t="s">
        <v>205</v>
      </c>
      <c r="AU195" s="241" t="s">
        <v>85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277</v>
      </c>
      <c r="BM195" s="241" t="s">
        <v>319</v>
      </c>
    </row>
    <row r="196" s="2" customFormat="1" ht="21.75" customHeight="1">
      <c r="A196" s="39"/>
      <c r="B196" s="40"/>
      <c r="C196" s="229" t="s">
        <v>237</v>
      </c>
      <c r="D196" s="229" t="s">
        <v>205</v>
      </c>
      <c r="E196" s="230" t="s">
        <v>1591</v>
      </c>
      <c r="F196" s="231" t="s">
        <v>1592</v>
      </c>
      <c r="G196" s="232" t="s">
        <v>336</v>
      </c>
      <c r="H196" s="233">
        <v>415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277</v>
      </c>
      <c r="AT196" s="241" t="s">
        <v>205</v>
      </c>
      <c r="AU196" s="241" t="s">
        <v>85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277</v>
      </c>
      <c r="BM196" s="241" t="s">
        <v>327</v>
      </c>
    </row>
    <row r="197" s="2" customFormat="1" ht="21.75" customHeight="1">
      <c r="A197" s="39"/>
      <c r="B197" s="40"/>
      <c r="C197" s="229" t="s">
        <v>497</v>
      </c>
      <c r="D197" s="229" t="s">
        <v>205</v>
      </c>
      <c r="E197" s="230" t="s">
        <v>1593</v>
      </c>
      <c r="F197" s="231" t="s">
        <v>1594</v>
      </c>
      <c r="G197" s="232" t="s">
        <v>336</v>
      </c>
      <c r="H197" s="233">
        <v>334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277</v>
      </c>
      <c r="AT197" s="241" t="s">
        <v>205</v>
      </c>
      <c r="AU197" s="241" t="s">
        <v>85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277</v>
      </c>
      <c r="BM197" s="241" t="s">
        <v>774</v>
      </c>
    </row>
    <row r="198" s="2" customFormat="1" ht="21.75" customHeight="1">
      <c r="A198" s="39"/>
      <c r="B198" s="40"/>
      <c r="C198" s="229" t="s">
        <v>242</v>
      </c>
      <c r="D198" s="229" t="s">
        <v>205</v>
      </c>
      <c r="E198" s="230" t="s">
        <v>1595</v>
      </c>
      <c r="F198" s="231" t="s">
        <v>1596</v>
      </c>
      <c r="G198" s="232" t="s">
        <v>336</v>
      </c>
      <c r="H198" s="233">
        <v>197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277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277</v>
      </c>
      <c r="BM198" s="241" t="s">
        <v>783</v>
      </c>
    </row>
    <row r="199" s="2" customFormat="1" ht="21.75" customHeight="1">
      <c r="A199" s="39"/>
      <c r="B199" s="40"/>
      <c r="C199" s="229" t="s">
        <v>504</v>
      </c>
      <c r="D199" s="229" t="s">
        <v>205</v>
      </c>
      <c r="E199" s="230" t="s">
        <v>1597</v>
      </c>
      <c r="F199" s="231" t="s">
        <v>1598</v>
      </c>
      <c r="G199" s="232" t="s">
        <v>336</v>
      </c>
      <c r="H199" s="233">
        <v>188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277</v>
      </c>
      <c r="AT199" s="241" t="s">
        <v>205</v>
      </c>
      <c r="AU199" s="241" t="s">
        <v>85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277</v>
      </c>
      <c r="BM199" s="241" t="s">
        <v>792</v>
      </c>
    </row>
    <row r="200" s="2" customFormat="1" ht="16.5" customHeight="1">
      <c r="A200" s="39"/>
      <c r="B200" s="40"/>
      <c r="C200" s="229" t="s">
        <v>251</v>
      </c>
      <c r="D200" s="229" t="s">
        <v>205</v>
      </c>
      <c r="E200" s="230" t="s">
        <v>1599</v>
      </c>
      <c r="F200" s="231" t="s">
        <v>1600</v>
      </c>
      <c r="G200" s="232" t="s">
        <v>336</v>
      </c>
      <c r="H200" s="233">
        <v>164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277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277</v>
      </c>
      <c r="BM200" s="241" t="s">
        <v>801</v>
      </c>
    </row>
    <row r="201" s="2" customFormat="1" ht="16.5" customHeight="1">
      <c r="A201" s="39"/>
      <c r="B201" s="40"/>
      <c r="C201" s="229" t="s">
        <v>513</v>
      </c>
      <c r="D201" s="229" t="s">
        <v>205</v>
      </c>
      <c r="E201" s="230" t="s">
        <v>1601</v>
      </c>
      <c r="F201" s="231" t="s">
        <v>1602</v>
      </c>
      <c r="G201" s="232" t="s">
        <v>336</v>
      </c>
      <c r="H201" s="233">
        <v>198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277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277</v>
      </c>
      <c r="BM201" s="241" t="s">
        <v>332</v>
      </c>
    </row>
    <row r="202" s="2" customFormat="1" ht="33" customHeight="1">
      <c r="A202" s="39"/>
      <c r="B202" s="40"/>
      <c r="C202" s="229" t="s">
        <v>256</v>
      </c>
      <c r="D202" s="229" t="s">
        <v>205</v>
      </c>
      <c r="E202" s="230" t="s">
        <v>1603</v>
      </c>
      <c r="F202" s="231" t="s">
        <v>1604</v>
      </c>
      <c r="G202" s="232" t="s">
        <v>1559</v>
      </c>
      <c r="H202" s="233">
        <v>120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277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277</v>
      </c>
      <c r="BM202" s="241" t="s">
        <v>337</v>
      </c>
    </row>
    <row r="203" s="2" customFormat="1" ht="24.15" customHeight="1">
      <c r="A203" s="39"/>
      <c r="B203" s="40"/>
      <c r="C203" s="229" t="s">
        <v>522</v>
      </c>
      <c r="D203" s="229" t="s">
        <v>205</v>
      </c>
      <c r="E203" s="230" t="s">
        <v>1605</v>
      </c>
      <c r="F203" s="231" t="s">
        <v>1606</v>
      </c>
      <c r="G203" s="232" t="s">
        <v>241</v>
      </c>
      <c r="H203" s="233">
        <v>40.277000000000001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277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277</v>
      </c>
      <c r="BM203" s="241" t="s">
        <v>829</v>
      </c>
    </row>
    <row r="204" s="2" customFormat="1" ht="16.5" customHeight="1">
      <c r="A204" s="39"/>
      <c r="B204" s="40"/>
      <c r="C204" s="229" t="s">
        <v>260</v>
      </c>
      <c r="D204" s="229" t="s">
        <v>205</v>
      </c>
      <c r="E204" s="230" t="s">
        <v>1607</v>
      </c>
      <c r="F204" s="231" t="s">
        <v>1608</v>
      </c>
      <c r="G204" s="232" t="s">
        <v>1576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277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277</v>
      </c>
      <c r="BM204" s="241" t="s">
        <v>841</v>
      </c>
    </row>
    <row r="205" s="2" customFormat="1" ht="24.15" customHeight="1">
      <c r="A205" s="39"/>
      <c r="B205" s="40"/>
      <c r="C205" s="229" t="s">
        <v>531</v>
      </c>
      <c r="D205" s="229" t="s">
        <v>205</v>
      </c>
      <c r="E205" s="230" t="s">
        <v>1609</v>
      </c>
      <c r="F205" s="231" t="s">
        <v>1610</v>
      </c>
      <c r="G205" s="232" t="s">
        <v>620</v>
      </c>
      <c r="H205" s="280"/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277</v>
      </c>
      <c r="AT205" s="241" t="s">
        <v>205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277</v>
      </c>
      <c r="BM205" s="241" t="s">
        <v>853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1611</v>
      </c>
      <c r="F206" s="227" t="s">
        <v>1612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SUM(P207:P262)</f>
        <v>0</v>
      </c>
      <c r="Q206" s="221"/>
      <c r="R206" s="222">
        <f>SUM(R207:R262)</f>
        <v>0</v>
      </c>
      <c r="S206" s="221"/>
      <c r="T206" s="223">
        <f>SUM(T207:T262)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85</v>
      </c>
      <c r="AT206" s="225" t="s">
        <v>75</v>
      </c>
      <c r="AU206" s="225" t="s">
        <v>83</v>
      </c>
      <c r="AY206" s="224" t="s">
        <v>203</v>
      </c>
      <c r="BK206" s="226">
        <f>SUM(BK207:BK262)</f>
        <v>0</v>
      </c>
    </row>
    <row r="207" s="2" customFormat="1" ht="24.15" customHeight="1">
      <c r="A207" s="39"/>
      <c r="B207" s="40"/>
      <c r="C207" s="229" t="s">
        <v>536</v>
      </c>
      <c r="D207" s="229" t="s">
        <v>205</v>
      </c>
      <c r="E207" s="230" t="s">
        <v>1613</v>
      </c>
      <c r="F207" s="231" t="s">
        <v>1614</v>
      </c>
      <c r="G207" s="232" t="s">
        <v>220</v>
      </c>
      <c r="H207" s="233">
        <v>74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277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277</v>
      </c>
      <c r="BM207" s="241" t="s">
        <v>860</v>
      </c>
    </row>
    <row r="208" s="2" customFormat="1" ht="24.15" customHeight="1">
      <c r="A208" s="39"/>
      <c r="B208" s="40"/>
      <c r="C208" s="229" t="s">
        <v>541</v>
      </c>
      <c r="D208" s="229" t="s">
        <v>205</v>
      </c>
      <c r="E208" s="230" t="s">
        <v>1615</v>
      </c>
      <c r="F208" s="231" t="s">
        <v>1616</v>
      </c>
      <c r="G208" s="232" t="s">
        <v>1559</v>
      </c>
      <c r="H208" s="233">
        <v>2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277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277</v>
      </c>
      <c r="BM208" s="241" t="s">
        <v>868</v>
      </c>
    </row>
    <row r="209" s="2" customFormat="1" ht="33" customHeight="1">
      <c r="A209" s="39"/>
      <c r="B209" s="40"/>
      <c r="C209" s="281" t="s">
        <v>264</v>
      </c>
      <c r="D209" s="281" t="s">
        <v>643</v>
      </c>
      <c r="E209" s="282" t="s">
        <v>1617</v>
      </c>
      <c r="F209" s="283" t="s">
        <v>1618</v>
      </c>
      <c r="G209" s="284" t="s">
        <v>220</v>
      </c>
      <c r="H209" s="285">
        <v>2</v>
      </c>
      <c r="I209" s="286"/>
      <c r="J209" s="287">
        <f>ROUND(I209*H209,2)</f>
        <v>0</v>
      </c>
      <c r="K209" s="288"/>
      <c r="L209" s="289"/>
      <c r="M209" s="290" t="s">
        <v>1</v>
      </c>
      <c r="N209" s="291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214</v>
      </c>
      <c r="AT209" s="241" t="s">
        <v>643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876</v>
      </c>
    </row>
    <row r="210" s="2" customFormat="1" ht="24.15" customHeight="1">
      <c r="A210" s="39"/>
      <c r="B210" s="40"/>
      <c r="C210" s="229" t="s">
        <v>550</v>
      </c>
      <c r="D210" s="229" t="s">
        <v>205</v>
      </c>
      <c r="E210" s="230" t="s">
        <v>1619</v>
      </c>
      <c r="F210" s="231" t="s">
        <v>1620</v>
      </c>
      <c r="G210" s="232" t="s">
        <v>1559</v>
      </c>
      <c r="H210" s="233">
        <v>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277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277</v>
      </c>
      <c r="BM210" s="241" t="s">
        <v>884</v>
      </c>
    </row>
    <row r="211" s="2" customFormat="1" ht="24.15" customHeight="1">
      <c r="A211" s="39"/>
      <c r="B211" s="40"/>
      <c r="C211" s="229" t="s">
        <v>270</v>
      </c>
      <c r="D211" s="229" t="s">
        <v>205</v>
      </c>
      <c r="E211" s="230" t="s">
        <v>1621</v>
      </c>
      <c r="F211" s="231" t="s">
        <v>1622</v>
      </c>
      <c r="G211" s="232" t="s">
        <v>1559</v>
      </c>
      <c r="H211" s="233">
        <v>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277</v>
      </c>
      <c r="AT211" s="241" t="s">
        <v>205</v>
      </c>
      <c r="AU211" s="241" t="s">
        <v>85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277</v>
      </c>
      <c r="BM211" s="241" t="s">
        <v>892</v>
      </c>
    </row>
    <row r="212" s="2" customFormat="1" ht="21.75" customHeight="1">
      <c r="A212" s="39"/>
      <c r="B212" s="40"/>
      <c r="C212" s="281" t="s">
        <v>558</v>
      </c>
      <c r="D212" s="281" t="s">
        <v>643</v>
      </c>
      <c r="E212" s="282" t="s">
        <v>1623</v>
      </c>
      <c r="F212" s="283" t="s">
        <v>1624</v>
      </c>
      <c r="G212" s="284" t="s">
        <v>220</v>
      </c>
      <c r="H212" s="285">
        <v>2</v>
      </c>
      <c r="I212" s="286"/>
      <c r="J212" s="287">
        <f>ROUND(I212*H212,2)</f>
        <v>0</v>
      </c>
      <c r="K212" s="288"/>
      <c r="L212" s="289"/>
      <c r="M212" s="290" t="s">
        <v>1</v>
      </c>
      <c r="N212" s="291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214</v>
      </c>
      <c r="AT212" s="241" t="s">
        <v>643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277</v>
      </c>
      <c r="BM212" s="241" t="s">
        <v>901</v>
      </c>
    </row>
    <row r="213" s="2" customFormat="1" ht="24.15" customHeight="1">
      <c r="A213" s="39"/>
      <c r="B213" s="40"/>
      <c r="C213" s="281" t="s">
        <v>564</v>
      </c>
      <c r="D213" s="281" t="s">
        <v>643</v>
      </c>
      <c r="E213" s="282" t="s">
        <v>1625</v>
      </c>
      <c r="F213" s="283" t="s">
        <v>1626</v>
      </c>
      <c r="G213" s="284" t="s">
        <v>220</v>
      </c>
      <c r="H213" s="285">
        <v>4</v>
      </c>
      <c r="I213" s="286"/>
      <c r="J213" s="287">
        <f>ROUND(I213*H213,2)</f>
        <v>0</v>
      </c>
      <c r="K213" s="288"/>
      <c r="L213" s="289"/>
      <c r="M213" s="290" t="s">
        <v>1</v>
      </c>
      <c r="N213" s="291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214</v>
      </c>
      <c r="AT213" s="241" t="s">
        <v>643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277</v>
      </c>
      <c r="BM213" s="241" t="s">
        <v>909</v>
      </c>
    </row>
    <row r="214" s="2" customFormat="1" ht="24.15" customHeight="1">
      <c r="A214" s="39"/>
      <c r="B214" s="40"/>
      <c r="C214" s="281" t="s">
        <v>570</v>
      </c>
      <c r="D214" s="281" t="s">
        <v>643</v>
      </c>
      <c r="E214" s="282" t="s">
        <v>1627</v>
      </c>
      <c r="F214" s="283" t="s">
        <v>1628</v>
      </c>
      <c r="G214" s="284" t="s">
        <v>220</v>
      </c>
      <c r="H214" s="285">
        <v>4</v>
      </c>
      <c r="I214" s="286"/>
      <c r="J214" s="287">
        <f>ROUND(I214*H214,2)</f>
        <v>0</v>
      </c>
      <c r="K214" s="288"/>
      <c r="L214" s="289"/>
      <c r="M214" s="290" t="s">
        <v>1</v>
      </c>
      <c r="N214" s="291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214</v>
      </c>
      <c r="AT214" s="241" t="s">
        <v>643</v>
      </c>
      <c r="AU214" s="241" t="s">
        <v>85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277</v>
      </c>
      <c r="BM214" s="241" t="s">
        <v>917</v>
      </c>
    </row>
    <row r="215" s="2" customFormat="1" ht="16.5" customHeight="1">
      <c r="A215" s="39"/>
      <c r="B215" s="40"/>
      <c r="C215" s="229" t="s">
        <v>574</v>
      </c>
      <c r="D215" s="229" t="s">
        <v>205</v>
      </c>
      <c r="E215" s="230" t="s">
        <v>1629</v>
      </c>
      <c r="F215" s="231" t="s">
        <v>1630</v>
      </c>
      <c r="G215" s="232" t="s">
        <v>220</v>
      </c>
      <c r="H215" s="233">
        <v>401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277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277</v>
      </c>
      <c r="BM215" s="241" t="s">
        <v>925</v>
      </c>
    </row>
    <row r="216" s="2" customFormat="1" ht="24.15" customHeight="1">
      <c r="A216" s="39"/>
      <c r="B216" s="40"/>
      <c r="C216" s="281" t="s">
        <v>578</v>
      </c>
      <c r="D216" s="281" t="s">
        <v>643</v>
      </c>
      <c r="E216" s="282" t="s">
        <v>1631</v>
      </c>
      <c r="F216" s="283" t="s">
        <v>1632</v>
      </c>
      <c r="G216" s="284" t="s">
        <v>220</v>
      </c>
      <c r="H216" s="285">
        <v>38</v>
      </c>
      <c r="I216" s="286"/>
      <c r="J216" s="287">
        <f>ROUND(I216*H216,2)</f>
        <v>0</v>
      </c>
      <c r="K216" s="288"/>
      <c r="L216" s="289"/>
      <c r="M216" s="290" t="s">
        <v>1</v>
      </c>
      <c r="N216" s="291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214</v>
      </c>
      <c r="AT216" s="241" t="s">
        <v>643</v>
      </c>
      <c r="AU216" s="241" t="s">
        <v>85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277</v>
      </c>
      <c r="BM216" s="241" t="s">
        <v>933</v>
      </c>
    </row>
    <row r="217" s="2" customFormat="1" ht="24.15" customHeight="1">
      <c r="A217" s="39"/>
      <c r="B217" s="40"/>
      <c r="C217" s="281" t="s">
        <v>275</v>
      </c>
      <c r="D217" s="281" t="s">
        <v>643</v>
      </c>
      <c r="E217" s="282" t="s">
        <v>1633</v>
      </c>
      <c r="F217" s="283" t="s">
        <v>1634</v>
      </c>
      <c r="G217" s="284" t="s">
        <v>220</v>
      </c>
      <c r="H217" s="285">
        <v>18</v>
      </c>
      <c r="I217" s="286"/>
      <c r="J217" s="287">
        <f>ROUND(I217*H217,2)</f>
        <v>0</v>
      </c>
      <c r="K217" s="288"/>
      <c r="L217" s="289"/>
      <c r="M217" s="290" t="s">
        <v>1</v>
      </c>
      <c r="N217" s="291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214</v>
      </c>
      <c r="AT217" s="241" t="s">
        <v>643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277</v>
      </c>
      <c r="BM217" s="241" t="s">
        <v>941</v>
      </c>
    </row>
    <row r="218" s="2" customFormat="1" ht="16.5" customHeight="1">
      <c r="A218" s="39"/>
      <c r="B218" s="40"/>
      <c r="C218" s="281" t="s">
        <v>586</v>
      </c>
      <c r="D218" s="281" t="s">
        <v>643</v>
      </c>
      <c r="E218" s="282" t="s">
        <v>1635</v>
      </c>
      <c r="F218" s="283" t="s">
        <v>1636</v>
      </c>
      <c r="G218" s="284" t="s">
        <v>220</v>
      </c>
      <c r="H218" s="285">
        <v>175</v>
      </c>
      <c r="I218" s="286"/>
      <c r="J218" s="287">
        <f>ROUND(I218*H218,2)</f>
        <v>0</v>
      </c>
      <c r="K218" s="288"/>
      <c r="L218" s="289"/>
      <c r="M218" s="290" t="s">
        <v>1</v>
      </c>
      <c r="N218" s="291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214</v>
      </c>
      <c r="AT218" s="241" t="s">
        <v>643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277</v>
      </c>
      <c r="BM218" s="241" t="s">
        <v>949</v>
      </c>
    </row>
    <row r="219" s="2" customFormat="1" ht="16.5" customHeight="1">
      <c r="A219" s="39"/>
      <c r="B219" s="40"/>
      <c r="C219" s="281" t="s">
        <v>280</v>
      </c>
      <c r="D219" s="281" t="s">
        <v>643</v>
      </c>
      <c r="E219" s="282" t="s">
        <v>1637</v>
      </c>
      <c r="F219" s="283" t="s">
        <v>1638</v>
      </c>
      <c r="G219" s="284" t="s">
        <v>220</v>
      </c>
      <c r="H219" s="285">
        <v>175</v>
      </c>
      <c r="I219" s="286"/>
      <c r="J219" s="287">
        <f>ROUND(I219*H219,2)</f>
        <v>0</v>
      </c>
      <c r="K219" s="288"/>
      <c r="L219" s="289"/>
      <c r="M219" s="290" t="s">
        <v>1</v>
      </c>
      <c r="N219" s="291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214</v>
      </c>
      <c r="AT219" s="241" t="s">
        <v>643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277</v>
      </c>
      <c r="BM219" s="241" t="s">
        <v>957</v>
      </c>
    </row>
    <row r="220" s="2" customFormat="1" ht="37.8" customHeight="1">
      <c r="A220" s="39"/>
      <c r="B220" s="40"/>
      <c r="C220" s="281" t="s">
        <v>599</v>
      </c>
      <c r="D220" s="281" t="s">
        <v>643</v>
      </c>
      <c r="E220" s="282" t="s">
        <v>1639</v>
      </c>
      <c r="F220" s="283" t="s">
        <v>1640</v>
      </c>
      <c r="G220" s="284" t="s">
        <v>220</v>
      </c>
      <c r="H220" s="285">
        <v>1</v>
      </c>
      <c r="I220" s="286"/>
      <c r="J220" s="287">
        <f>ROUND(I220*H220,2)</f>
        <v>0</v>
      </c>
      <c r="K220" s="288"/>
      <c r="L220" s="289"/>
      <c r="M220" s="290" t="s">
        <v>1</v>
      </c>
      <c r="N220" s="291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214</v>
      </c>
      <c r="AT220" s="241" t="s">
        <v>643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964</v>
      </c>
    </row>
    <row r="221" s="2" customFormat="1" ht="16.5" customHeight="1">
      <c r="A221" s="39"/>
      <c r="B221" s="40"/>
      <c r="C221" s="229" t="s">
        <v>286</v>
      </c>
      <c r="D221" s="229" t="s">
        <v>205</v>
      </c>
      <c r="E221" s="230" t="s">
        <v>1641</v>
      </c>
      <c r="F221" s="231" t="s">
        <v>1642</v>
      </c>
      <c r="G221" s="232" t="s">
        <v>220</v>
      </c>
      <c r="H221" s="233">
        <v>32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277</v>
      </c>
      <c r="AT221" s="241" t="s">
        <v>205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277</v>
      </c>
      <c r="BM221" s="241" t="s">
        <v>972</v>
      </c>
    </row>
    <row r="222" s="2" customFormat="1" ht="24.15" customHeight="1">
      <c r="A222" s="39"/>
      <c r="B222" s="40"/>
      <c r="C222" s="281" t="s">
        <v>609</v>
      </c>
      <c r="D222" s="281" t="s">
        <v>643</v>
      </c>
      <c r="E222" s="282" t="s">
        <v>1643</v>
      </c>
      <c r="F222" s="283" t="s">
        <v>1644</v>
      </c>
      <c r="G222" s="284" t="s">
        <v>220</v>
      </c>
      <c r="H222" s="285">
        <v>28</v>
      </c>
      <c r="I222" s="286"/>
      <c r="J222" s="287">
        <f>ROUND(I222*H222,2)</f>
        <v>0</v>
      </c>
      <c r="K222" s="288"/>
      <c r="L222" s="289"/>
      <c r="M222" s="290" t="s">
        <v>1</v>
      </c>
      <c r="N222" s="291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214</v>
      </c>
      <c r="AT222" s="241" t="s">
        <v>643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277</v>
      </c>
      <c r="BM222" s="241" t="s">
        <v>981</v>
      </c>
    </row>
    <row r="223" s="2" customFormat="1" ht="16.5" customHeight="1">
      <c r="A223" s="39"/>
      <c r="B223" s="40"/>
      <c r="C223" s="281" t="s">
        <v>617</v>
      </c>
      <c r="D223" s="281" t="s">
        <v>643</v>
      </c>
      <c r="E223" s="282" t="s">
        <v>1645</v>
      </c>
      <c r="F223" s="283" t="s">
        <v>1646</v>
      </c>
      <c r="G223" s="284" t="s">
        <v>220</v>
      </c>
      <c r="H223" s="285">
        <v>2</v>
      </c>
      <c r="I223" s="286"/>
      <c r="J223" s="287">
        <f>ROUND(I223*H223,2)</f>
        <v>0</v>
      </c>
      <c r="K223" s="288"/>
      <c r="L223" s="289"/>
      <c r="M223" s="290" t="s">
        <v>1</v>
      </c>
      <c r="N223" s="291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214</v>
      </c>
      <c r="AT223" s="241" t="s">
        <v>643</v>
      </c>
      <c r="AU223" s="241" t="s">
        <v>85</v>
      </c>
      <c r="AY223" s="18" t="s">
        <v>203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277</v>
      </c>
      <c r="BM223" s="241" t="s">
        <v>990</v>
      </c>
    </row>
    <row r="224" s="2" customFormat="1" ht="16.5" customHeight="1">
      <c r="A224" s="39"/>
      <c r="B224" s="40"/>
      <c r="C224" s="281" t="s">
        <v>624</v>
      </c>
      <c r="D224" s="281" t="s">
        <v>643</v>
      </c>
      <c r="E224" s="282" t="s">
        <v>1647</v>
      </c>
      <c r="F224" s="283" t="s">
        <v>1648</v>
      </c>
      <c r="G224" s="284" t="s">
        <v>220</v>
      </c>
      <c r="H224" s="285">
        <v>2</v>
      </c>
      <c r="I224" s="286"/>
      <c r="J224" s="287">
        <f>ROUND(I224*H224,2)</f>
        <v>0</v>
      </c>
      <c r="K224" s="288"/>
      <c r="L224" s="289"/>
      <c r="M224" s="290" t="s">
        <v>1</v>
      </c>
      <c r="N224" s="291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214</v>
      </c>
      <c r="AT224" s="241" t="s">
        <v>643</v>
      </c>
      <c r="AU224" s="241" t="s">
        <v>85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277</v>
      </c>
      <c r="BM224" s="241" t="s">
        <v>998</v>
      </c>
    </row>
    <row r="225" s="2" customFormat="1" ht="16.5" customHeight="1">
      <c r="A225" s="39"/>
      <c r="B225" s="40"/>
      <c r="C225" s="229" t="s">
        <v>629</v>
      </c>
      <c r="D225" s="229" t="s">
        <v>205</v>
      </c>
      <c r="E225" s="230" t="s">
        <v>1649</v>
      </c>
      <c r="F225" s="231" t="s">
        <v>1650</v>
      </c>
      <c r="G225" s="232" t="s">
        <v>220</v>
      </c>
      <c r="H225" s="233">
        <v>23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277</v>
      </c>
      <c r="AT225" s="241" t="s">
        <v>205</v>
      </c>
      <c r="AU225" s="241" t="s">
        <v>85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277</v>
      </c>
      <c r="BM225" s="241" t="s">
        <v>1006</v>
      </c>
    </row>
    <row r="226" s="2" customFormat="1" ht="24.15" customHeight="1">
      <c r="A226" s="39"/>
      <c r="B226" s="40"/>
      <c r="C226" s="281" t="s">
        <v>634</v>
      </c>
      <c r="D226" s="281" t="s">
        <v>643</v>
      </c>
      <c r="E226" s="282" t="s">
        <v>1651</v>
      </c>
      <c r="F226" s="283" t="s">
        <v>1652</v>
      </c>
      <c r="G226" s="284" t="s">
        <v>220</v>
      </c>
      <c r="H226" s="285">
        <v>18</v>
      </c>
      <c r="I226" s="286"/>
      <c r="J226" s="287">
        <f>ROUND(I226*H226,2)</f>
        <v>0</v>
      </c>
      <c r="K226" s="288"/>
      <c r="L226" s="289"/>
      <c r="M226" s="290" t="s">
        <v>1</v>
      </c>
      <c r="N226" s="291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214</v>
      </c>
      <c r="AT226" s="241" t="s">
        <v>643</v>
      </c>
      <c r="AU226" s="241" t="s">
        <v>85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277</v>
      </c>
      <c r="BM226" s="241" t="s">
        <v>1021</v>
      </c>
    </row>
    <row r="227" s="2" customFormat="1" ht="37.8" customHeight="1">
      <c r="A227" s="39"/>
      <c r="B227" s="40"/>
      <c r="C227" s="281" t="s">
        <v>642</v>
      </c>
      <c r="D227" s="281" t="s">
        <v>643</v>
      </c>
      <c r="E227" s="282" t="s">
        <v>1653</v>
      </c>
      <c r="F227" s="283" t="s">
        <v>1654</v>
      </c>
      <c r="G227" s="284" t="s">
        <v>220</v>
      </c>
      <c r="H227" s="285">
        <v>4</v>
      </c>
      <c r="I227" s="286"/>
      <c r="J227" s="287">
        <f>ROUND(I227*H227,2)</f>
        <v>0</v>
      </c>
      <c r="K227" s="288"/>
      <c r="L227" s="289"/>
      <c r="M227" s="290" t="s">
        <v>1</v>
      </c>
      <c r="N227" s="291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214</v>
      </c>
      <c r="AT227" s="241" t="s">
        <v>643</v>
      </c>
      <c r="AU227" s="241" t="s">
        <v>85</v>
      </c>
      <c r="AY227" s="18" t="s">
        <v>203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277</v>
      </c>
      <c r="BM227" s="241" t="s">
        <v>341</v>
      </c>
    </row>
    <row r="228" s="2" customFormat="1" ht="24.15" customHeight="1">
      <c r="A228" s="39"/>
      <c r="B228" s="40"/>
      <c r="C228" s="281" t="s">
        <v>648</v>
      </c>
      <c r="D228" s="281" t="s">
        <v>643</v>
      </c>
      <c r="E228" s="282" t="s">
        <v>1655</v>
      </c>
      <c r="F228" s="283" t="s">
        <v>1656</v>
      </c>
      <c r="G228" s="284" t="s">
        <v>220</v>
      </c>
      <c r="H228" s="285">
        <v>1</v>
      </c>
      <c r="I228" s="286"/>
      <c r="J228" s="287">
        <f>ROUND(I228*H228,2)</f>
        <v>0</v>
      </c>
      <c r="K228" s="288"/>
      <c r="L228" s="289"/>
      <c r="M228" s="290" t="s">
        <v>1</v>
      </c>
      <c r="N228" s="291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214</v>
      </c>
      <c r="AT228" s="241" t="s">
        <v>643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277</v>
      </c>
      <c r="BM228" s="241" t="s">
        <v>346</v>
      </c>
    </row>
    <row r="229" s="2" customFormat="1" ht="16.5" customHeight="1">
      <c r="A229" s="39"/>
      <c r="B229" s="40"/>
      <c r="C229" s="229" t="s">
        <v>655</v>
      </c>
      <c r="D229" s="229" t="s">
        <v>205</v>
      </c>
      <c r="E229" s="230" t="s">
        <v>1657</v>
      </c>
      <c r="F229" s="231" t="s">
        <v>1658</v>
      </c>
      <c r="G229" s="232" t="s">
        <v>220</v>
      </c>
      <c r="H229" s="233">
        <v>10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277</v>
      </c>
      <c r="AT229" s="241" t="s">
        <v>205</v>
      </c>
      <c r="AU229" s="241" t="s">
        <v>85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277</v>
      </c>
      <c r="BM229" s="241" t="s">
        <v>1044</v>
      </c>
    </row>
    <row r="230" s="2" customFormat="1" ht="24.15" customHeight="1">
      <c r="A230" s="39"/>
      <c r="B230" s="40"/>
      <c r="C230" s="281" t="s">
        <v>661</v>
      </c>
      <c r="D230" s="281" t="s">
        <v>643</v>
      </c>
      <c r="E230" s="282" t="s">
        <v>1659</v>
      </c>
      <c r="F230" s="283" t="s">
        <v>1660</v>
      </c>
      <c r="G230" s="284" t="s">
        <v>220</v>
      </c>
      <c r="H230" s="285">
        <v>6</v>
      </c>
      <c r="I230" s="286"/>
      <c r="J230" s="287">
        <f>ROUND(I230*H230,2)</f>
        <v>0</v>
      </c>
      <c r="K230" s="288"/>
      <c r="L230" s="289"/>
      <c r="M230" s="290" t="s">
        <v>1</v>
      </c>
      <c r="N230" s="291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214</v>
      </c>
      <c r="AT230" s="241" t="s">
        <v>643</v>
      </c>
      <c r="AU230" s="241" t="s">
        <v>85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277</v>
      </c>
      <c r="BM230" s="241" t="s">
        <v>1052</v>
      </c>
    </row>
    <row r="231" s="2" customFormat="1" ht="24.15" customHeight="1">
      <c r="A231" s="39"/>
      <c r="B231" s="40"/>
      <c r="C231" s="281" t="s">
        <v>671</v>
      </c>
      <c r="D231" s="281" t="s">
        <v>643</v>
      </c>
      <c r="E231" s="282" t="s">
        <v>1661</v>
      </c>
      <c r="F231" s="283" t="s">
        <v>1662</v>
      </c>
      <c r="G231" s="284" t="s">
        <v>220</v>
      </c>
      <c r="H231" s="285">
        <v>4</v>
      </c>
      <c r="I231" s="286"/>
      <c r="J231" s="287">
        <f>ROUND(I231*H231,2)</f>
        <v>0</v>
      </c>
      <c r="K231" s="288"/>
      <c r="L231" s="289"/>
      <c r="M231" s="290" t="s">
        <v>1</v>
      </c>
      <c r="N231" s="291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214</v>
      </c>
      <c r="AT231" s="241" t="s">
        <v>643</v>
      </c>
      <c r="AU231" s="241" t="s">
        <v>85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277</v>
      </c>
      <c r="BM231" s="241" t="s">
        <v>1060</v>
      </c>
    </row>
    <row r="232" s="2" customFormat="1" ht="16.5" customHeight="1">
      <c r="A232" s="39"/>
      <c r="B232" s="40"/>
      <c r="C232" s="229" t="s">
        <v>676</v>
      </c>
      <c r="D232" s="229" t="s">
        <v>205</v>
      </c>
      <c r="E232" s="230" t="s">
        <v>1663</v>
      </c>
      <c r="F232" s="231" t="s">
        <v>1664</v>
      </c>
      <c r="G232" s="232" t="s">
        <v>220</v>
      </c>
      <c r="H232" s="233">
        <v>15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277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277</v>
      </c>
      <c r="BM232" s="241" t="s">
        <v>1068</v>
      </c>
    </row>
    <row r="233" s="2" customFormat="1" ht="24.15" customHeight="1">
      <c r="A233" s="39"/>
      <c r="B233" s="40"/>
      <c r="C233" s="281" t="s">
        <v>681</v>
      </c>
      <c r="D233" s="281" t="s">
        <v>643</v>
      </c>
      <c r="E233" s="282" t="s">
        <v>1665</v>
      </c>
      <c r="F233" s="283" t="s">
        <v>1666</v>
      </c>
      <c r="G233" s="284" t="s">
        <v>220</v>
      </c>
      <c r="H233" s="285">
        <v>12</v>
      </c>
      <c r="I233" s="286"/>
      <c r="J233" s="287">
        <f>ROUND(I233*H233,2)</f>
        <v>0</v>
      </c>
      <c r="K233" s="288"/>
      <c r="L233" s="289"/>
      <c r="M233" s="290" t="s">
        <v>1</v>
      </c>
      <c r="N233" s="291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214</v>
      </c>
      <c r="AT233" s="241" t="s">
        <v>643</v>
      </c>
      <c r="AU233" s="241" t="s">
        <v>85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277</v>
      </c>
      <c r="BM233" s="241" t="s">
        <v>359</v>
      </c>
    </row>
    <row r="234" s="2" customFormat="1" ht="37.8" customHeight="1">
      <c r="A234" s="39"/>
      <c r="B234" s="40"/>
      <c r="C234" s="281" t="s">
        <v>687</v>
      </c>
      <c r="D234" s="281" t="s">
        <v>643</v>
      </c>
      <c r="E234" s="282" t="s">
        <v>1667</v>
      </c>
      <c r="F234" s="283" t="s">
        <v>1668</v>
      </c>
      <c r="G234" s="284" t="s">
        <v>220</v>
      </c>
      <c r="H234" s="285">
        <v>3</v>
      </c>
      <c r="I234" s="286"/>
      <c r="J234" s="287">
        <f>ROUND(I234*H234,2)</f>
        <v>0</v>
      </c>
      <c r="K234" s="288"/>
      <c r="L234" s="289"/>
      <c r="M234" s="290" t="s">
        <v>1</v>
      </c>
      <c r="N234" s="291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214</v>
      </c>
      <c r="AT234" s="241" t="s">
        <v>643</v>
      </c>
      <c r="AU234" s="241" t="s">
        <v>85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277</v>
      </c>
      <c r="BM234" s="241" t="s">
        <v>1083</v>
      </c>
    </row>
    <row r="235" s="2" customFormat="1" ht="16.5" customHeight="1">
      <c r="A235" s="39"/>
      <c r="B235" s="40"/>
      <c r="C235" s="229" t="s">
        <v>692</v>
      </c>
      <c r="D235" s="229" t="s">
        <v>205</v>
      </c>
      <c r="E235" s="230" t="s">
        <v>1669</v>
      </c>
      <c r="F235" s="231" t="s">
        <v>1670</v>
      </c>
      <c r="G235" s="232" t="s">
        <v>220</v>
      </c>
      <c r="H235" s="233">
        <v>16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277</v>
      </c>
      <c r="AT235" s="241" t="s">
        <v>205</v>
      </c>
      <c r="AU235" s="241" t="s">
        <v>85</v>
      </c>
      <c r="AY235" s="18" t="s">
        <v>203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277</v>
      </c>
      <c r="BM235" s="241" t="s">
        <v>1091</v>
      </c>
    </row>
    <row r="236" s="2" customFormat="1" ht="24.15" customHeight="1">
      <c r="A236" s="39"/>
      <c r="B236" s="40"/>
      <c r="C236" s="281" t="s">
        <v>698</v>
      </c>
      <c r="D236" s="281" t="s">
        <v>643</v>
      </c>
      <c r="E236" s="282" t="s">
        <v>1671</v>
      </c>
      <c r="F236" s="283" t="s">
        <v>1672</v>
      </c>
      <c r="G236" s="284" t="s">
        <v>220</v>
      </c>
      <c r="H236" s="285">
        <v>16</v>
      </c>
      <c r="I236" s="286"/>
      <c r="J236" s="287">
        <f>ROUND(I236*H236,2)</f>
        <v>0</v>
      </c>
      <c r="K236" s="288"/>
      <c r="L236" s="289"/>
      <c r="M236" s="290" t="s">
        <v>1</v>
      </c>
      <c r="N236" s="291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214</v>
      </c>
      <c r="AT236" s="241" t="s">
        <v>643</v>
      </c>
      <c r="AU236" s="241" t="s">
        <v>85</v>
      </c>
      <c r="AY236" s="18" t="s">
        <v>203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277</v>
      </c>
      <c r="BM236" s="241" t="s">
        <v>363</v>
      </c>
    </row>
    <row r="237" s="2" customFormat="1" ht="21.75" customHeight="1">
      <c r="A237" s="39"/>
      <c r="B237" s="40"/>
      <c r="C237" s="229" t="s">
        <v>291</v>
      </c>
      <c r="D237" s="229" t="s">
        <v>205</v>
      </c>
      <c r="E237" s="230" t="s">
        <v>1673</v>
      </c>
      <c r="F237" s="231" t="s">
        <v>1674</v>
      </c>
      <c r="G237" s="232" t="s">
        <v>220</v>
      </c>
      <c r="H237" s="233">
        <v>8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277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277</v>
      </c>
      <c r="BM237" s="241" t="s">
        <v>367</v>
      </c>
    </row>
    <row r="238" s="2" customFormat="1" ht="24.15" customHeight="1">
      <c r="A238" s="39"/>
      <c r="B238" s="40"/>
      <c r="C238" s="281" t="s">
        <v>708</v>
      </c>
      <c r="D238" s="281" t="s">
        <v>643</v>
      </c>
      <c r="E238" s="282" t="s">
        <v>1675</v>
      </c>
      <c r="F238" s="283" t="s">
        <v>1676</v>
      </c>
      <c r="G238" s="284" t="s">
        <v>220</v>
      </c>
      <c r="H238" s="285">
        <v>8</v>
      </c>
      <c r="I238" s="286"/>
      <c r="J238" s="287">
        <f>ROUND(I238*H238,2)</f>
        <v>0</v>
      </c>
      <c r="K238" s="288"/>
      <c r="L238" s="289"/>
      <c r="M238" s="290" t="s">
        <v>1</v>
      </c>
      <c r="N238" s="291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214</v>
      </c>
      <c r="AT238" s="241" t="s">
        <v>643</v>
      </c>
      <c r="AU238" s="241" t="s">
        <v>85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277</v>
      </c>
      <c r="BM238" s="241" t="s">
        <v>1113</v>
      </c>
    </row>
    <row r="239" s="2" customFormat="1" ht="16.5" customHeight="1">
      <c r="A239" s="39"/>
      <c r="B239" s="40"/>
      <c r="C239" s="229" t="s">
        <v>297</v>
      </c>
      <c r="D239" s="229" t="s">
        <v>205</v>
      </c>
      <c r="E239" s="230" t="s">
        <v>1677</v>
      </c>
      <c r="F239" s="231" t="s">
        <v>1678</v>
      </c>
      <c r="G239" s="232" t="s">
        <v>220</v>
      </c>
      <c r="H239" s="233">
        <v>1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277</v>
      </c>
      <c r="AT239" s="241" t="s">
        <v>205</v>
      </c>
      <c r="AU239" s="241" t="s">
        <v>85</v>
      </c>
      <c r="AY239" s="18" t="s">
        <v>203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277</v>
      </c>
      <c r="BM239" s="241" t="s">
        <v>377</v>
      </c>
    </row>
    <row r="240" s="2" customFormat="1" ht="24.15" customHeight="1">
      <c r="A240" s="39"/>
      <c r="B240" s="40"/>
      <c r="C240" s="281" t="s">
        <v>717</v>
      </c>
      <c r="D240" s="281" t="s">
        <v>643</v>
      </c>
      <c r="E240" s="282" t="s">
        <v>1679</v>
      </c>
      <c r="F240" s="283" t="s">
        <v>1680</v>
      </c>
      <c r="G240" s="284" t="s">
        <v>220</v>
      </c>
      <c r="H240" s="285">
        <v>1</v>
      </c>
      <c r="I240" s="286"/>
      <c r="J240" s="287">
        <f>ROUND(I240*H240,2)</f>
        <v>0</v>
      </c>
      <c r="K240" s="288"/>
      <c r="L240" s="289"/>
      <c r="M240" s="290" t="s">
        <v>1</v>
      </c>
      <c r="N240" s="291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214</v>
      </c>
      <c r="AT240" s="241" t="s">
        <v>643</v>
      </c>
      <c r="AU240" s="241" t="s">
        <v>85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277</v>
      </c>
      <c r="BM240" s="241" t="s">
        <v>384</v>
      </c>
    </row>
    <row r="241" s="2" customFormat="1" ht="16.5" customHeight="1">
      <c r="A241" s="39"/>
      <c r="B241" s="40"/>
      <c r="C241" s="229" t="s">
        <v>302</v>
      </c>
      <c r="D241" s="229" t="s">
        <v>205</v>
      </c>
      <c r="E241" s="230" t="s">
        <v>1681</v>
      </c>
      <c r="F241" s="231" t="s">
        <v>1682</v>
      </c>
      <c r="G241" s="232" t="s">
        <v>220</v>
      </c>
      <c r="H241" s="233">
        <v>4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277</v>
      </c>
      <c r="AT241" s="241" t="s">
        <v>205</v>
      </c>
      <c r="AU241" s="241" t="s">
        <v>85</v>
      </c>
      <c r="AY241" s="18" t="s">
        <v>203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277</v>
      </c>
      <c r="BM241" s="241" t="s">
        <v>389</v>
      </c>
    </row>
    <row r="242" s="2" customFormat="1" ht="24.15" customHeight="1">
      <c r="A242" s="39"/>
      <c r="B242" s="40"/>
      <c r="C242" s="281" t="s">
        <v>726</v>
      </c>
      <c r="D242" s="281" t="s">
        <v>643</v>
      </c>
      <c r="E242" s="282" t="s">
        <v>1683</v>
      </c>
      <c r="F242" s="283" t="s">
        <v>1684</v>
      </c>
      <c r="G242" s="284" t="s">
        <v>220</v>
      </c>
      <c r="H242" s="285">
        <v>3</v>
      </c>
      <c r="I242" s="286"/>
      <c r="J242" s="287">
        <f>ROUND(I242*H242,2)</f>
        <v>0</v>
      </c>
      <c r="K242" s="288"/>
      <c r="L242" s="289"/>
      <c r="M242" s="290" t="s">
        <v>1</v>
      </c>
      <c r="N242" s="291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214</v>
      </c>
      <c r="AT242" s="241" t="s">
        <v>643</v>
      </c>
      <c r="AU242" s="241" t="s">
        <v>85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277</v>
      </c>
      <c r="BM242" s="241" t="s">
        <v>393</v>
      </c>
    </row>
    <row r="243" s="2" customFormat="1" ht="24.15" customHeight="1">
      <c r="A243" s="39"/>
      <c r="B243" s="40"/>
      <c r="C243" s="281" t="s">
        <v>305</v>
      </c>
      <c r="D243" s="281" t="s">
        <v>643</v>
      </c>
      <c r="E243" s="282" t="s">
        <v>1685</v>
      </c>
      <c r="F243" s="283" t="s">
        <v>1686</v>
      </c>
      <c r="G243" s="284" t="s">
        <v>220</v>
      </c>
      <c r="H243" s="285">
        <v>1</v>
      </c>
      <c r="I243" s="286"/>
      <c r="J243" s="287">
        <f>ROUND(I243*H243,2)</f>
        <v>0</v>
      </c>
      <c r="K243" s="288"/>
      <c r="L243" s="289"/>
      <c r="M243" s="290" t="s">
        <v>1</v>
      </c>
      <c r="N243" s="291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214</v>
      </c>
      <c r="AT243" s="241" t="s">
        <v>643</v>
      </c>
      <c r="AU243" s="241" t="s">
        <v>85</v>
      </c>
      <c r="AY243" s="18" t="s">
        <v>203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277</v>
      </c>
      <c r="BM243" s="241" t="s">
        <v>410</v>
      </c>
    </row>
    <row r="244" s="2" customFormat="1" ht="16.5" customHeight="1">
      <c r="A244" s="39"/>
      <c r="B244" s="40"/>
      <c r="C244" s="229" t="s">
        <v>735</v>
      </c>
      <c r="D244" s="229" t="s">
        <v>205</v>
      </c>
      <c r="E244" s="230" t="s">
        <v>1687</v>
      </c>
      <c r="F244" s="231" t="s">
        <v>1688</v>
      </c>
      <c r="G244" s="232" t="s">
        <v>220</v>
      </c>
      <c r="H244" s="233">
        <v>2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277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277</v>
      </c>
      <c r="BM244" s="241" t="s">
        <v>416</v>
      </c>
    </row>
    <row r="245" s="2" customFormat="1" ht="24.15" customHeight="1">
      <c r="A245" s="39"/>
      <c r="B245" s="40"/>
      <c r="C245" s="281" t="s">
        <v>309</v>
      </c>
      <c r="D245" s="281" t="s">
        <v>643</v>
      </c>
      <c r="E245" s="282" t="s">
        <v>1689</v>
      </c>
      <c r="F245" s="283" t="s">
        <v>1690</v>
      </c>
      <c r="G245" s="284" t="s">
        <v>220</v>
      </c>
      <c r="H245" s="285">
        <v>2</v>
      </c>
      <c r="I245" s="286"/>
      <c r="J245" s="287">
        <f>ROUND(I245*H245,2)</f>
        <v>0</v>
      </c>
      <c r="K245" s="288"/>
      <c r="L245" s="289"/>
      <c r="M245" s="290" t="s">
        <v>1</v>
      </c>
      <c r="N245" s="291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214</v>
      </c>
      <c r="AT245" s="241" t="s">
        <v>643</v>
      </c>
      <c r="AU245" s="241" t="s">
        <v>85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277</v>
      </c>
      <c r="BM245" s="241" t="s">
        <v>1173</v>
      </c>
    </row>
    <row r="246" s="2" customFormat="1" ht="21.75" customHeight="1">
      <c r="A246" s="39"/>
      <c r="B246" s="40"/>
      <c r="C246" s="229" t="s">
        <v>744</v>
      </c>
      <c r="D246" s="229" t="s">
        <v>205</v>
      </c>
      <c r="E246" s="230" t="s">
        <v>1691</v>
      </c>
      <c r="F246" s="231" t="s">
        <v>1692</v>
      </c>
      <c r="G246" s="232" t="s">
        <v>220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277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277</v>
      </c>
      <c r="BM246" s="241" t="s">
        <v>421</v>
      </c>
    </row>
    <row r="247" s="2" customFormat="1" ht="21.75" customHeight="1">
      <c r="A247" s="39"/>
      <c r="B247" s="40"/>
      <c r="C247" s="229" t="s">
        <v>315</v>
      </c>
      <c r="D247" s="229" t="s">
        <v>205</v>
      </c>
      <c r="E247" s="230" t="s">
        <v>1693</v>
      </c>
      <c r="F247" s="231" t="s">
        <v>1694</v>
      </c>
      <c r="G247" s="232" t="s">
        <v>220</v>
      </c>
      <c r="H247" s="233">
        <v>4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277</v>
      </c>
      <c r="AT247" s="241" t="s">
        <v>205</v>
      </c>
      <c r="AU247" s="241" t="s">
        <v>85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277</v>
      </c>
      <c r="BM247" s="241" t="s">
        <v>1198</v>
      </c>
    </row>
    <row r="248" s="2" customFormat="1" ht="21.75" customHeight="1">
      <c r="A248" s="39"/>
      <c r="B248" s="40"/>
      <c r="C248" s="229" t="s">
        <v>753</v>
      </c>
      <c r="D248" s="229" t="s">
        <v>205</v>
      </c>
      <c r="E248" s="230" t="s">
        <v>1695</v>
      </c>
      <c r="F248" s="231" t="s">
        <v>1696</v>
      </c>
      <c r="G248" s="232" t="s">
        <v>220</v>
      </c>
      <c r="H248" s="233">
        <v>2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277</v>
      </c>
      <c r="AT248" s="241" t="s">
        <v>205</v>
      </c>
      <c r="AU248" s="241" t="s">
        <v>85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277</v>
      </c>
      <c r="BM248" s="241" t="s">
        <v>1210</v>
      </c>
    </row>
    <row r="249" s="2" customFormat="1" ht="21.75" customHeight="1">
      <c r="A249" s="39"/>
      <c r="B249" s="40"/>
      <c r="C249" s="229" t="s">
        <v>319</v>
      </c>
      <c r="D249" s="229" t="s">
        <v>205</v>
      </c>
      <c r="E249" s="230" t="s">
        <v>1697</v>
      </c>
      <c r="F249" s="231" t="s">
        <v>1698</v>
      </c>
      <c r="G249" s="232" t="s">
        <v>220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277</v>
      </c>
      <c r="AT249" s="241" t="s">
        <v>205</v>
      </c>
      <c r="AU249" s="241" t="s">
        <v>85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277</v>
      </c>
      <c r="BM249" s="241" t="s">
        <v>1218</v>
      </c>
    </row>
    <row r="250" s="2" customFormat="1" ht="21.75" customHeight="1">
      <c r="A250" s="39"/>
      <c r="B250" s="40"/>
      <c r="C250" s="229" t="s">
        <v>762</v>
      </c>
      <c r="D250" s="229" t="s">
        <v>205</v>
      </c>
      <c r="E250" s="230" t="s">
        <v>1699</v>
      </c>
      <c r="F250" s="231" t="s">
        <v>1700</v>
      </c>
      <c r="G250" s="232" t="s">
        <v>220</v>
      </c>
      <c r="H250" s="233">
        <v>4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277</v>
      </c>
      <c r="AT250" s="241" t="s">
        <v>205</v>
      </c>
      <c r="AU250" s="241" t="s">
        <v>85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277</v>
      </c>
      <c r="BM250" s="241" t="s">
        <v>1232</v>
      </c>
    </row>
    <row r="251" s="2" customFormat="1" ht="21.75" customHeight="1">
      <c r="A251" s="39"/>
      <c r="B251" s="40"/>
      <c r="C251" s="229" t="s">
        <v>327</v>
      </c>
      <c r="D251" s="229" t="s">
        <v>205</v>
      </c>
      <c r="E251" s="230" t="s">
        <v>1701</v>
      </c>
      <c r="F251" s="231" t="s">
        <v>1702</v>
      </c>
      <c r="G251" s="232" t="s">
        <v>220</v>
      </c>
      <c r="H251" s="233">
        <v>2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277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277</v>
      </c>
      <c r="BM251" s="241" t="s">
        <v>1245</v>
      </c>
    </row>
    <row r="252" s="2" customFormat="1" ht="24.15" customHeight="1">
      <c r="A252" s="39"/>
      <c r="B252" s="40"/>
      <c r="C252" s="229" t="s">
        <v>770</v>
      </c>
      <c r="D252" s="229" t="s">
        <v>205</v>
      </c>
      <c r="E252" s="230" t="s">
        <v>1703</v>
      </c>
      <c r="F252" s="231" t="s">
        <v>1704</v>
      </c>
      <c r="G252" s="232" t="s">
        <v>220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277</v>
      </c>
      <c r="AT252" s="241" t="s">
        <v>205</v>
      </c>
      <c r="AU252" s="241" t="s">
        <v>85</v>
      </c>
      <c r="AY252" s="18" t="s">
        <v>203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277</v>
      </c>
      <c r="BM252" s="241" t="s">
        <v>1257</v>
      </c>
    </row>
    <row r="253" s="2" customFormat="1" ht="21.75" customHeight="1">
      <c r="A253" s="39"/>
      <c r="B253" s="40"/>
      <c r="C253" s="229" t="s">
        <v>774</v>
      </c>
      <c r="D253" s="229" t="s">
        <v>205</v>
      </c>
      <c r="E253" s="230" t="s">
        <v>1705</v>
      </c>
      <c r="F253" s="231" t="s">
        <v>1706</v>
      </c>
      <c r="G253" s="232" t="s">
        <v>220</v>
      </c>
      <c r="H253" s="233">
        <v>4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277</v>
      </c>
      <c r="AT253" s="241" t="s">
        <v>205</v>
      </c>
      <c r="AU253" s="241" t="s">
        <v>85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277</v>
      </c>
      <c r="BM253" s="241" t="s">
        <v>1269</v>
      </c>
    </row>
    <row r="254" s="2" customFormat="1" ht="24.15" customHeight="1">
      <c r="A254" s="39"/>
      <c r="B254" s="40"/>
      <c r="C254" s="229" t="s">
        <v>778</v>
      </c>
      <c r="D254" s="229" t="s">
        <v>205</v>
      </c>
      <c r="E254" s="230" t="s">
        <v>1707</v>
      </c>
      <c r="F254" s="231" t="s">
        <v>1708</v>
      </c>
      <c r="G254" s="232" t="s">
        <v>220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277</v>
      </c>
      <c r="AT254" s="241" t="s">
        <v>205</v>
      </c>
      <c r="AU254" s="241" t="s">
        <v>85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277</v>
      </c>
      <c r="BM254" s="241" t="s">
        <v>1281</v>
      </c>
    </row>
    <row r="255" s="2" customFormat="1" ht="16.5" customHeight="1">
      <c r="A255" s="39"/>
      <c r="B255" s="40"/>
      <c r="C255" s="229" t="s">
        <v>783</v>
      </c>
      <c r="D255" s="229" t="s">
        <v>205</v>
      </c>
      <c r="E255" s="230" t="s">
        <v>1709</v>
      </c>
      <c r="F255" s="231" t="s">
        <v>1710</v>
      </c>
      <c r="G255" s="232" t="s">
        <v>220</v>
      </c>
      <c r="H255" s="233">
        <v>18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277</v>
      </c>
      <c r="AT255" s="241" t="s">
        <v>205</v>
      </c>
      <c r="AU255" s="241" t="s">
        <v>85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277</v>
      </c>
      <c r="BM255" s="241" t="s">
        <v>1291</v>
      </c>
    </row>
    <row r="256" s="2" customFormat="1" ht="16.5" customHeight="1">
      <c r="A256" s="39"/>
      <c r="B256" s="40"/>
      <c r="C256" s="229" t="s">
        <v>787</v>
      </c>
      <c r="D256" s="229" t="s">
        <v>205</v>
      </c>
      <c r="E256" s="230" t="s">
        <v>1711</v>
      </c>
      <c r="F256" s="231" t="s">
        <v>1712</v>
      </c>
      <c r="G256" s="232" t="s">
        <v>220</v>
      </c>
      <c r="H256" s="233">
        <v>18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277</v>
      </c>
      <c r="AT256" s="241" t="s">
        <v>205</v>
      </c>
      <c r="AU256" s="241" t="s">
        <v>85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277</v>
      </c>
      <c r="BM256" s="241" t="s">
        <v>1299</v>
      </c>
    </row>
    <row r="257" s="2" customFormat="1" ht="16.5" customHeight="1">
      <c r="A257" s="39"/>
      <c r="B257" s="40"/>
      <c r="C257" s="229" t="s">
        <v>792</v>
      </c>
      <c r="D257" s="229" t="s">
        <v>205</v>
      </c>
      <c r="E257" s="230" t="s">
        <v>1713</v>
      </c>
      <c r="F257" s="231" t="s">
        <v>1714</v>
      </c>
      <c r="G257" s="232" t="s">
        <v>220</v>
      </c>
      <c r="H257" s="233">
        <v>60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277</v>
      </c>
      <c r="AT257" s="241" t="s">
        <v>205</v>
      </c>
      <c r="AU257" s="241" t="s">
        <v>85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277</v>
      </c>
      <c r="BM257" s="241" t="s">
        <v>1309</v>
      </c>
    </row>
    <row r="258" s="2" customFormat="1" ht="16.5" customHeight="1">
      <c r="A258" s="39"/>
      <c r="B258" s="40"/>
      <c r="C258" s="229" t="s">
        <v>796</v>
      </c>
      <c r="D258" s="229" t="s">
        <v>205</v>
      </c>
      <c r="E258" s="230" t="s">
        <v>1715</v>
      </c>
      <c r="F258" s="231" t="s">
        <v>1716</v>
      </c>
      <c r="G258" s="232" t="s">
        <v>220</v>
      </c>
      <c r="H258" s="233">
        <v>7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277</v>
      </c>
      <c r="AT258" s="241" t="s">
        <v>205</v>
      </c>
      <c r="AU258" s="241" t="s">
        <v>85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277</v>
      </c>
      <c r="BM258" s="241" t="s">
        <v>1318</v>
      </c>
    </row>
    <row r="259" s="2" customFormat="1" ht="24.15" customHeight="1">
      <c r="A259" s="39"/>
      <c r="B259" s="40"/>
      <c r="C259" s="229" t="s">
        <v>801</v>
      </c>
      <c r="D259" s="229" t="s">
        <v>205</v>
      </c>
      <c r="E259" s="230" t="s">
        <v>1717</v>
      </c>
      <c r="F259" s="231" t="s">
        <v>1718</v>
      </c>
      <c r="G259" s="232" t="s">
        <v>220</v>
      </c>
      <c r="H259" s="233">
        <v>175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277</v>
      </c>
      <c r="AT259" s="241" t="s">
        <v>205</v>
      </c>
      <c r="AU259" s="241" t="s">
        <v>85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277</v>
      </c>
      <c r="BM259" s="241" t="s">
        <v>427</v>
      </c>
    </row>
    <row r="260" s="2" customFormat="1" ht="24.15" customHeight="1">
      <c r="A260" s="39"/>
      <c r="B260" s="40"/>
      <c r="C260" s="229" t="s">
        <v>805</v>
      </c>
      <c r="D260" s="229" t="s">
        <v>205</v>
      </c>
      <c r="E260" s="230" t="s">
        <v>1719</v>
      </c>
      <c r="F260" s="231" t="s">
        <v>1720</v>
      </c>
      <c r="G260" s="232" t="s">
        <v>1559</v>
      </c>
      <c r="H260" s="233">
        <v>15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277</v>
      </c>
      <c r="AT260" s="241" t="s">
        <v>205</v>
      </c>
      <c r="AU260" s="241" t="s">
        <v>85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277</v>
      </c>
      <c r="BM260" s="241" t="s">
        <v>1336</v>
      </c>
    </row>
    <row r="261" s="2" customFormat="1" ht="24.15" customHeight="1">
      <c r="A261" s="39"/>
      <c r="B261" s="40"/>
      <c r="C261" s="229" t="s">
        <v>332</v>
      </c>
      <c r="D261" s="229" t="s">
        <v>205</v>
      </c>
      <c r="E261" s="230" t="s">
        <v>1721</v>
      </c>
      <c r="F261" s="231" t="s">
        <v>1722</v>
      </c>
      <c r="G261" s="232" t="s">
        <v>220</v>
      </c>
      <c r="H261" s="233">
        <v>160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277</v>
      </c>
      <c r="AT261" s="241" t="s">
        <v>205</v>
      </c>
      <c r="AU261" s="241" t="s">
        <v>85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277</v>
      </c>
      <c r="BM261" s="241" t="s">
        <v>1346</v>
      </c>
    </row>
    <row r="262" s="2" customFormat="1" ht="24.15" customHeight="1">
      <c r="A262" s="39"/>
      <c r="B262" s="40"/>
      <c r="C262" s="229" t="s">
        <v>813</v>
      </c>
      <c r="D262" s="229" t="s">
        <v>205</v>
      </c>
      <c r="E262" s="230" t="s">
        <v>1723</v>
      </c>
      <c r="F262" s="231" t="s">
        <v>1724</v>
      </c>
      <c r="G262" s="232" t="s">
        <v>620</v>
      </c>
      <c r="H262" s="280"/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277</v>
      </c>
      <c r="AT262" s="241" t="s">
        <v>205</v>
      </c>
      <c r="AU262" s="241" t="s">
        <v>85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277</v>
      </c>
      <c r="BM262" s="241" t="s">
        <v>1354</v>
      </c>
    </row>
    <row r="263" s="12" customFormat="1" ht="22.8" customHeight="1">
      <c r="A263" s="12"/>
      <c r="B263" s="213"/>
      <c r="C263" s="214"/>
      <c r="D263" s="215" t="s">
        <v>75</v>
      </c>
      <c r="E263" s="227" t="s">
        <v>1725</v>
      </c>
      <c r="F263" s="227" t="s">
        <v>1726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SUM(P264:P296)</f>
        <v>0</v>
      </c>
      <c r="Q263" s="221"/>
      <c r="R263" s="222">
        <f>SUM(R264:R296)</f>
        <v>0</v>
      </c>
      <c r="S263" s="221"/>
      <c r="T263" s="223">
        <f>SUM(T264:T296)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85</v>
      </c>
      <c r="AT263" s="225" t="s">
        <v>75</v>
      </c>
      <c r="AU263" s="225" t="s">
        <v>83</v>
      </c>
      <c r="AY263" s="224" t="s">
        <v>203</v>
      </c>
      <c r="BK263" s="226">
        <f>SUM(BK264:BK296)</f>
        <v>0</v>
      </c>
    </row>
    <row r="264" s="2" customFormat="1" ht="16.5" customHeight="1">
      <c r="A264" s="39"/>
      <c r="B264" s="40"/>
      <c r="C264" s="229" t="s">
        <v>337</v>
      </c>
      <c r="D264" s="229" t="s">
        <v>205</v>
      </c>
      <c r="E264" s="230" t="s">
        <v>1727</v>
      </c>
      <c r="F264" s="231" t="s">
        <v>1728</v>
      </c>
      <c r="G264" s="232" t="s">
        <v>220</v>
      </c>
      <c r="H264" s="233">
        <v>350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277</v>
      </c>
      <c r="AT264" s="241" t="s">
        <v>205</v>
      </c>
      <c r="AU264" s="241" t="s">
        <v>85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277</v>
      </c>
      <c r="BM264" s="241" t="s">
        <v>432</v>
      </c>
    </row>
    <row r="265" s="2" customFormat="1" ht="16.5" customHeight="1">
      <c r="A265" s="39"/>
      <c r="B265" s="40"/>
      <c r="C265" s="229" t="s">
        <v>824</v>
      </c>
      <c r="D265" s="229" t="s">
        <v>205</v>
      </c>
      <c r="E265" s="230" t="s">
        <v>1729</v>
      </c>
      <c r="F265" s="231" t="s">
        <v>1730</v>
      </c>
      <c r="G265" s="232" t="s">
        <v>213</v>
      </c>
      <c r="H265" s="233">
        <v>175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277</v>
      </c>
      <c r="AT265" s="241" t="s">
        <v>205</v>
      </c>
      <c r="AU265" s="241" t="s">
        <v>85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277</v>
      </c>
      <c r="BM265" s="241" t="s">
        <v>436</v>
      </c>
    </row>
    <row r="266" s="2" customFormat="1" ht="33" customHeight="1">
      <c r="A266" s="39"/>
      <c r="B266" s="40"/>
      <c r="C266" s="229" t="s">
        <v>829</v>
      </c>
      <c r="D266" s="229" t="s">
        <v>205</v>
      </c>
      <c r="E266" s="230" t="s">
        <v>1731</v>
      </c>
      <c r="F266" s="231" t="s">
        <v>1732</v>
      </c>
      <c r="G266" s="232" t="s">
        <v>220</v>
      </c>
      <c r="H266" s="233">
        <v>1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277</v>
      </c>
      <c r="AT266" s="241" t="s">
        <v>205</v>
      </c>
      <c r="AU266" s="241" t="s">
        <v>85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277</v>
      </c>
      <c r="BM266" s="241" t="s">
        <v>440</v>
      </c>
    </row>
    <row r="267" s="2" customFormat="1" ht="37.8" customHeight="1">
      <c r="A267" s="39"/>
      <c r="B267" s="40"/>
      <c r="C267" s="229" t="s">
        <v>836</v>
      </c>
      <c r="D267" s="229" t="s">
        <v>205</v>
      </c>
      <c r="E267" s="230" t="s">
        <v>1733</v>
      </c>
      <c r="F267" s="231" t="s">
        <v>1734</v>
      </c>
      <c r="G267" s="232" t="s">
        <v>220</v>
      </c>
      <c r="H267" s="233">
        <v>2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277</v>
      </c>
      <c r="AT267" s="241" t="s">
        <v>205</v>
      </c>
      <c r="AU267" s="241" t="s">
        <v>85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277</v>
      </c>
      <c r="BM267" s="241" t="s">
        <v>1735</v>
      </c>
    </row>
    <row r="268" s="2" customFormat="1" ht="37.8" customHeight="1">
      <c r="A268" s="39"/>
      <c r="B268" s="40"/>
      <c r="C268" s="229" t="s">
        <v>841</v>
      </c>
      <c r="D268" s="229" t="s">
        <v>205</v>
      </c>
      <c r="E268" s="230" t="s">
        <v>1736</v>
      </c>
      <c r="F268" s="231" t="s">
        <v>1737</v>
      </c>
      <c r="G268" s="232" t="s">
        <v>220</v>
      </c>
      <c r="H268" s="233">
        <v>3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277</v>
      </c>
      <c r="AT268" s="241" t="s">
        <v>205</v>
      </c>
      <c r="AU268" s="241" t="s">
        <v>85</v>
      </c>
      <c r="AY268" s="18" t="s">
        <v>203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277</v>
      </c>
      <c r="BM268" s="241" t="s">
        <v>444</v>
      </c>
    </row>
    <row r="269" s="2" customFormat="1" ht="37.8" customHeight="1">
      <c r="A269" s="39"/>
      <c r="B269" s="40"/>
      <c r="C269" s="229" t="s">
        <v>847</v>
      </c>
      <c r="D269" s="229" t="s">
        <v>205</v>
      </c>
      <c r="E269" s="230" t="s">
        <v>1738</v>
      </c>
      <c r="F269" s="231" t="s">
        <v>1739</v>
      </c>
      <c r="G269" s="232" t="s">
        <v>220</v>
      </c>
      <c r="H269" s="233">
        <v>1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277</v>
      </c>
      <c r="AT269" s="241" t="s">
        <v>205</v>
      </c>
      <c r="AU269" s="241" t="s">
        <v>85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277</v>
      </c>
      <c r="BM269" s="241" t="s">
        <v>1740</v>
      </c>
    </row>
    <row r="270" s="2" customFormat="1" ht="37.8" customHeight="1">
      <c r="A270" s="39"/>
      <c r="B270" s="40"/>
      <c r="C270" s="229" t="s">
        <v>853</v>
      </c>
      <c r="D270" s="229" t="s">
        <v>205</v>
      </c>
      <c r="E270" s="230" t="s">
        <v>1741</v>
      </c>
      <c r="F270" s="231" t="s">
        <v>1742</v>
      </c>
      <c r="G270" s="232" t="s">
        <v>220</v>
      </c>
      <c r="H270" s="233">
        <v>3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277</v>
      </c>
      <c r="AT270" s="241" t="s">
        <v>205</v>
      </c>
      <c r="AU270" s="241" t="s">
        <v>85</v>
      </c>
      <c r="AY270" s="18" t="s">
        <v>203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277</v>
      </c>
      <c r="BM270" s="241" t="s">
        <v>1743</v>
      </c>
    </row>
    <row r="271" s="2" customFormat="1" ht="37.8" customHeight="1">
      <c r="A271" s="39"/>
      <c r="B271" s="40"/>
      <c r="C271" s="229" t="s">
        <v>857</v>
      </c>
      <c r="D271" s="229" t="s">
        <v>205</v>
      </c>
      <c r="E271" s="230" t="s">
        <v>1744</v>
      </c>
      <c r="F271" s="231" t="s">
        <v>1745</v>
      </c>
      <c r="G271" s="232" t="s">
        <v>220</v>
      </c>
      <c r="H271" s="233">
        <v>10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277</v>
      </c>
      <c r="AT271" s="241" t="s">
        <v>205</v>
      </c>
      <c r="AU271" s="241" t="s">
        <v>85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277</v>
      </c>
      <c r="BM271" s="241" t="s">
        <v>1746</v>
      </c>
    </row>
    <row r="272" s="2" customFormat="1" ht="37.8" customHeight="1">
      <c r="A272" s="39"/>
      <c r="B272" s="40"/>
      <c r="C272" s="229" t="s">
        <v>860</v>
      </c>
      <c r="D272" s="229" t="s">
        <v>205</v>
      </c>
      <c r="E272" s="230" t="s">
        <v>1747</v>
      </c>
      <c r="F272" s="231" t="s">
        <v>1748</v>
      </c>
      <c r="G272" s="232" t="s">
        <v>220</v>
      </c>
      <c r="H272" s="233">
        <v>2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277</v>
      </c>
      <c r="AT272" s="241" t="s">
        <v>205</v>
      </c>
      <c r="AU272" s="241" t="s">
        <v>85</v>
      </c>
      <c r="AY272" s="18" t="s">
        <v>203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277</v>
      </c>
      <c r="BM272" s="241" t="s">
        <v>1749</v>
      </c>
    </row>
    <row r="273" s="2" customFormat="1" ht="33" customHeight="1">
      <c r="A273" s="39"/>
      <c r="B273" s="40"/>
      <c r="C273" s="229" t="s">
        <v>864</v>
      </c>
      <c r="D273" s="229" t="s">
        <v>205</v>
      </c>
      <c r="E273" s="230" t="s">
        <v>1750</v>
      </c>
      <c r="F273" s="231" t="s">
        <v>1751</v>
      </c>
      <c r="G273" s="232" t="s">
        <v>220</v>
      </c>
      <c r="H273" s="233">
        <v>9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277</v>
      </c>
      <c r="AT273" s="241" t="s">
        <v>205</v>
      </c>
      <c r="AU273" s="241" t="s">
        <v>85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277</v>
      </c>
      <c r="BM273" s="241" t="s">
        <v>1752</v>
      </c>
    </row>
    <row r="274" s="2" customFormat="1" ht="33" customHeight="1">
      <c r="A274" s="39"/>
      <c r="B274" s="40"/>
      <c r="C274" s="229" t="s">
        <v>868</v>
      </c>
      <c r="D274" s="229" t="s">
        <v>205</v>
      </c>
      <c r="E274" s="230" t="s">
        <v>1753</v>
      </c>
      <c r="F274" s="231" t="s">
        <v>1754</v>
      </c>
      <c r="G274" s="232" t="s">
        <v>220</v>
      </c>
      <c r="H274" s="233">
        <v>1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277</v>
      </c>
      <c r="AT274" s="241" t="s">
        <v>205</v>
      </c>
      <c r="AU274" s="241" t="s">
        <v>85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277</v>
      </c>
      <c r="BM274" s="241" t="s">
        <v>1755</v>
      </c>
    </row>
    <row r="275" s="2" customFormat="1" ht="37.8" customHeight="1">
      <c r="A275" s="39"/>
      <c r="B275" s="40"/>
      <c r="C275" s="229" t="s">
        <v>872</v>
      </c>
      <c r="D275" s="229" t="s">
        <v>205</v>
      </c>
      <c r="E275" s="230" t="s">
        <v>1756</v>
      </c>
      <c r="F275" s="231" t="s">
        <v>1757</v>
      </c>
      <c r="G275" s="232" t="s">
        <v>220</v>
      </c>
      <c r="H275" s="233">
        <v>1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277</v>
      </c>
      <c r="AT275" s="241" t="s">
        <v>205</v>
      </c>
      <c r="AU275" s="241" t="s">
        <v>85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277</v>
      </c>
      <c r="BM275" s="241" t="s">
        <v>1758</v>
      </c>
    </row>
    <row r="276" s="2" customFormat="1" ht="37.8" customHeight="1">
      <c r="A276" s="39"/>
      <c r="B276" s="40"/>
      <c r="C276" s="229" t="s">
        <v>876</v>
      </c>
      <c r="D276" s="229" t="s">
        <v>205</v>
      </c>
      <c r="E276" s="230" t="s">
        <v>1759</v>
      </c>
      <c r="F276" s="231" t="s">
        <v>1760</v>
      </c>
      <c r="G276" s="232" t="s">
        <v>220</v>
      </c>
      <c r="H276" s="233">
        <v>4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277</v>
      </c>
      <c r="AT276" s="241" t="s">
        <v>205</v>
      </c>
      <c r="AU276" s="241" t="s">
        <v>85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277</v>
      </c>
      <c r="BM276" s="241" t="s">
        <v>1761</v>
      </c>
    </row>
    <row r="277" s="2" customFormat="1" ht="37.8" customHeight="1">
      <c r="A277" s="39"/>
      <c r="B277" s="40"/>
      <c r="C277" s="229" t="s">
        <v>880</v>
      </c>
      <c r="D277" s="229" t="s">
        <v>205</v>
      </c>
      <c r="E277" s="230" t="s">
        <v>1762</v>
      </c>
      <c r="F277" s="231" t="s">
        <v>1763</v>
      </c>
      <c r="G277" s="232" t="s">
        <v>220</v>
      </c>
      <c r="H277" s="233">
        <v>2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277</v>
      </c>
      <c r="AT277" s="241" t="s">
        <v>205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277</v>
      </c>
      <c r="BM277" s="241" t="s">
        <v>1764</v>
      </c>
    </row>
    <row r="278" s="2" customFormat="1" ht="37.8" customHeight="1">
      <c r="A278" s="39"/>
      <c r="B278" s="40"/>
      <c r="C278" s="229" t="s">
        <v>884</v>
      </c>
      <c r="D278" s="229" t="s">
        <v>205</v>
      </c>
      <c r="E278" s="230" t="s">
        <v>1765</v>
      </c>
      <c r="F278" s="231" t="s">
        <v>1766</v>
      </c>
      <c r="G278" s="232" t="s">
        <v>220</v>
      </c>
      <c r="H278" s="233">
        <v>44</v>
      </c>
      <c r="I278" s="234"/>
      <c r="J278" s="235">
        <f>ROUND(I278*H278,2)</f>
        <v>0</v>
      </c>
      <c r="K278" s="236"/>
      <c r="L278" s="45"/>
      <c r="M278" s="237" t="s">
        <v>1</v>
      </c>
      <c r="N278" s="238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277</v>
      </c>
      <c r="AT278" s="241" t="s">
        <v>205</v>
      </c>
      <c r="AU278" s="241" t="s">
        <v>85</v>
      </c>
      <c r="AY278" s="18" t="s">
        <v>203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277</v>
      </c>
      <c r="BM278" s="241" t="s">
        <v>469</v>
      </c>
    </row>
    <row r="279" s="2" customFormat="1" ht="37.8" customHeight="1">
      <c r="A279" s="39"/>
      <c r="B279" s="40"/>
      <c r="C279" s="229" t="s">
        <v>888</v>
      </c>
      <c r="D279" s="229" t="s">
        <v>205</v>
      </c>
      <c r="E279" s="230" t="s">
        <v>1767</v>
      </c>
      <c r="F279" s="231" t="s">
        <v>1768</v>
      </c>
      <c r="G279" s="232" t="s">
        <v>220</v>
      </c>
      <c r="H279" s="233">
        <v>35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277</v>
      </c>
      <c r="AT279" s="241" t="s">
        <v>205</v>
      </c>
      <c r="AU279" s="241" t="s">
        <v>85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277</v>
      </c>
      <c r="BM279" s="241" t="s">
        <v>473</v>
      </c>
    </row>
    <row r="280" s="2" customFormat="1" ht="37.8" customHeight="1">
      <c r="A280" s="39"/>
      <c r="B280" s="40"/>
      <c r="C280" s="229" t="s">
        <v>892</v>
      </c>
      <c r="D280" s="229" t="s">
        <v>205</v>
      </c>
      <c r="E280" s="230" t="s">
        <v>1769</v>
      </c>
      <c r="F280" s="231" t="s">
        <v>1770</v>
      </c>
      <c r="G280" s="232" t="s">
        <v>220</v>
      </c>
      <c r="H280" s="233">
        <v>6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277</v>
      </c>
      <c r="AT280" s="241" t="s">
        <v>205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277</v>
      </c>
      <c r="BM280" s="241" t="s">
        <v>480</v>
      </c>
    </row>
    <row r="281" s="2" customFormat="1" ht="37.8" customHeight="1">
      <c r="A281" s="39"/>
      <c r="B281" s="40"/>
      <c r="C281" s="229" t="s">
        <v>896</v>
      </c>
      <c r="D281" s="229" t="s">
        <v>205</v>
      </c>
      <c r="E281" s="230" t="s">
        <v>1771</v>
      </c>
      <c r="F281" s="231" t="s">
        <v>1772</v>
      </c>
      <c r="G281" s="232" t="s">
        <v>220</v>
      </c>
      <c r="H281" s="233">
        <v>1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277</v>
      </c>
      <c r="AT281" s="241" t="s">
        <v>205</v>
      </c>
      <c r="AU281" s="241" t="s">
        <v>85</v>
      </c>
      <c r="AY281" s="18" t="s">
        <v>203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277</v>
      </c>
      <c r="BM281" s="241" t="s">
        <v>485</v>
      </c>
    </row>
    <row r="282" s="2" customFormat="1" ht="37.8" customHeight="1">
      <c r="A282" s="39"/>
      <c r="B282" s="40"/>
      <c r="C282" s="229" t="s">
        <v>901</v>
      </c>
      <c r="D282" s="229" t="s">
        <v>205</v>
      </c>
      <c r="E282" s="230" t="s">
        <v>1773</v>
      </c>
      <c r="F282" s="231" t="s">
        <v>1774</v>
      </c>
      <c r="G282" s="232" t="s">
        <v>220</v>
      </c>
      <c r="H282" s="233">
        <v>3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277</v>
      </c>
      <c r="AT282" s="241" t="s">
        <v>205</v>
      </c>
      <c r="AU282" s="241" t="s">
        <v>85</v>
      </c>
      <c r="AY282" s="18" t="s">
        <v>203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277</v>
      </c>
      <c r="BM282" s="241" t="s">
        <v>491</v>
      </c>
    </row>
    <row r="283" s="2" customFormat="1" ht="37.8" customHeight="1">
      <c r="A283" s="39"/>
      <c r="B283" s="40"/>
      <c r="C283" s="229" t="s">
        <v>905</v>
      </c>
      <c r="D283" s="229" t="s">
        <v>205</v>
      </c>
      <c r="E283" s="230" t="s">
        <v>1775</v>
      </c>
      <c r="F283" s="231" t="s">
        <v>1776</v>
      </c>
      <c r="G283" s="232" t="s">
        <v>220</v>
      </c>
      <c r="H283" s="233">
        <v>10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277</v>
      </c>
      <c r="AT283" s="241" t="s">
        <v>205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277</v>
      </c>
      <c r="BM283" s="241" t="s">
        <v>495</v>
      </c>
    </row>
    <row r="284" s="2" customFormat="1" ht="37.8" customHeight="1">
      <c r="A284" s="39"/>
      <c r="B284" s="40"/>
      <c r="C284" s="229" t="s">
        <v>909</v>
      </c>
      <c r="D284" s="229" t="s">
        <v>205</v>
      </c>
      <c r="E284" s="230" t="s">
        <v>1777</v>
      </c>
      <c r="F284" s="231" t="s">
        <v>1778</v>
      </c>
      <c r="G284" s="232" t="s">
        <v>220</v>
      </c>
      <c r="H284" s="233">
        <v>2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277</v>
      </c>
      <c r="AT284" s="241" t="s">
        <v>205</v>
      </c>
      <c r="AU284" s="241" t="s">
        <v>85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277</v>
      </c>
      <c r="BM284" s="241" t="s">
        <v>1779</v>
      </c>
    </row>
    <row r="285" s="2" customFormat="1" ht="37.8" customHeight="1">
      <c r="A285" s="39"/>
      <c r="B285" s="40"/>
      <c r="C285" s="229" t="s">
        <v>913</v>
      </c>
      <c r="D285" s="229" t="s">
        <v>205</v>
      </c>
      <c r="E285" s="230" t="s">
        <v>1780</v>
      </c>
      <c r="F285" s="231" t="s">
        <v>1781</v>
      </c>
      <c r="G285" s="232" t="s">
        <v>220</v>
      </c>
      <c r="H285" s="233">
        <v>10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277</v>
      </c>
      <c r="AT285" s="241" t="s">
        <v>205</v>
      </c>
      <c r="AU285" s="241" t="s">
        <v>85</v>
      </c>
      <c r="AY285" s="18" t="s">
        <v>203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277</v>
      </c>
      <c r="BM285" s="241" t="s">
        <v>1782</v>
      </c>
    </row>
    <row r="286" s="2" customFormat="1" ht="37.8" customHeight="1">
      <c r="A286" s="39"/>
      <c r="B286" s="40"/>
      <c r="C286" s="229" t="s">
        <v>917</v>
      </c>
      <c r="D286" s="229" t="s">
        <v>205</v>
      </c>
      <c r="E286" s="230" t="s">
        <v>1783</v>
      </c>
      <c r="F286" s="231" t="s">
        <v>1784</v>
      </c>
      <c r="G286" s="232" t="s">
        <v>220</v>
      </c>
      <c r="H286" s="233">
        <v>6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277</v>
      </c>
      <c r="AT286" s="241" t="s">
        <v>205</v>
      </c>
      <c r="AU286" s="241" t="s">
        <v>85</v>
      </c>
      <c r="AY286" s="18" t="s">
        <v>203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277</v>
      </c>
      <c r="BM286" s="241" t="s">
        <v>500</v>
      </c>
    </row>
    <row r="287" s="2" customFormat="1" ht="37.8" customHeight="1">
      <c r="A287" s="39"/>
      <c r="B287" s="40"/>
      <c r="C287" s="229" t="s">
        <v>921</v>
      </c>
      <c r="D287" s="229" t="s">
        <v>205</v>
      </c>
      <c r="E287" s="230" t="s">
        <v>1785</v>
      </c>
      <c r="F287" s="231" t="s">
        <v>1786</v>
      </c>
      <c r="G287" s="232" t="s">
        <v>220</v>
      </c>
      <c r="H287" s="233">
        <v>2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277</v>
      </c>
      <c r="AT287" s="241" t="s">
        <v>205</v>
      </c>
      <c r="AU287" s="241" t="s">
        <v>85</v>
      </c>
      <c r="AY287" s="18" t="s">
        <v>203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277</v>
      </c>
      <c r="BM287" s="241" t="s">
        <v>1787</v>
      </c>
    </row>
    <row r="288" s="2" customFormat="1" ht="37.8" customHeight="1">
      <c r="A288" s="39"/>
      <c r="B288" s="40"/>
      <c r="C288" s="229" t="s">
        <v>925</v>
      </c>
      <c r="D288" s="229" t="s">
        <v>205</v>
      </c>
      <c r="E288" s="230" t="s">
        <v>1788</v>
      </c>
      <c r="F288" s="231" t="s">
        <v>1789</v>
      </c>
      <c r="G288" s="232" t="s">
        <v>220</v>
      </c>
      <c r="H288" s="233">
        <v>12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277</v>
      </c>
      <c r="AT288" s="241" t="s">
        <v>205</v>
      </c>
      <c r="AU288" s="241" t="s">
        <v>85</v>
      </c>
      <c r="AY288" s="18" t="s">
        <v>203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277</v>
      </c>
      <c r="BM288" s="241" t="s">
        <v>503</v>
      </c>
    </row>
    <row r="289" s="2" customFormat="1" ht="37.8" customHeight="1">
      <c r="A289" s="39"/>
      <c r="B289" s="40"/>
      <c r="C289" s="229" t="s">
        <v>929</v>
      </c>
      <c r="D289" s="229" t="s">
        <v>205</v>
      </c>
      <c r="E289" s="230" t="s">
        <v>1790</v>
      </c>
      <c r="F289" s="231" t="s">
        <v>1791</v>
      </c>
      <c r="G289" s="232" t="s">
        <v>220</v>
      </c>
      <c r="H289" s="233">
        <v>1</v>
      </c>
      <c r="I289" s="234"/>
      <c r="J289" s="235">
        <f>ROUND(I289*H289,2)</f>
        <v>0</v>
      </c>
      <c r="K289" s="236"/>
      <c r="L289" s="45"/>
      <c r="M289" s="237" t="s">
        <v>1</v>
      </c>
      <c r="N289" s="238" t="s">
        <v>41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277</v>
      </c>
      <c r="AT289" s="241" t="s">
        <v>205</v>
      </c>
      <c r="AU289" s="241" t="s">
        <v>85</v>
      </c>
      <c r="AY289" s="18" t="s">
        <v>203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277</v>
      </c>
      <c r="BM289" s="241" t="s">
        <v>507</v>
      </c>
    </row>
    <row r="290" s="2" customFormat="1" ht="37.8" customHeight="1">
      <c r="A290" s="39"/>
      <c r="B290" s="40"/>
      <c r="C290" s="229" t="s">
        <v>933</v>
      </c>
      <c r="D290" s="229" t="s">
        <v>205</v>
      </c>
      <c r="E290" s="230" t="s">
        <v>1792</v>
      </c>
      <c r="F290" s="231" t="s">
        <v>1793</v>
      </c>
      <c r="G290" s="232" t="s">
        <v>220</v>
      </c>
      <c r="H290" s="233">
        <v>1</v>
      </c>
      <c r="I290" s="234"/>
      <c r="J290" s="235">
        <f>ROUND(I290*H290,2)</f>
        <v>0</v>
      </c>
      <c r="K290" s="236"/>
      <c r="L290" s="45"/>
      <c r="M290" s="237" t="s">
        <v>1</v>
      </c>
      <c r="N290" s="238" t="s">
        <v>41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277</v>
      </c>
      <c r="AT290" s="241" t="s">
        <v>205</v>
      </c>
      <c r="AU290" s="241" t="s">
        <v>85</v>
      </c>
      <c r="AY290" s="18" t="s">
        <v>203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277</v>
      </c>
      <c r="BM290" s="241" t="s">
        <v>511</v>
      </c>
    </row>
    <row r="291" s="2" customFormat="1" ht="37.8" customHeight="1">
      <c r="A291" s="39"/>
      <c r="B291" s="40"/>
      <c r="C291" s="229" t="s">
        <v>937</v>
      </c>
      <c r="D291" s="229" t="s">
        <v>205</v>
      </c>
      <c r="E291" s="230" t="s">
        <v>1794</v>
      </c>
      <c r="F291" s="231" t="s">
        <v>1795</v>
      </c>
      <c r="G291" s="232" t="s">
        <v>220</v>
      </c>
      <c r="H291" s="233">
        <v>1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41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277</v>
      </c>
      <c r="AT291" s="241" t="s">
        <v>205</v>
      </c>
      <c r="AU291" s="241" t="s">
        <v>85</v>
      </c>
      <c r="AY291" s="18" t="s">
        <v>203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277</v>
      </c>
      <c r="BM291" s="241" t="s">
        <v>516</v>
      </c>
    </row>
    <row r="292" s="2" customFormat="1" ht="37.8" customHeight="1">
      <c r="A292" s="39"/>
      <c r="B292" s="40"/>
      <c r="C292" s="229" t="s">
        <v>941</v>
      </c>
      <c r="D292" s="229" t="s">
        <v>205</v>
      </c>
      <c r="E292" s="230" t="s">
        <v>1796</v>
      </c>
      <c r="F292" s="231" t="s">
        <v>1797</v>
      </c>
      <c r="G292" s="232" t="s">
        <v>220</v>
      </c>
      <c r="H292" s="233">
        <v>2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277</v>
      </c>
      <c r="AT292" s="241" t="s">
        <v>205</v>
      </c>
      <c r="AU292" s="241" t="s">
        <v>85</v>
      </c>
      <c r="AY292" s="18" t="s">
        <v>203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277</v>
      </c>
      <c r="BM292" s="241" t="s">
        <v>520</v>
      </c>
    </row>
    <row r="293" s="2" customFormat="1" ht="16.5" customHeight="1">
      <c r="A293" s="39"/>
      <c r="B293" s="40"/>
      <c r="C293" s="281" t="s">
        <v>945</v>
      </c>
      <c r="D293" s="281" t="s">
        <v>643</v>
      </c>
      <c r="E293" s="282" t="s">
        <v>1798</v>
      </c>
      <c r="F293" s="283" t="s">
        <v>1799</v>
      </c>
      <c r="G293" s="284" t="s">
        <v>220</v>
      </c>
      <c r="H293" s="285">
        <v>32</v>
      </c>
      <c r="I293" s="286"/>
      <c r="J293" s="287">
        <f>ROUND(I293*H293,2)</f>
        <v>0</v>
      </c>
      <c r="K293" s="288"/>
      <c r="L293" s="289"/>
      <c r="M293" s="290" t="s">
        <v>1</v>
      </c>
      <c r="N293" s="291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214</v>
      </c>
      <c r="AT293" s="241" t="s">
        <v>643</v>
      </c>
      <c r="AU293" s="241" t="s">
        <v>85</v>
      </c>
      <c r="AY293" s="18" t="s">
        <v>203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277</v>
      </c>
      <c r="BM293" s="241" t="s">
        <v>525</v>
      </c>
    </row>
    <row r="294" s="2" customFormat="1" ht="16.5" customHeight="1">
      <c r="A294" s="39"/>
      <c r="B294" s="40"/>
      <c r="C294" s="229" t="s">
        <v>949</v>
      </c>
      <c r="D294" s="229" t="s">
        <v>205</v>
      </c>
      <c r="E294" s="230" t="s">
        <v>1800</v>
      </c>
      <c r="F294" s="231" t="s">
        <v>1801</v>
      </c>
      <c r="G294" s="232" t="s">
        <v>220</v>
      </c>
      <c r="H294" s="233">
        <v>175</v>
      </c>
      <c r="I294" s="234"/>
      <c r="J294" s="235">
        <f>ROUND(I294*H294,2)</f>
        <v>0</v>
      </c>
      <c r="K294" s="236"/>
      <c r="L294" s="45"/>
      <c r="M294" s="237" t="s">
        <v>1</v>
      </c>
      <c r="N294" s="238" t="s">
        <v>41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277</v>
      </c>
      <c r="AT294" s="241" t="s">
        <v>205</v>
      </c>
      <c r="AU294" s="241" t="s">
        <v>85</v>
      </c>
      <c r="AY294" s="18" t="s">
        <v>203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277</v>
      </c>
      <c r="BM294" s="241" t="s">
        <v>529</v>
      </c>
    </row>
    <row r="295" s="2" customFormat="1" ht="33" customHeight="1">
      <c r="A295" s="39"/>
      <c r="B295" s="40"/>
      <c r="C295" s="229" t="s">
        <v>953</v>
      </c>
      <c r="D295" s="229" t="s">
        <v>205</v>
      </c>
      <c r="E295" s="230" t="s">
        <v>1802</v>
      </c>
      <c r="F295" s="231" t="s">
        <v>1803</v>
      </c>
      <c r="G295" s="232" t="s">
        <v>241</v>
      </c>
      <c r="H295" s="233">
        <v>28.533000000000001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277</v>
      </c>
      <c r="AT295" s="241" t="s">
        <v>205</v>
      </c>
      <c r="AU295" s="241" t="s">
        <v>85</v>
      </c>
      <c r="AY295" s="18" t="s">
        <v>203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277</v>
      </c>
      <c r="BM295" s="241" t="s">
        <v>534</v>
      </c>
    </row>
    <row r="296" s="2" customFormat="1" ht="24.15" customHeight="1">
      <c r="A296" s="39"/>
      <c r="B296" s="40"/>
      <c r="C296" s="229" t="s">
        <v>957</v>
      </c>
      <c r="D296" s="229" t="s">
        <v>205</v>
      </c>
      <c r="E296" s="230" t="s">
        <v>1804</v>
      </c>
      <c r="F296" s="231" t="s">
        <v>1805</v>
      </c>
      <c r="G296" s="232" t="s">
        <v>620</v>
      </c>
      <c r="H296" s="280"/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277</v>
      </c>
      <c r="AT296" s="241" t="s">
        <v>205</v>
      </c>
      <c r="AU296" s="241" t="s">
        <v>85</v>
      </c>
      <c r="AY296" s="18" t="s">
        <v>203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277</v>
      </c>
      <c r="BM296" s="241" t="s">
        <v>539</v>
      </c>
    </row>
    <row r="297" s="12" customFormat="1" ht="22.8" customHeight="1">
      <c r="A297" s="12"/>
      <c r="B297" s="213"/>
      <c r="C297" s="214"/>
      <c r="D297" s="215" t="s">
        <v>75</v>
      </c>
      <c r="E297" s="227" t="s">
        <v>1307</v>
      </c>
      <c r="F297" s="227" t="s">
        <v>1308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SUM(P298:P301)</f>
        <v>0</v>
      </c>
      <c r="Q297" s="221"/>
      <c r="R297" s="222">
        <f>SUM(R298:R301)</f>
        <v>0</v>
      </c>
      <c r="S297" s="221"/>
      <c r="T297" s="223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85</v>
      </c>
      <c r="AT297" s="225" t="s">
        <v>75</v>
      </c>
      <c r="AU297" s="225" t="s">
        <v>83</v>
      </c>
      <c r="AY297" s="224" t="s">
        <v>203</v>
      </c>
      <c r="BK297" s="226">
        <f>SUM(BK298:BK301)</f>
        <v>0</v>
      </c>
    </row>
    <row r="298" s="2" customFormat="1" ht="33" customHeight="1">
      <c r="A298" s="39"/>
      <c r="B298" s="40"/>
      <c r="C298" s="229" t="s">
        <v>476</v>
      </c>
      <c r="D298" s="229" t="s">
        <v>205</v>
      </c>
      <c r="E298" s="230" t="s">
        <v>1806</v>
      </c>
      <c r="F298" s="231" t="s">
        <v>1807</v>
      </c>
      <c r="G298" s="232" t="s">
        <v>336</v>
      </c>
      <c r="H298" s="233">
        <v>1935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277</v>
      </c>
      <c r="AT298" s="241" t="s">
        <v>205</v>
      </c>
      <c r="AU298" s="241" t="s">
        <v>85</v>
      </c>
      <c r="AY298" s="18" t="s">
        <v>203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277</v>
      </c>
      <c r="BM298" s="241" t="s">
        <v>544</v>
      </c>
    </row>
    <row r="299" s="2" customFormat="1" ht="24.15" customHeight="1">
      <c r="A299" s="39"/>
      <c r="B299" s="40"/>
      <c r="C299" s="229" t="s">
        <v>964</v>
      </c>
      <c r="D299" s="229" t="s">
        <v>205</v>
      </c>
      <c r="E299" s="230" t="s">
        <v>1808</v>
      </c>
      <c r="F299" s="231" t="s">
        <v>1809</v>
      </c>
      <c r="G299" s="232" t="s">
        <v>336</v>
      </c>
      <c r="H299" s="233">
        <v>590</v>
      </c>
      <c r="I299" s="234"/>
      <c r="J299" s="235">
        <f>ROUND(I299*H299,2)</f>
        <v>0</v>
      </c>
      <c r="K299" s="236"/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277</v>
      </c>
      <c r="AT299" s="241" t="s">
        <v>205</v>
      </c>
      <c r="AU299" s="241" t="s">
        <v>85</v>
      </c>
      <c r="AY299" s="18" t="s">
        <v>203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277</v>
      </c>
      <c r="BM299" s="241" t="s">
        <v>548</v>
      </c>
    </row>
    <row r="300" s="2" customFormat="1" ht="24.15" customHeight="1">
      <c r="A300" s="39"/>
      <c r="B300" s="40"/>
      <c r="C300" s="229" t="s">
        <v>968</v>
      </c>
      <c r="D300" s="229" t="s">
        <v>205</v>
      </c>
      <c r="E300" s="230" t="s">
        <v>1810</v>
      </c>
      <c r="F300" s="231" t="s">
        <v>1811</v>
      </c>
      <c r="G300" s="232" t="s">
        <v>336</v>
      </c>
      <c r="H300" s="233">
        <v>427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277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277</v>
      </c>
      <c r="BM300" s="241" t="s">
        <v>553</v>
      </c>
    </row>
    <row r="301" s="2" customFormat="1" ht="24.15" customHeight="1">
      <c r="A301" s="39"/>
      <c r="B301" s="40"/>
      <c r="C301" s="229" t="s">
        <v>972</v>
      </c>
      <c r="D301" s="229" t="s">
        <v>205</v>
      </c>
      <c r="E301" s="230" t="s">
        <v>1812</v>
      </c>
      <c r="F301" s="231" t="s">
        <v>1813</v>
      </c>
      <c r="G301" s="232" t="s">
        <v>336</v>
      </c>
      <c r="H301" s="233">
        <v>125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277</v>
      </c>
      <c r="AT301" s="241" t="s">
        <v>205</v>
      </c>
      <c r="AU301" s="241" t="s">
        <v>85</v>
      </c>
      <c r="AY301" s="18" t="s">
        <v>203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277</v>
      </c>
      <c r="BM301" s="241" t="s">
        <v>557</v>
      </c>
    </row>
    <row r="302" s="12" customFormat="1" ht="25.92" customHeight="1">
      <c r="A302" s="12"/>
      <c r="B302" s="213"/>
      <c r="C302" s="214"/>
      <c r="D302" s="215" t="s">
        <v>75</v>
      </c>
      <c r="E302" s="216" t="s">
        <v>1814</v>
      </c>
      <c r="F302" s="216" t="s">
        <v>1815</v>
      </c>
      <c r="G302" s="214"/>
      <c r="H302" s="214"/>
      <c r="I302" s="217"/>
      <c r="J302" s="218">
        <f>BK302</f>
        <v>0</v>
      </c>
      <c r="K302" s="214"/>
      <c r="L302" s="219"/>
      <c r="M302" s="220"/>
      <c r="N302" s="221"/>
      <c r="O302" s="221"/>
      <c r="P302" s="222">
        <f>SUM(P303:P304)</f>
        <v>0</v>
      </c>
      <c r="Q302" s="221"/>
      <c r="R302" s="222">
        <f>SUM(R303:R304)</f>
        <v>0</v>
      </c>
      <c r="S302" s="221"/>
      <c r="T302" s="223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222</v>
      </c>
      <c r="AT302" s="225" t="s">
        <v>75</v>
      </c>
      <c r="AU302" s="225" t="s">
        <v>76</v>
      </c>
      <c r="AY302" s="224" t="s">
        <v>203</v>
      </c>
      <c r="BK302" s="226">
        <f>SUM(BK303:BK304)</f>
        <v>0</v>
      </c>
    </row>
    <row r="303" s="2" customFormat="1" ht="16.5" customHeight="1">
      <c r="A303" s="39"/>
      <c r="B303" s="40"/>
      <c r="C303" s="229" t="s">
        <v>976</v>
      </c>
      <c r="D303" s="229" t="s">
        <v>205</v>
      </c>
      <c r="E303" s="230" t="s">
        <v>80</v>
      </c>
      <c r="F303" s="231" t="s">
        <v>1816</v>
      </c>
      <c r="G303" s="232" t="s">
        <v>1576</v>
      </c>
      <c r="H303" s="233">
        <v>1</v>
      </c>
      <c r="I303" s="234"/>
      <c r="J303" s="235">
        <f>ROUND(I303*H303,2)</f>
        <v>0</v>
      </c>
      <c r="K303" s="236"/>
      <c r="L303" s="45"/>
      <c r="M303" s="237" t="s">
        <v>1</v>
      </c>
      <c r="N303" s="238" t="s">
        <v>41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209</v>
      </c>
      <c r="AT303" s="241" t="s">
        <v>205</v>
      </c>
      <c r="AU303" s="241" t="s">
        <v>83</v>
      </c>
      <c r="AY303" s="18" t="s">
        <v>203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83</v>
      </c>
      <c r="BK303" s="242">
        <f>ROUND(I303*H303,2)</f>
        <v>0</v>
      </c>
      <c r="BL303" s="18" t="s">
        <v>209</v>
      </c>
      <c r="BM303" s="241" t="s">
        <v>1817</v>
      </c>
    </row>
    <row r="304" s="2" customFormat="1" ht="16.5" customHeight="1">
      <c r="A304" s="39"/>
      <c r="B304" s="40"/>
      <c r="C304" s="229" t="s">
        <v>981</v>
      </c>
      <c r="D304" s="229" t="s">
        <v>205</v>
      </c>
      <c r="E304" s="230" t="s">
        <v>134</v>
      </c>
      <c r="F304" s="231" t="s">
        <v>1818</v>
      </c>
      <c r="G304" s="232" t="s">
        <v>1576</v>
      </c>
      <c r="H304" s="233">
        <v>1</v>
      </c>
      <c r="I304" s="234"/>
      <c r="J304" s="235">
        <f>ROUND(I304*H304,2)</f>
        <v>0</v>
      </c>
      <c r="K304" s="236"/>
      <c r="L304" s="45"/>
      <c r="M304" s="306" t="s">
        <v>1</v>
      </c>
      <c r="N304" s="307" t="s">
        <v>41</v>
      </c>
      <c r="O304" s="308"/>
      <c r="P304" s="309">
        <f>O304*H304</f>
        <v>0</v>
      </c>
      <c r="Q304" s="309">
        <v>0</v>
      </c>
      <c r="R304" s="309">
        <f>Q304*H304</f>
        <v>0</v>
      </c>
      <c r="S304" s="309">
        <v>0</v>
      </c>
      <c r="T304" s="31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209</v>
      </c>
      <c r="AT304" s="241" t="s">
        <v>205</v>
      </c>
      <c r="AU304" s="241" t="s">
        <v>83</v>
      </c>
      <c r="AY304" s="18" t="s">
        <v>203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209</v>
      </c>
      <c r="BM304" s="241" t="s">
        <v>1819</v>
      </c>
    </row>
    <row r="305" s="2" customFormat="1" ht="6.96" customHeight="1">
      <c r="A305" s="39"/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45"/>
      <c r="M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</sheetData>
  <sheetProtection sheet="1" autoFilter="0" formatColumns="0" formatRows="0" objects="1" scenarios="1" spinCount="100000" saltValue="RFs7IasQiK9X597IBs+u4mWAGvJwwrCeuGMBJLWPQu+Qybr+QDhe/ssY3T63Y5Un2rJtFSyfwYTrpAsxEAkSRw==" hashValue="qV2I1dGKij/s/LkgGBPJjlPgUSwTtTtBE8yTTg4OP2F+9pvuShB6NgGDhyBP3Dioqk6U59mTvRmqG/vf6nbaYA==" algorithmName="SHA-512" password="99DC"/>
  <autoFilter ref="C132:K30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ROUND((SUM(BE132:BE320)),  2)</f>
        <v>0</v>
      </c>
      <c r="G35" s="39"/>
      <c r="H35" s="39"/>
      <c r="I35" s="166">
        <v>0.20999999999999999</v>
      </c>
      <c r="J35" s="165">
        <f>ROUND(((SUM(BE132:BE320))*I35),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ROUND((SUM(BF132:BF320)),  2)</f>
        <v>0</v>
      </c>
      <c r="G36" s="39"/>
      <c r="H36" s="39"/>
      <c r="I36" s="166">
        <v>0.12</v>
      </c>
      <c r="J36" s="165">
        <f>ROUND(((SUM(BF132:BF320))*I36),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ROUND((SUM(BG132:BG320)),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ROUND((SUM(BH132:BH320)),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ROUND((SUM(BI132:BI320)),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171</v>
      </c>
      <c r="E102" s="198"/>
      <c r="F102" s="198"/>
      <c r="G102" s="198"/>
      <c r="H102" s="198"/>
      <c r="I102" s="198"/>
      <c r="J102" s="199">
        <f>J152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1475</v>
      </c>
      <c r="E103" s="198"/>
      <c r="F103" s="198"/>
      <c r="G103" s="198"/>
      <c r="H103" s="198"/>
      <c r="I103" s="198"/>
      <c r="J103" s="199">
        <f>J156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175</v>
      </c>
      <c r="E104" s="193"/>
      <c r="F104" s="193"/>
      <c r="G104" s="193"/>
      <c r="H104" s="193"/>
      <c r="I104" s="193"/>
      <c r="J104" s="194">
        <f>J178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177</v>
      </c>
      <c r="E105" s="198"/>
      <c r="F105" s="198"/>
      <c r="G105" s="198"/>
      <c r="H105" s="198"/>
      <c r="I105" s="198"/>
      <c r="J105" s="199">
        <f>J179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1821</v>
      </c>
      <c r="E106" s="198"/>
      <c r="F106" s="198"/>
      <c r="G106" s="198"/>
      <c r="H106" s="198"/>
      <c r="I106" s="198"/>
      <c r="J106" s="199">
        <f>J199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1822</v>
      </c>
      <c r="E107" s="198"/>
      <c r="F107" s="198"/>
      <c r="G107" s="198"/>
      <c r="H107" s="198"/>
      <c r="I107" s="198"/>
      <c r="J107" s="199">
        <f>J227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1823</v>
      </c>
      <c r="E108" s="198"/>
      <c r="F108" s="198"/>
      <c r="G108" s="198"/>
      <c r="H108" s="198"/>
      <c r="I108" s="198"/>
      <c r="J108" s="199">
        <f>J293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1824</v>
      </c>
      <c r="E109" s="198"/>
      <c r="F109" s="198"/>
      <c r="G109" s="198"/>
      <c r="H109" s="198"/>
      <c r="I109" s="198"/>
      <c r="J109" s="199">
        <f>J316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1480</v>
      </c>
      <c r="E110" s="193"/>
      <c r="F110" s="193"/>
      <c r="G110" s="193"/>
      <c r="H110" s="193"/>
      <c r="I110" s="193"/>
      <c r="J110" s="194">
        <f>J318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188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Objekty OU, část D a DM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159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D.1.4.2 - Zdravotně technické instalace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 </v>
      </c>
      <c r="G126" s="41"/>
      <c r="H126" s="41"/>
      <c r="I126" s="33" t="s">
        <v>22</v>
      </c>
      <c r="J126" s="80" t="str">
        <f>IF(J14="","",J14)</f>
        <v>31. 8. 2018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Ostravská univerzita</v>
      </c>
      <c r="G128" s="41"/>
      <c r="H128" s="41"/>
      <c r="I128" s="33" t="s">
        <v>30</v>
      </c>
      <c r="J128" s="37" t="str">
        <f>E23</f>
        <v>Marpo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189</v>
      </c>
      <c r="D131" s="204" t="s">
        <v>61</v>
      </c>
      <c r="E131" s="204" t="s">
        <v>57</v>
      </c>
      <c r="F131" s="204" t="s">
        <v>58</v>
      </c>
      <c r="G131" s="204" t="s">
        <v>190</v>
      </c>
      <c r="H131" s="204" t="s">
        <v>191</v>
      </c>
      <c r="I131" s="204" t="s">
        <v>192</v>
      </c>
      <c r="J131" s="205" t="s">
        <v>165</v>
      </c>
      <c r="K131" s="206" t="s">
        <v>193</v>
      </c>
      <c r="L131" s="207"/>
      <c r="M131" s="101" t="s">
        <v>1</v>
      </c>
      <c r="N131" s="102" t="s">
        <v>40</v>
      </c>
      <c r="O131" s="102" t="s">
        <v>194</v>
      </c>
      <c r="P131" s="102" t="s">
        <v>195</v>
      </c>
      <c r="Q131" s="102" t="s">
        <v>196</v>
      </c>
      <c r="R131" s="102" t="s">
        <v>197</v>
      </c>
      <c r="S131" s="102" t="s">
        <v>198</v>
      </c>
      <c r="T131" s="103" t="s">
        <v>199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200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P133+P178+P318</f>
        <v>0</v>
      </c>
      <c r="Q132" s="105"/>
      <c r="R132" s="210">
        <f>R133+R178+R318</f>
        <v>0</v>
      </c>
      <c r="S132" s="105"/>
      <c r="T132" s="211">
        <f>T133+T178+T318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167</v>
      </c>
      <c r="BK132" s="212">
        <f>BK133+BK178+BK318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201</v>
      </c>
      <c r="F133" s="216" t="s">
        <v>202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P134+P145+P152+P156</f>
        <v>0</v>
      </c>
      <c r="Q133" s="221"/>
      <c r="R133" s="222">
        <f>R134+R145+R152+R156</f>
        <v>0</v>
      </c>
      <c r="S133" s="221"/>
      <c r="T133" s="223">
        <f>T134+T145+T152+T156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203</v>
      </c>
      <c r="BK133" s="226">
        <f>BK134+BK145+BK152+BK156</f>
        <v>0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108</v>
      </c>
      <c r="F134" s="227" t="s">
        <v>204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SUM(P135:P144)</f>
        <v>0</v>
      </c>
      <c r="Q134" s="221"/>
      <c r="R134" s="222">
        <f>SUM(R135:R144)</f>
        <v>0</v>
      </c>
      <c r="S134" s="221"/>
      <c r="T134" s="223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203</v>
      </c>
      <c r="BK134" s="226">
        <f>SUM(BK135:BK144)</f>
        <v>0</v>
      </c>
    </row>
    <row r="135" s="2" customFormat="1" ht="24.15" customHeight="1">
      <c r="A135" s="39"/>
      <c r="B135" s="40"/>
      <c r="C135" s="229" t="s">
        <v>83</v>
      </c>
      <c r="D135" s="229" t="s">
        <v>205</v>
      </c>
      <c r="E135" s="230" t="s">
        <v>1825</v>
      </c>
      <c r="F135" s="231" t="s">
        <v>1826</v>
      </c>
      <c r="G135" s="232" t="s">
        <v>220</v>
      </c>
      <c r="H135" s="233">
        <v>21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85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85</v>
      </c>
    </row>
    <row r="136" s="2" customFormat="1" ht="24.15" customHeight="1">
      <c r="A136" s="39"/>
      <c r="B136" s="40"/>
      <c r="C136" s="229" t="s">
        <v>85</v>
      </c>
      <c r="D136" s="229" t="s">
        <v>205</v>
      </c>
      <c r="E136" s="230" t="s">
        <v>1827</v>
      </c>
      <c r="F136" s="231" t="s">
        <v>1828</v>
      </c>
      <c r="G136" s="232" t="s">
        <v>220</v>
      </c>
      <c r="H136" s="233">
        <v>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85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209</v>
      </c>
    </row>
    <row r="137" s="2" customFormat="1" ht="24.15" customHeight="1">
      <c r="A137" s="39"/>
      <c r="B137" s="40"/>
      <c r="C137" s="229" t="s">
        <v>108</v>
      </c>
      <c r="D137" s="229" t="s">
        <v>205</v>
      </c>
      <c r="E137" s="230" t="s">
        <v>1829</v>
      </c>
      <c r="F137" s="231" t="s">
        <v>1830</v>
      </c>
      <c r="G137" s="232" t="s">
        <v>220</v>
      </c>
      <c r="H137" s="233">
        <v>6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226</v>
      </c>
    </row>
    <row r="138" s="2" customFormat="1" ht="24.15" customHeight="1">
      <c r="A138" s="39"/>
      <c r="B138" s="40"/>
      <c r="C138" s="229" t="s">
        <v>209</v>
      </c>
      <c r="D138" s="229" t="s">
        <v>205</v>
      </c>
      <c r="E138" s="230" t="s">
        <v>1481</v>
      </c>
      <c r="F138" s="231" t="s">
        <v>1482</v>
      </c>
      <c r="G138" s="232" t="s">
        <v>220</v>
      </c>
      <c r="H138" s="233">
        <v>7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234</v>
      </c>
    </row>
    <row r="139" s="2" customFormat="1" ht="24.15" customHeight="1">
      <c r="A139" s="39"/>
      <c r="B139" s="40"/>
      <c r="C139" s="229" t="s">
        <v>222</v>
      </c>
      <c r="D139" s="229" t="s">
        <v>205</v>
      </c>
      <c r="E139" s="230" t="s">
        <v>1483</v>
      </c>
      <c r="F139" s="231" t="s">
        <v>1484</v>
      </c>
      <c r="G139" s="232" t="s">
        <v>220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85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248</v>
      </c>
    </row>
    <row r="140" s="2" customFormat="1" ht="24.15" customHeight="1">
      <c r="A140" s="39"/>
      <c r="B140" s="40"/>
      <c r="C140" s="229" t="s">
        <v>226</v>
      </c>
      <c r="D140" s="229" t="s">
        <v>205</v>
      </c>
      <c r="E140" s="230" t="s">
        <v>1485</v>
      </c>
      <c r="F140" s="231" t="s">
        <v>1486</v>
      </c>
      <c r="G140" s="232" t="s">
        <v>220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8</v>
      </c>
    </row>
    <row r="141" s="2" customFormat="1" ht="24.15" customHeight="1">
      <c r="A141" s="39"/>
      <c r="B141" s="40"/>
      <c r="C141" s="229" t="s">
        <v>230</v>
      </c>
      <c r="D141" s="229" t="s">
        <v>205</v>
      </c>
      <c r="E141" s="230" t="s">
        <v>1487</v>
      </c>
      <c r="F141" s="231" t="s">
        <v>1488</v>
      </c>
      <c r="G141" s="232" t="s">
        <v>220</v>
      </c>
      <c r="H141" s="233">
        <v>11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267</v>
      </c>
    </row>
    <row r="142" s="2" customFormat="1" ht="24.15" customHeight="1">
      <c r="A142" s="39"/>
      <c r="B142" s="40"/>
      <c r="C142" s="229" t="s">
        <v>234</v>
      </c>
      <c r="D142" s="229" t="s">
        <v>205</v>
      </c>
      <c r="E142" s="230" t="s">
        <v>1489</v>
      </c>
      <c r="F142" s="231" t="s">
        <v>1490</v>
      </c>
      <c r="G142" s="232" t="s">
        <v>220</v>
      </c>
      <c r="H142" s="233">
        <v>12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85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277</v>
      </c>
    </row>
    <row r="143" s="2" customFormat="1" ht="33" customHeight="1">
      <c r="A143" s="39"/>
      <c r="B143" s="40"/>
      <c r="C143" s="229" t="s">
        <v>238</v>
      </c>
      <c r="D143" s="229" t="s">
        <v>205</v>
      </c>
      <c r="E143" s="230" t="s">
        <v>1831</v>
      </c>
      <c r="F143" s="231" t="s">
        <v>1832</v>
      </c>
      <c r="G143" s="232" t="s">
        <v>220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288</v>
      </c>
    </row>
    <row r="144" s="2" customFormat="1" ht="24.15" customHeight="1">
      <c r="A144" s="39"/>
      <c r="B144" s="40"/>
      <c r="C144" s="229" t="s">
        <v>248</v>
      </c>
      <c r="D144" s="229" t="s">
        <v>205</v>
      </c>
      <c r="E144" s="230" t="s">
        <v>262</v>
      </c>
      <c r="F144" s="231" t="s">
        <v>1491</v>
      </c>
      <c r="G144" s="232" t="s">
        <v>213</v>
      </c>
      <c r="H144" s="233">
        <v>57.799999999999997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299</v>
      </c>
    </row>
    <row r="145" s="12" customFormat="1" ht="22.8" customHeight="1">
      <c r="A145" s="12"/>
      <c r="B145" s="213"/>
      <c r="C145" s="214"/>
      <c r="D145" s="215" t="s">
        <v>75</v>
      </c>
      <c r="E145" s="227" t="s">
        <v>209</v>
      </c>
      <c r="F145" s="227" t="s">
        <v>271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SUM(P146:P151)</f>
        <v>0</v>
      </c>
      <c r="Q145" s="221"/>
      <c r="R145" s="222">
        <f>SUM(R146:R151)</f>
        <v>0</v>
      </c>
      <c r="S145" s="221"/>
      <c r="T145" s="223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83</v>
      </c>
      <c r="AY145" s="224" t="s">
        <v>203</v>
      </c>
      <c r="BK145" s="226">
        <f>SUM(BK146:BK151)</f>
        <v>0</v>
      </c>
    </row>
    <row r="146" s="2" customFormat="1" ht="24.15" customHeight="1">
      <c r="A146" s="39"/>
      <c r="B146" s="40"/>
      <c r="C146" s="229" t="s">
        <v>253</v>
      </c>
      <c r="D146" s="229" t="s">
        <v>205</v>
      </c>
      <c r="E146" s="230" t="s">
        <v>658</v>
      </c>
      <c r="F146" s="231" t="s">
        <v>1833</v>
      </c>
      <c r="G146" s="232" t="s">
        <v>220</v>
      </c>
      <c r="H146" s="233">
        <v>12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306</v>
      </c>
    </row>
    <row r="147" s="2" customFormat="1" ht="16.5" customHeight="1">
      <c r="A147" s="39"/>
      <c r="B147" s="40"/>
      <c r="C147" s="229" t="s">
        <v>8</v>
      </c>
      <c r="D147" s="229" t="s">
        <v>205</v>
      </c>
      <c r="E147" s="230" t="s">
        <v>1492</v>
      </c>
      <c r="F147" s="231" t="s">
        <v>1834</v>
      </c>
      <c r="G147" s="232" t="s">
        <v>220</v>
      </c>
      <c r="H147" s="233">
        <v>28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316</v>
      </c>
    </row>
    <row r="148" s="2" customFormat="1" ht="24.15" customHeight="1">
      <c r="A148" s="39"/>
      <c r="B148" s="40"/>
      <c r="C148" s="229" t="s">
        <v>261</v>
      </c>
      <c r="D148" s="229" t="s">
        <v>205</v>
      </c>
      <c r="E148" s="230" t="s">
        <v>1494</v>
      </c>
      <c r="F148" s="231" t="s">
        <v>1835</v>
      </c>
      <c r="G148" s="232" t="s">
        <v>220</v>
      </c>
      <c r="H148" s="233">
        <v>91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85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329</v>
      </c>
    </row>
    <row r="149" s="2" customFormat="1" ht="24.15" customHeight="1">
      <c r="A149" s="39"/>
      <c r="B149" s="40"/>
      <c r="C149" s="229" t="s">
        <v>267</v>
      </c>
      <c r="D149" s="229" t="s">
        <v>205</v>
      </c>
      <c r="E149" s="230" t="s">
        <v>1836</v>
      </c>
      <c r="F149" s="231" t="s">
        <v>1837</v>
      </c>
      <c r="G149" s="232" t="s">
        <v>220</v>
      </c>
      <c r="H149" s="233">
        <v>41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85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338</v>
      </c>
    </row>
    <row r="150" s="2" customFormat="1" ht="16.5" customHeight="1">
      <c r="A150" s="39"/>
      <c r="B150" s="40"/>
      <c r="C150" s="229" t="s">
        <v>272</v>
      </c>
      <c r="D150" s="229" t="s">
        <v>205</v>
      </c>
      <c r="E150" s="230" t="s">
        <v>1838</v>
      </c>
      <c r="F150" s="231" t="s">
        <v>1839</v>
      </c>
      <c r="G150" s="232" t="s">
        <v>208</v>
      </c>
      <c r="H150" s="233">
        <v>9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210</v>
      </c>
    </row>
    <row r="151" s="2" customFormat="1" ht="33" customHeight="1">
      <c r="A151" s="39"/>
      <c r="B151" s="40"/>
      <c r="C151" s="229" t="s">
        <v>277</v>
      </c>
      <c r="D151" s="229" t="s">
        <v>205</v>
      </c>
      <c r="E151" s="230" t="s">
        <v>1840</v>
      </c>
      <c r="F151" s="231" t="s">
        <v>1841</v>
      </c>
      <c r="G151" s="232" t="s">
        <v>336</v>
      </c>
      <c r="H151" s="233">
        <v>30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214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226</v>
      </c>
      <c r="F152" s="227" t="s">
        <v>287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SUM(P153:P155)</f>
        <v>0</v>
      </c>
      <c r="Q152" s="221"/>
      <c r="R152" s="222">
        <f>SUM(R153:R155)</f>
        <v>0</v>
      </c>
      <c r="S152" s="221"/>
      <c r="T152" s="223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203</v>
      </c>
      <c r="BK152" s="226">
        <f>SUM(BK153:BK155)</f>
        <v>0</v>
      </c>
    </row>
    <row r="153" s="2" customFormat="1" ht="24.15" customHeight="1">
      <c r="A153" s="39"/>
      <c r="B153" s="40"/>
      <c r="C153" s="229" t="s">
        <v>283</v>
      </c>
      <c r="D153" s="229" t="s">
        <v>205</v>
      </c>
      <c r="E153" s="230" t="s">
        <v>1842</v>
      </c>
      <c r="F153" s="231" t="s">
        <v>1843</v>
      </c>
      <c r="G153" s="232" t="s">
        <v>213</v>
      </c>
      <c r="H153" s="233">
        <v>39.450000000000003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381</v>
      </c>
    </row>
    <row r="154" s="2" customFormat="1" ht="24.15" customHeight="1">
      <c r="A154" s="39"/>
      <c r="B154" s="40"/>
      <c r="C154" s="229" t="s">
        <v>288</v>
      </c>
      <c r="D154" s="229" t="s">
        <v>205</v>
      </c>
      <c r="E154" s="230" t="s">
        <v>1498</v>
      </c>
      <c r="F154" s="231" t="s">
        <v>1499</v>
      </c>
      <c r="G154" s="232" t="s">
        <v>213</v>
      </c>
      <c r="H154" s="233">
        <v>22.399999999999999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217</v>
      </c>
    </row>
    <row r="155" s="2" customFormat="1" ht="24.15" customHeight="1">
      <c r="A155" s="39"/>
      <c r="B155" s="40"/>
      <c r="C155" s="229" t="s">
        <v>294</v>
      </c>
      <c r="D155" s="229" t="s">
        <v>205</v>
      </c>
      <c r="E155" s="230" t="s">
        <v>1500</v>
      </c>
      <c r="F155" s="231" t="s">
        <v>1501</v>
      </c>
      <c r="G155" s="232" t="s">
        <v>220</v>
      </c>
      <c r="H155" s="233">
        <v>130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413</v>
      </c>
    </row>
    <row r="156" s="12" customFormat="1" ht="22.8" customHeight="1">
      <c r="A156" s="12"/>
      <c r="B156" s="213"/>
      <c r="C156" s="214"/>
      <c r="D156" s="215" t="s">
        <v>75</v>
      </c>
      <c r="E156" s="227" t="s">
        <v>717</v>
      </c>
      <c r="F156" s="227" t="s">
        <v>1502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SUM(P157:P177)</f>
        <v>0</v>
      </c>
      <c r="Q156" s="221"/>
      <c r="R156" s="222">
        <f>SUM(R157:R177)</f>
        <v>0</v>
      </c>
      <c r="S156" s="221"/>
      <c r="T156" s="223">
        <f>SUM(T157:T177)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83</v>
      </c>
      <c r="AT156" s="225" t="s">
        <v>75</v>
      </c>
      <c r="AU156" s="225" t="s">
        <v>83</v>
      </c>
      <c r="AY156" s="224" t="s">
        <v>203</v>
      </c>
      <c r="BK156" s="226">
        <f>SUM(BK157:BK177)</f>
        <v>0</v>
      </c>
    </row>
    <row r="157" s="2" customFormat="1" ht="24.15" customHeight="1">
      <c r="A157" s="39"/>
      <c r="B157" s="40"/>
      <c r="C157" s="229" t="s">
        <v>299</v>
      </c>
      <c r="D157" s="229" t="s">
        <v>205</v>
      </c>
      <c r="E157" s="230" t="s">
        <v>1844</v>
      </c>
      <c r="F157" s="231" t="s">
        <v>1845</v>
      </c>
      <c r="G157" s="232" t="s">
        <v>220</v>
      </c>
      <c r="H157" s="233">
        <v>21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85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424</v>
      </c>
    </row>
    <row r="158" s="2" customFormat="1" ht="24.15" customHeight="1">
      <c r="A158" s="39"/>
      <c r="B158" s="40"/>
      <c r="C158" s="229" t="s">
        <v>7</v>
      </c>
      <c r="D158" s="229" t="s">
        <v>205</v>
      </c>
      <c r="E158" s="230" t="s">
        <v>1846</v>
      </c>
      <c r="F158" s="231" t="s">
        <v>1847</v>
      </c>
      <c r="G158" s="232" t="s">
        <v>220</v>
      </c>
      <c r="H158" s="233">
        <v>3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221</v>
      </c>
    </row>
    <row r="159" s="2" customFormat="1" ht="24.15" customHeight="1">
      <c r="A159" s="39"/>
      <c r="B159" s="40"/>
      <c r="C159" s="229" t="s">
        <v>306</v>
      </c>
      <c r="D159" s="229" t="s">
        <v>205</v>
      </c>
      <c r="E159" s="230" t="s">
        <v>1848</v>
      </c>
      <c r="F159" s="231" t="s">
        <v>1849</v>
      </c>
      <c r="G159" s="232" t="s">
        <v>220</v>
      </c>
      <c r="H159" s="233">
        <v>6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225</v>
      </c>
    </row>
    <row r="160" s="2" customFormat="1" ht="24.15" customHeight="1">
      <c r="A160" s="39"/>
      <c r="B160" s="40"/>
      <c r="C160" s="229" t="s">
        <v>312</v>
      </c>
      <c r="D160" s="229" t="s">
        <v>205</v>
      </c>
      <c r="E160" s="230" t="s">
        <v>1503</v>
      </c>
      <c r="F160" s="231" t="s">
        <v>1504</v>
      </c>
      <c r="G160" s="232" t="s">
        <v>220</v>
      </c>
      <c r="H160" s="233">
        <v>7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452</v>
      </c>
    </row>
    <row r="161" s="2" customFormat="1" ht="24.15" customHeight="1">
      <c r="A161" s="39"/>
      <c r="B161" s="40"/>
      <c r="C161" s="229" t="s">
        <v>316</v>
      </c>
      <c r="D161" s="229" t="s">
        <v>205</v>
      </c>
      <c r="E161" s="230" t="s">
        <v>1505</v>
      </c>
      <c r="F161" s="231" t="s">
        <v>1506</v>
      </c>
      <c r="G161" s="232" t="s">
        <v>220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85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462</v>
      </c>
    </row>
    <row r="162" s="2" customFormat="1" ht="24.15" customHeight="1">
      <c r="A162" s="39"/>
      <c r="B162" s="40"/>
      <c r="C162" s="229" t="s">
        <v>324</v>
      </c>
      <c r="D162" s="229" t="s">
        <v>205</v>
      </c>
      <c r="E162" s="230" t="s">
        <v>1507</v>
      </c>
      <c r="F162" s="231" t="s">
        <v>1508</v>
      </c>
      <c r="G162" s="232" t="s">
        <v>220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229</v>
      </c>
    </row>
    <row r="163" s="2" customFormat="1" ht="24.15" customHeight="1">
      <c r="A163" s="39"/>
      <c r="B163" s="40"/>
      <c r="C163" s="229" t="s">
        <v>329</v>
      </c>
      <c r="D163" s="229" t="s">
        <v>205</v>
      </c>
      <c r="E163" s="230" t="s">
        <v>1509</v>
      </c>
      <c r="F163" s="231" t="s">
        <v>1510</v>
      </c>
      <c r="G163" s="232" t="s">
        <v>220</v>
      </c>
      <c r="H163" s="233">
        <v>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233</v>
      </c>
    </row>
    <row r="164" s="2" customFormat="1" ht="24.15" customHeight="1">
      <c r="A164" s="39"/>
      <c r="B164" s="40"/>
      <c r="C164" s="229" t="s">
        <v>333</v>
      </c>
      <c r="D164" s="229" t="s">
        <v>205</v>
      </c>
      <c r="E164" s="230" t="s">
        <v>1511</v>
      </c>
      <c r="F164" s="231" t="s">
        <v>1512</v>
      </c>
      <c r="G164" s="232" t="s">
        <v>220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237</v>
      </c>
    </row>
    <row r="165" s="2" customFormat="1" ht="24.15" customHeight="1">
      <c r="A165" s="39"/>
      <c r="B165" s="40"/>
      <c r="C165" s="229" t="s">
        <v>338</v>
      </c>
      <c r="D165" s="229" t="s">
        <v>205</v>
      </c>
      <c r="E165" s="230" t="s">
        <v>1850</v>
      </c>
      <c r="F165" s="231" t="s">
        <v>1851</v>
      </c>
      <c r="G165" s="232" t="s">
        <v>220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242</v>
      </c>
    </row>
    <row r="166" s="2" customFormat="1" ht="24.15" customHeight="1">
      <c r="A166" s="39"/>
      <c r="B166" s="40"/>
      <c r="C166" s="229" t="s">
        <v>343</v>
      </c>
      <c r="D166" s="229" t="s">
        <v>205</v>
      </c>
      <c r="E166" s="230" t="s">
        <v>1513</v>
      </c>
      <c r="F166" s="231" t="s">
        <v>1514</v>
      </c>
      <c r="G166" s="232" t="s">
        <v>220</v>
      </c>
      <c r="H166" s="233">
        <v>91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251</v>
      </c>
    </row>
    <row r="167" s="2" customFormat="1" ht="24.15" customHeight="1">
      <c r="A167" s="39"/>
      <c r="B167" s="40"/>
      <c r="C167" s="229" t="s">
        <v>210</v>
      </c>
      <c r="D167" s="229" t="s">
        <v>205</v>
      </c>
      <c r="E167" s="230" t="s">
        <v>1852</v>
      </c>
      <c r="F167" s="231" t="s">
        <v>1853</v>
      </c>
      <c r="G167" s="232" t="s">
        <v>220</v>
      </c>
      <c r="H167" s="233">
        <v>41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256</v>
      </c>
    </row>
    <row r="168" s="2" customFormat="1" ht="24.15" customHeight="1">
      <c r="A168" s="39"/>
      <c r="B168" s="40"/>
      <c r="C168" s="229" t="s">
        <v>360</v>
      </c>
      <c r="D168" s="229" t="s">
        <v>205</v>
      </c>
      <c r="E168" s="230" t="s">
        <v>1854</v>
      </c>
      <c r="F168" s="231" t="s">
        <v>1855</v>
      </c>
      <c r="G168" s="232" t="s">
        <v>220</v>
      </c>
      <c r="H168" s="233">
        <v>31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260</v>
      </c>
    </row>
    <row r="169" s="2" customFormat="1" ht="24.15" customHeight="1">
      <c r="A169" s="39"/>
      <c r="B169" s="40"/>
      <c r="C169" s="229" t="s">
        <v>214</v>
      </c>
      <c r="D169" s="229" t="s">
        <v>205</v>
      </c>
      <c r="E169" s="230" t="s">
        <v>527</v>
      </c>
      <c r="F169" s="231" t="s">
        <v>528</v>
      </c>
      <c r="G169" s="232" t="s">
        <v>336</v>
      </c>
      <c r="H169" s="233">
        <v>303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536</v>
      </c>
    </row>
    <row r="170" s="2" customFormat="1" ht="24.15" customHeight="1">
      <c r="A170" s="39"/>
      <c r="B170" s="40"/>
      <c r="C170" s="229" t="s">
        <v>374</v>
      </c>
      <c r="D170" s="229" t="s">
        <v>205</v>
      </c>
      <c r="E170" s="230" t="s">
        <v>532</v>
      </c>
      <c r="F170" s="231" t="s">
        <v>533</v>
      </c>
      <c r="G170" s="232" t="s">
        <v>336</v>
      </c>
      <c r="H170" s="233">
        <v>75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85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264</v>
      </c>
    </row>
    <row r="171" s="2" customFormat="1" ht="24.15" customHeight="1">
      <c r="A171" s="39"/>
      <c r="B171" s="40"/>
      <c r="C171" s="229" t="s">
        <v>381</v>
      </c>
      <c r="D171" s="229" t="s">
        <v>205</v>
      </c>
      <c r="E171" s="230" t="s">
        <v>483</v>
      </c>
      <c r="F171" s="231" t="s">
        <v>1856</v>
      </c>
      <c r="G171" s="232" t="s">
        <v>208</v>
      </c>
      <c r="H171" s="233">
        <v>15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85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270</v>
      </c>
    </row>
    <row r="172" s="2" customFormat="1" ht="24.15" customHeight="1">
      <c r="A172" s="39"/>
      <c r="B172" s="40"/>
      <c r="C172" s="229" t="s">
        <v>386</v>
      </c>
      <c r="D172" s="229" t="s">
        <v>205</v>
      </c>
      <c r="E172" s="230" t="s">
        <v>1857</v>
      </c>
      <c r="F172" s="231" t="s">
        <v>1858</v>
      </c>
      <c r="G172" s="232" t="s">
        <v>336</v>
      </c>
      <c r="H172" s="233">
        <v>30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564</v>
      </c>
    </row>
    <row r="173" s="2" customFormat="1" ht="24.15" customHeight="1">
      <c r="A173" s="39"/>
      <c r="B173" s="40"/>
      <c r="C173" s="229" t="s">
        <v>217</v>
      </c>
      <c r="D173" s="229" t="s">
        <v>205</v>
      </c>
      <c r="E173" s="230" t="s">
        <v>1515</v>
      </c>
      <c r="F173" s="231" t="s">
        <v>1516</v>
      </c>
      <c r="G173" s="232" t="s">
        <v>241</v>
      </c>
      <c r="H173" s="233">
        <v>73.899000000000001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574</v>
      </c>
    </row>
    <row r="174" s="2" customFormat="1" ht="33" customHeight="1">
      <c r="A174" s="39"/>
      <c r="B174" s="40"/>
      <c r="C174" s="229" t="s">
        <v>407</v>
      </c>
      <c r="D174" s="229" t="s">
        <v>205</v>
      </c>
      <c r="E174" s="230" t="s">
        <v>1517</v>
      </c>
      <c r="F174" s="231" t="s">
        <v>1518</v>
      </c>
      <c r="G174" s="232" t="s">
        <v>241</v>
      </c>
      <c r="H174" s="233">
        <v>738.99000000000001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275</v>
      </c>
    </row>
    <row r="175" s="2" customFormat="1" ht="24.15" customHeight="1">
      <c r="A175" s="39"/>
      <c r="B175" s="40"/>
      <c r="C175" s="229" t="s">
        <v>413</v>
      </c>
      <c r="D175" s="229" t="s">
        <v>205</v>
      </c>
      <c r="E175" s="230" t="s">
        <v>1519</v>
      </c>
      <c r="F175" s="231" t="s">
        <v>1520</v>
      </c>
      <c r="G175" s="232" t="s">
        <v>241</v>
      </c>
      <c r="H175" s="233">
        <v>73.899000000000001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280</v>
      </c>
    </row>
    <row r="176" s="2" customFormat="1" ht="24.15" customHeight="1">
      <c r="A176" s="39"/>
      <c r="B176" s="40"/>
      <c r="C176" s="229" t="s">
        <v>418</v>
      </c>
      <c r="D176" s="229" t="s">
        <v>205</v>
      </c>
      <c r="E176" s="230" t="s">
        <v>1521</v>
      </c>
      <c r="F176" s="231" t="s">
        <v>1522</v>
      </c>
      <c r="G176" s="232" t="s">
        <v>241</v>
      </c>
      <c r="H176" s="233">
        <v>73.899000000000001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286</v>
      </c>
    </row>
    <row r="177" s="2" customFormat="1" ht="16.5" customHeight="1">
      <c r="A177" s="39"/>
      <c r="B177" s="40"/>
      <c r="C177" s="229" t="s">
        <v>424</v>
      </c>
      <c r="D177" s="229" t="s">
        <v>205</v>
      </c>
      <c r="E177" s="230" t="s">
        <v>1523</v>
      </c>
      <c r="F177" s="231" t="s">
        <v>1524</v>
      </c>
      <c r="G177" s="232" t="s">
        <v>241</v>
      </c>
      <c r="H177" s="233">
        <v>738.99000000000001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617</v>
      </c>
    </row>
    <row r="178" s="12" customFormat="1" ht="25.92" customHeight="1">
      <c r="A178" s="12"/>
      <c r="B178" s="213"/>
      <c r="C178" s="214"/>
      <c r="D178" s="215" t="s">
        <v>75</v>
      </c>
      <c r="E178" s="216" t="s">
        <v>595</v>
      </c>
      <c r="F178" s="216" t="s">
        <v>596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P179+P199+P227+P293+P316</f>
        <v>0</v>
      </c>
      <c r="Q178" s="221"/>
      <c r="R178" s="222">
        <f>R179+R199+R227+R293+R316</f>
        <v>0</v>
      </c>
      <c r="S178" s="221"/>
      <c r="T178" s="223">
        <f>T179+T199+T227+T293+T316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85</v>
      </c>
      <c r="AT178" s="225" t="s">
        <v>75</v>
      </c>
      <c r="AU178" s="225" t="s">
        <v>76</v>
      </c>
      <c r="AY178" s="224" t="s">
        <v>203</v>
      </c>
      <c r="BK178" s="226">
        <f>BK179+BK199+BK227+BK293+BK316</f>
        <v>0</v>
      </c>
    </row>
    <row r="179" s="12" customFormat="1" ht="22.8" customHeight="1">
      <c r="A179" s="12"/>
      <c r="B179" s="213"/>
      <c r="C179" s="214"/>
      <c r="D179" s="215" t="s">
        <v>75</v>
      </c>
      <c r="E179" s="227" t="s">
        <v>622</v>
      </c>
      <c r="F179" s="227" t="s">
        <v>623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SUM(P180:P198)</f>
        <v>0</v>
      </c>
      <c r="Q179" s="221"/>
      <c r="R179" s="222">
        <f>SUM(R180:R198)</f>
        <v>0</v>
      </c>
      <c r="S179" s="221"/>
      <c r="T179" s="223">
        <f>SUM(T180:T198)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85</v>
      </c>
      <c r="AT179" s="225" t="s">
        <v>75</v>
      </c>
      <c r="AU179" s="225" t="s">
        <v>83</v>
      </c>
      <c r="AY179" s="224" t="s">
        <v>203</v>
      </c>
      <c r="BK179" s="226">
        <f>SUM(BK180:BK198)</f>
        <v>0</v>
      </c>
    </row>
    <row r="180" s="2" customFormat="1" ht="24.15" customHeight="1">
      <c r="A180" s="39"/>
      <c r="B180" s="40"/>
      <c r="C180" s="229" t="s">
        <v>429</v>
      </c>
      <c r="D180" s="229" t="s">
        <v>205</v>
      </c>
      <c r="E180" s="230" t="s">
        <v>1525</v>
      </c>
      <c r="F180" s="231" t="s">
        <v>1526</v>
      </c>
      <c r="G180" s="232" t="s">
        <v>213</v>
      </c>
      <c r="H180" s="233">
        <v>261.31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277</v>
      </c>
      <c r="AT180" s="241" t="s">
        <v>205</v>
      </c>
      <c r="AU180" s="241" t="s">
        <v>85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277</v>
      </c>
      <c r="BM180" s="241" t="s">
        <v>629</v>
      </c>
    </row>
    <row r="181" s="2" customFormat="1" ht="24.15" customHeight="1">
      <c r="A181" s="39"/>
      <c r="B181" s="40"/>
      <c r="C181" s="229" t="s">
        <v>221</v>
      </c>
      <c r="D181" s="229" t="s">
        <v>205</v>
      </c>
      <c r="E181" s="230" t="s">
        <v>1859</v>
      </c>
      <c r="F181" s="231" t="s">
        <v>1860</v>
      </c>
      <c r="G181" s="232" t="s">
        <v>336</v>
      </c>
      <c r="H181" s="233">
        <v>1128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277</v>
      </c>
      <c r="AT181" s="241" t="s">
        <v>205</v>
      </c>
      <c r="AU181" s="241" t="s">
        <v>85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277</v>
      </c>
      <c r="BM181" s="241" t="s">
        <v>642</v>
      </c>
    </row>
    <row r="182" s="2" customFormat="1" ht="16.5" customHeight="1">
      <c r="A182" s="39"/>
      <c r="B182" s="40"/>
      <c r="C182" s="281" t="s">
        <v>437</v>
      </c>
      <c r="D182" s="281" t="s">
        <v>643</v>
      </c>
      <c r="E182" s="282" t="s">
        <v>1861</v>
      </c>
      <c r="F182" s="283" t="s">
        <v>1862</v>
      </c>
      <c r="G182" s="284" t="s">
        <v>336</v>
      </c>
      <c r="H182" s="285">
        <v>94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214</v>
      </c>
      <c r="AT182" s="241" t="s">
        <v>643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277</v>
      </c>
      <c r="BM182" s="241" t="s">
        <v>655</v>
      </c>
    </row>
    <row r="183" s="2" customFormat="1" ht="16.5" customHeight="1">
      <c r="A183" s="39"/>
      <c r="B183" s="40"/>
      <c r="C183" s="281" t="s">
        <v>225</v>
      </c>
      <c r="D183" s="281" t="s">
        <v>643</v>
      </c>
      <c r="E183" s="282" t="s">
        <v>1863</v>
      </c>
      <c r="F183" s="283" t="s">
        <v>1864</v>
      </c>
      <c r="G183" s="284" t="s">
        <v>336</v>
      </c>
      <c r="H183" s="285">
        <v>300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214</v>
      </c>
      <c r="AT183" s="241" t="s">
        <v>643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277</v>
      </c>
      <c r="BM183" s="241" t="s">
        <v>671</v>
      </c>
    </row>
    <row r="184" s="2" customFormat="1" ht="16.5" customHeight="1">
      <c r="A184" s="39"/>
      <c r="B184" s="40"/>
      <c r="C184" s="281" t="s">
        <v>445</v>
      </c>
      <c r="D184" s="281" t="s">
        <v>643</v>
      </c>
      <c r="E184" s="282" t="s">
        <v>1865</v>
      </c>
      <c r="F184" s="283" t="s">
        <v>1866</v>
      </c>
      <c r="G184" s="284" t="s">
        <v>336</v>
      </c>
      <c r="H184" s="285">
        <v>64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214</v>
      </c>
      <c r="AT184" s="241" t="s">
        <v>643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277</v>
      </c>
      <c r="BM184" s="241" t="s">
        <v>681</v>
      </c>
    </row>
    <row r="185" s="2" customFormat="1" ht="16.5" customHeight="1">
      <c r="A185" s="39"/>
      <c r="B185" s="40"/>
      <c r="C185" s="281" t="s">
        <v>452</v>
      </c>
      <c r="D185" s="281" t="s">
        <v>643</v>
      </c>
      <c r="E185" s="282" t="s">
        <v>1867</v>
      </c>
      <c r="F185" s="283" t="s">
        <v>1868</v>
      </c>
      <c r="G185" s="284" t="s">
        <v>336</v>
      </c>
      <c r="H185" s="285">
        <v>102</v>
      </c>
      <c r="I185" s="286"/>
      <c r="J185" s="287">
        <f>ROUND(I185*H185,2)</f>
        <v>0</v>
      </c>
      <c r="K185" s="288"/>
      <c r="L185" s="289"/>
      <c r="M185" s="290" t="s">
        <v>1</v>
      </c>
      <c r="N185" s="291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214</v>
      </c>
      <c r="AT185" s="241" t="s">
        <v>643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277</v>
      </c>
      <c r="BM185" s="241" t="s">
        <v>692</v>
      </c>
    </row>
    <row r="186" s="2" customFormat="1" ht="16.5" customHeight="1">
      <c r="A186" s="39"/>
      <c r="B186" s="40"/>
      <c r="C186" s="281" t="s">
        <v>458</v>
      </c>
      <c r="D186" s="281" t="s">
        <v>643</v>
      </c>
      <c r="E186" s="282" t="s">
        <v>1869</v>
      </c>
      <c r="F186" s="283" t="s">
        <v>1870</v>
      </c>
      <c r="G186" s="284" t="s">
        <v>336</v>
      </c>
      <c r="H186" s="285">
        <v>135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214</v>
      </c>
      <c r="AT186" s="241" t="s">
        <v>643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277</v>
      </c>
      <c r="BM186" s="241" t="s">
        <v>291</v>
      </c>
    </row>
    <row r="187" s="2" customFormat="1" ht="16.5" customHeight="1">
      <c r="A187" s="39"/>
      <c r="B187" s="40"/>
      <c r="C187" s="281" t="s">
        <v>462</v>
      </c>
      <c r="D187" s="281" t="s">
        <v>643</v>
      </c>
      <c r="E187" s="282" t="s">
        <v>1871</v>
      </c>
      <c r="F187" s="283" t="s">
        <v>1872</v>
      </c>
      <c r="G187" s="284" t="s">
        <v>336</v>
      </c>
      <c r="H187" s="285">
        <v>116</v>
      </c>
      <c r="I187" s="286"/>
      <c r="J187" s="287">
        <f>ROUND(I187*H187,2)</f>
        <v>0</v>
      </c>
      <c r="K187" s="288"/>
      <c r="L187" s="289"/>
      <c r="M187" s="290" t="s">
        <v>1</v>
      </c>
      <c r="N187" s="291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214</v>
      </c>
      <c r="AT187" s="241" t="s">
        <v>643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277</v>
      </c>
      <c r="BM187" s="241" t="s">
        <v>297</v>
      </c>
    </row>
    <row r="188" s="2" customFormat="1" ht="16.5" customHeight="1">
      <c r="A188" s="39"/>
      <c r="B188" s="40"/>
      <c r="C188" s="281" t="s">
        <v>466</v>
      </c>
      <c r="D188" s="281" t="s">
        <v>643</v>
      </c>
      <c r="E188" s="282" t="s">
        <v>1873</v>
      </c>
      <c r="F188" s="283" t="s">
        <v>1874</v>
      </c>
      <c r="G188" s="284" t="s">
        <v>336</v>
      </c>
      <c r="H188" s="285">
        <v>9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214</v>
      </c>
      <c r="AT188" s="241" t="s">
        <v>643</v>
      </c>
      <c r="AU188" s="241" t="s">
        <v>85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277</v>
      </c>
      <c r="BM188" s="241" t="s">
        <v>302</v>
      </c>
    </row>
    <row r="189" s="2" customFormat="1" ht="16.5" customHeight="1">
      <c r="A189" s="39"/>
      <c r="B189" s="40"/>
      <c r="C189" s="281" t="s">
        <v>229</v>
      </c>
      <c r="D189" s="281" t="s">
        <v>643</v>
      </c>
      <c r="E189" s="282" t="s">
        <v>1875</v>
      </c>
      <c r="F189" s="283" t="s">
        <v>1876</v>
      </c>
      <c r="G189" s="284" t="s">
        <v>336</v>
      </c>
      <c r="H189" s="285">
        <v>130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214</v>
      </c>
      <c r="AT189" s="241" t="s">
        <v>643</v>
      </c>
      <c r="AU189" s="241" t="s">
        <v>85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277</v>
      </c>
      <c r="BM189" s="241" t="s">
        <v>305</v>
      </c>
    </row>
    <row r="190" s="2" customFormat="1" ht="16.5" customHeight="1">
      <c r="A190" s="39"/>
      <c r="B190" s="40"/>
      <c r="C190" s="281" t="s">
        <v>477</v>
      </c>
      <c r="D190" s="281" t="s">
        <v>643</v>
      </c>
      <c r="E190" s="282" t="s">
        <v>1877</v>
      </c>
      <c r="F190" s="283" t="s">
        <v>1878</v>
      </c>
      <c r="G190" s="284" t="s">
        <v>336</v>
      </c>
      <c r="H190" s="285">
        <v>98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214</v>
      </c>
      <c r="AT190" s="241" t="s">
        <v>643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277</v>
      </c>
      <c r="BM190" s="241" t="s">
        <v>309</v>
      </c>
    </row>
    <row r="191" s="2" customFormat="1" ht="16.5" customHeight="1">
      <c r="A191" s="39"/>
      <c r="B191" s="40"/>
      <c r="C191" s="281" t="s">
        <v>233</v>
      </c>
      <c r="D191" s="281" t="s">
        <v>643</v>
      </c>
      <c r="E191" s="282" t="s">
        <v>1879</v>
      </c>
      <c r="F191" s="283" t="s">
        <v>1880</v>
      </c>
      <c r="G191" s="284" t="s">
        <v>336</v>
      </c>
      <c r="H191" s="285">
        <v>16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214</v>
      </c>
      <c r="AT191" s="241" t="s">
        <v>643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277</v>
      </c>
      <c r="BM191" s="241" t="s">
        <v>315</v>
      </c>
    </row>
    <row r="192" s="2" customFormat="1" ht="16.5" customHeight="1">
      <c r="A192" s="39"/>
      <c r="B192" s="40"/>
      <c r="C192" s="281" t="s">
        <v>488</v>
      </c>
      <c r="D192" s="281" t="s">
        <v>643</v>
      </c>
      <c r="E192" s="282" t="s">
        <v>1881</v>
      </c>
      <c r="F192" s="283" t="s">
        <v>1882</v>
      </c>
      <c r="G192" s="284" t="s">
        <v>336</v>
      </c>
      <c r="H192" s="285">
        <v>20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214</v>
      </c>
      <c r="AT192" s="241" t="s">
        <v>643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277</v>
      </c>
      <c r="BM192" s="241" t="s">
        <v>319</v>
      </c>
    </row>
    <row r="193" s="2" customFormat="1" ht="16.5" customHeight="1">
      <c r="A193" s="39"/>
      <c r="B193" s="40"/>
      <c r="C193" s="281" t="s">
        <v>237</v>
      </c>
      <c r="D193" s="281" t="s">
        <v>643</v>
      </c>
      <c r="E193" s="282" t="s">
        <v>1883</v>
      </c>
      <c r="F193" s="283" t="s">
        <v>1884</v>
      </c>
      <c r="G193" s="284" t="s">
        <v>336</v>
      </c>
      <c r="H193" s="285">
        <v>21</v>
      </c>
      <c r="I193" s="286"/>
      <c r="J193" s="287">
        <f>ROUND(I193*H193,2)</f>
        <v>0</v>
      </c>
      <c r="K193" s="288"/>
      <c r="L193" s="289"/>
      <c r="M193" s="290" t="s">
        <v>1</v>
      </c>
      <c r="N193" s="291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214</v>
      </c>
      <c r="AT193" s="241" t="s">
        <v>643</v>
      </c>
      <c r="AU193" s="241" t="s">
        <v>85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277</v>
      </c>
      <c r="BM193" s="241" t="s">
        <v>327</v>
      </c>
    </row>
    <row r="194" s="2" customFormat="1" ht="16.5" customHeight="1">
      <c r="A194" s="39"/>
      <c r="B194" s="40"/>
      <c r="C194" s="281" t="s">
        <v>497</v>
      </c>
      <c r="D194" s="281" t="s">
        <v>643</v>
      </c>
      <c r="E194" s="282" t="s">
        <v>1885</v>
      </c>
      <c r="F194" s="283" t="s">
        <v>1886</v>
      </c>
      <c r="G194" s="284" t="s">
        <v>336</v>
      </c>
      <c r="H194" s="285">
        <v>6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214</v>
      </c>
      <c r="AT194" s="241" t="s">
        <v>643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277</v>
      </c>
      <c r="BM194" s="241" t="s">
        <v>774</v>
      </c>
    </row>
    <row r="195" s="2" customFormat="1" ht="16.5" customHeight="1">
      <c r="A195" s="39"/>
      <c r="B195" s="40"/>
      <c r="C195" s="281" t="s">
        <v>242</v>
      </c>
      <c r="D195" s="281" t="s">
        <v>643</v>
      </c>
      <c r="E195" s="282" t="s">
        <v>1887</v>
      </c>
      <c r="F195" s="283" t="s">
        <v>1888</v>
      </c>
      <c r="G195" s="284" t="s">
        <v>336</v>
      </c>
      <c r="H195" s="285">
        <v>4</v>
      </c>
      <c r="I195" s="286"/>
      <c r="J195" s="287">
        <f>ROUND(I195*H195,2)</f>
        <v>0</v>
      </c>
      <c r="K195" s="288"/>
      <c r="L195" s="289"/>
      <c r="M195" s="290" t="s">
        <v>1</v>
      </c>
      <c r="N195" s="291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214</v>
      </c>
      <c r="AT195" s="241" t="s">
        <v>643</v>
      </c>
      <c r="AU195" s="241" t="s">
        <v>85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277</v>
      </c>
      <c r="BM195" s="241" t="s">
        <v>783</v>
      </c>
    </row>
    <row r="196" s="2" customFormat="1" ht="16.5" customHeight="1">
      <c r="A196" s="39"/>
      <c r="B196" s="40"/>
      <c r="C196" s="281" t="s">
        <v>504</v>
      </c>
      <c r="D196" s="281" t="s">
        <v>643</v>
      </c>
      <c r="E196" s="282" t="s">
        <v>1889</v>
      </c>
      <c r="F196" s="283" t="s">
        <v>1890</v>
      </c>
      <c r="G196" s="284" t="s">
        <v>336</v>
      </c>
      <c r="H196" s="285">
        <v>2</v>
      </c>
      <c r="I196" s="286"/>
      <c r="J196" s="287">
        <f>ROUND(I196*H196,2)</f>
        <v>0</v>
      </c>
      <c r="K196" s="288"/>
      <c r="L196" s="289"/>
      <c r="M196" s="290" t="s">
        <v>1</v>
      </c>
      <c r="N196" s="291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214</v>
      </c>
      <c r="AT196" s="241" t="s">
        <v>643</v>
      </c>
      <c r="AU196" s="241" t="s">
        <v>85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277</v>
      </c>
      <c r="BM196" s="241" t="s">
        <v>792</v>
      </c>
    </row>
    <row r="197" s="2" customFormat="1" ht="16.5" customHeight="1">
      <c r="A197" s="39"/>
      <c r="B197" s="40"/>
      <c r="C197" s="281" t="s">
        <v>251</v>
      </c>
      <c r="D197" s="281" t="s">
        <v>643</v>
      </c>
      <c r="E197" s="282" t="s">
        <v>1891</v>
      </c>
      <c r="F197" s="283" t="s">
        <v>1892</v>
      </c>
      <c r="G197" s="284" t="s">
        <v>336</v>
      </c>
      <c r="H197" s="285">
        <v>3</v>
      </c>
      <c r="I197" s="286"/>
      <c r="J197" s="287">
        <f>ROUND(I197*H197,2)</f>
        <v>0</v>
      </c>
      <c r="K197" s="288"/>
      <c r="L197" s="289"/>
      <c r="M197" s="290" t="s">
        <v>1</v>
      </c>
      <c r="N197" s="291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214</v>
      </c>
      <c r="AT197" s="241" t="s">
        <v>643</v>
      </c>
      <c r="AU197" s="241" t="s">
        <v>85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277</v>
      </c>
      <c r="BM197" s="241" t="s">
        <v>801</v>
      </c>
    </row>
    <row r="198" s="2" customFormat="1" ht="24.15" customHeight="1">
      <c r="A198" s="39"/>
      <c r="B198" s="40"/>
      <c r="C198" s="229" t="s">
        <v>513</v>
      </c>
      <c r="D198" s="229" t="s">
        <v>205</v>
      </c>
      <c r="E198" s="230" t="s">
        <v>1549</v>
      </c>
      <c r="F198" s="231" t="s">
        <v>1550</v>
      </c>
      <c r="G198" s="232" t="s">
        <v>620</v>
      </c>
      <c r="H198" s="280"/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277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277</v>
      </c>
      <c r="BM198" s="241" t="s">
        <v>332</v>
      </c>
    </row>
    <row r="199" s="12" customFormat="1" ht="22.8" customHeight="1">
      <c r="A199" s="12"/>
      <c r="B199" s="213"/>
      <c r="C199" s="214"/>
      <c r="D199" s="215" t="s">
        <v>75</v>
      </c>
      <c r="E199" s="227" t="s">
        <v>1893</v>
      </c>
      <c r="F199" s="227" t="s">
        <v>1894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SUM(P200:P226)</f>
        <v>0</v>
      </c>
      <c r="Q199" s="221"/>
      <c r="R199" s="222">
        <f>SUM(R200:R226)</f>
        <v>0</v>
      </c>
      <c r="S199" s="221"/>
      <c r="T199" s="223">
        <f>SUM(T200:T226)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85</v>
      </c>
      <c r="AT199" s="225" t="s">
        <v>75</v>
      </c>
      <c r="AU199" s="225" t="s">
        <v>83</v>
      </c>
      <c r="AY199" s="224" t="s">
        <v>203</v>
      </c>
      <c r="BK199" s="226">
        <f>SUM(BK200:BK226)</f>
        <v>0</v>
      </c>
    </row>
    <row r="200" s="2" customFormat="1" ht="16.5" customHeight="1">
      <c r="A200" s="39"/>
      <c r="B200" s="40"/>
      <c r="C200" s="229" t="s">
        <v>256</v>
      </c>
      <c r="D200" s="229" t="s">
        <v>205</v>
      </c>
      <c r="E200" s="230" t="s">
        <v>1895</v>
      </c>
      <c r="F200" s="231" t="s">
        <v>1896</v>
      </c>
      <c r="G200" s="232" t="s">
        <v>336</v>
      </c>
      <c r="H200" s="233">
        <v>416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277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277</v>
      </c>
      <c r="BM200" s="241" t="s">
        <v>337</v>
      </c>
    </row>
    <row r="201" s="2" customFormat="1" ht="16.5" customHeight="1">
      <c r="A201" s="39"/>
      <c r="B201" s="40"/>
      <c r="C201" s="229" t="s">
        <v>522</v>
      </c>
      <c r="D201" s="229" t="s">
        <v>205</v>
      </c>
      <c r="E201" s="230" t="s">
        <v>1897</v>
      </c>
      <c r="F201" s="231" t="s">
        <v>1898</v>
      </c>
      <c r="G201" s="232" t="s">
        <v>220</v>
      </c>
      <c r="H201" s="233">
        <v>5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277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277</v>
      </c>
      <c r="BM201" s="241" t="s">
        <v>829</v>
      </c>
    </row>
    <row r="202" s="2" customFormat="1" ht="21.75" customHeight="1">
      <c r="A202" s="39"/>
      <c r="B202" s="40"/>
      <c r="C202" s="229" t="s">
        <v>260</v>
      </c>
      <c r="D202" s="229" t="s">
        <v>205</v>
      </c>
      <c r="E202" s="230" t="s">
        <v>1899</v>
      </c>
      <c r="F202" s="231" t="s">
        <v>1900</v>
      </c>
      <c r="G202" s="232" t="s">
        <v>336</v>
      </c>
      <c r="H202" s="233">
        <v>28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277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277</v>
      </c>
      <c r="BM202" s="241" t="s">
        <v>841</v>
      </c>
    </row>
    <row r="203" s="2" customFormat="1" ht="21.75" customHeight="1">
      <c r="A203" s="39"/>
      <c r="B203" s="40"/>
      <c r="C203" s="229" t="s">
        <v>531</v>
      </c>
      <c r="D203" s="229" t="s">
        <v>205</v>
      </c>
      <c r="E203" s="230" t="s">
        <v>1901</v>
      </c>
      <c r="F203" s="231" t="s">
        <v>1902</v>
      </c>
      <c r="G203" s="232" t="s">
        <v>336</v>
      </c>
      <c r="H203" s="233">
        <v>6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277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277</v>
      </c>
      <c r="BM203" s="241" t="s">
        <v>853</v>
      </c>
    </row>
    <row r="204" s="2" customFormat="1" ht="21.75" customHeight="1">
      <c r="A204" s="39"/>
      <c r="B204" s="40"/>
      <c r="C204" s="229" t="s">
        <v>536</v>
      </c>
      <c r="D204" s="229" t="s">
        <v>205</v>
      </c>
      <c r="E204" s="230" t="s">
        <v>1903</v>
      </c>
      <c r="F204" s="231" t="s">
        <v>1904</v>
      </c>
      <c r="G204" s="232" t="s">
        <v>336</v>
      </c>
      <c r="H204" s="233">
        <v>46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277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277</v>
      </c>
      <c r="BM204" s="241" t="s">
        <v>860</v>
      </c>
    </row>
    <row r="205" s="2" customFormat="1" ht="21.75" customHeight="1">
      <c r="A205" s="39"/>
      <c r="B205" s="40"/>
      <c r="C205" s="229" t="s">
        <v>541</v>
      </c>
      <c r="D205" s="229" t="s">
        <v>205</v>
      </c>
      <c r="E205" s="230" t="s">
        <v>1905</v>
      </c>
      <c r="F205" s="231" t="s">
        <v>1906</v>
      </c>
      <c r="G205" s="232" t="s">
        <v>336</v>
      </c>
      <c r="H205" s="233">
        <v>216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277</v>
      </c>
      <c r="AT205" s="241" t="s">
        <v>205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277</v>
      </c>
      <c r="BM205" s="241" t="s">
        <v>868</v>
      </c>
    </row>
    <row r="206" s="2" customFormat="1" ht="21.75" customHeight="1">
      <c r="A206" s="39"/>
      <c r="B206" s="40"/>
      <c r="C206" s="229" t="s">
        <v>264</v>
      </c>
      <c r="D206" s="229" t="s">
        <v>205</v>
      </c>
      <c r="E206" s="230" t="s">
        <v>1907</v>
      </c>
      <c r="F206" s="231" t="s">
        <v>1908</v>
      </c>
      <c r="G206" s="232" t="s">
        <v>336</v>
      </c>
      <c r="H206" s="233">
        <v>18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277</v>
      </c>
      <c r="AT206" s="241" t="s">
        <v>205</v>
      </c>
      <c r="AU206" s="241" t="s">
        <v>85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277</v>
      </c>
      <c r="BM206" s="241" t="s">
        <v>876</v>
      </c>
    </row>
    <row r="207" s="2" customFormat="1" ht="21.75" customHeight="1">
      <c r="A207" s="39"/>
      <c r="B207" s="40"/>
      <c r="C207" s="229" t="s">
        <v>550</v>
      </c>
      <c r="D207" s="229" t="s">
        <v>205</v>
      </c>
      <c r="E207" s="230" t="s">
        <v>1909</v>
      </c>
      <c r="F207" s="231" t="s">
        <v>1910</v>
      </c>
      <c r="G207" s="232" t="s">
        <v>336</v>
      </c>
      <c r="H207" s="233">
        <v>19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277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277</v>
      </c>
      <c r="BM207" s="241" t="s">
        <v>884</v>
      </c>
    </row>
    <row r="208" s="2" customFormat="1" ht="21.75" customHeight="1">
      <c r="A208" s="39"/>
      <c r="B208" s="40"/>
      <c r="C208" s="229" t="s">
        <v>270</v>
      </c>
      <c r="D208" s="229" t="s">
        <v>205</v>
      </c>
      <c r="E208" s="230" t="s">
        <v>1911</v>
      </c>
      <c r="F208" s="231" t="s">
        <v>1912</v>
      </c>
      <c r="G208" s="232" t="s">
        <v>336</v>
      </c>
      <c r="H208" s="233">
        <v>14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277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277</v>
      </c>
      <c r="BM208" s="241" t="s">
        <v>892</v>
      </c>
    </row>
    <row r="209" s="2" customFormat="1" ht="21.75" customHeight="1">
      <c r="A209" s="39"/>
      <c r="B209" s="40"/>
      <c r="C209" s="229" t="s">
        <v>558</v>
      </c>
      <c r="D209" s="229" t="s">
        <v>205</v>
      </c>
      <c r="E209" s="230" t="s">
        <v>1913</v>
      </c>
      <c r="F209" s="231" t="s">
        <v>1914</v>
      </c>
      <c r="G209" s="232" t="s">
        <v>336</v>
      </c>
      <c r="H209" s="233">
        <v>60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277</v>
      </c>
      <c r="AT209" s="241" t="s">
        <v>205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901</v>
      </c>
    </row>
    <row r="210" s="2" customFormat="1" ht="21.75" customHeight="1">
      <c r="A210" s="39"/>
      <c r="B210" s="40"/>
      <c r="C210" s="229" t="s">
        <v>564</v>
      </c>
      <c r="D210" s="229" t="s">
        <v>205</v>
      </c>
      <c r="E210" s="230" t="s">
        <v>1915</v>
      </c>
      <c r="F210" s="231" t="s">
        <v>1916</v>
      </c>
      <c r="G210" s="232" t="s">
        <v>336</v>
      </c>
      <c r="H210" s="233">
        <v>9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277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277</v>
      </c>
      <c r="BM210" s="241" t="s">
        <v>909</v>
      </c>
    </row>
    <row r="211" s="2" customFormat="1" ht="21.75" customHeight="1">
      <c r="A211" s="39"/>
      <c r="B211" s="40"/>
      <c r="C211" s="229" t="s">
        <v>570</v>
      </c>
      <c r="D211" s="229" t="s">
        <v>205</v>
      </c>
      <c r="E211" s="230" t="s">
        <v>1917</v>
      </c>
      <c r="F211" s="231" t="s">
        <v>1918</v>
      </c>
      <c r="G211" s="232" t="s">
        <v>220</v>
      </c>
      <c r="H211" s="233">
        <v>3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277</v>
      </c>
      <c r="AT211" s="241" t="s">
        <v>205</v>
      </c>
      <c r="AU211" s="241" t="s">
        <v>85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277</v>
      </c>
      <c r="BM211" s="241" t="s">
        <v>917</v>
      </c>
    </row>
    <row r="212" s="2" customFormat="1" ht="16.5" customHeight="1">
      <c r="A212" s="39"/>
      <c r="B212" s="40"/>
      <c r="C212" s="229" t="s">
        <v>574</v>
      </c>
      <c r="D212" s="229" t="s">
        <v>205</v>
      </c>
      <c r="E212" s="230" t="s">
        <v>1919</v>
      </c>
      <c r="F212" s="231" t="s">
        <v>1920</v>
      </c>
      <c r="G212" s="232" t="s">
        <v>220</v>
      </c>
      <c r="H212" s="233">
        <v>4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277</v>
      </c>
      <c r="AT212" s="241" t="s">
        <v>205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277</v>
      </c>
      <c r="BM212" s="241" t="s">
        <v>925</v>
      </c>
    </row>
    <row r="213" s="2" customFormat="1" ht="16.5" customHeight="1">
      <c r="A213" s="39"/>
      <c r="B213" s="40"/>
      <c r="C213" s="229" t="s">
        <v>578</v>
      </c>
      <c r="D213" s="229" t="s">
        <v>205</v>
      </c>
      <c r="E213" s="230" t="s">
        <v>1921</v>
      </c>
      <c r="F213" s="231" t="s">
        <v>1922</v>
      </c>
      <c r="G213" s="232" t="s">
        <v>220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277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277</v>
      </c>
      <c r="BM213" s="241" t="s">
        <v>933</v>
      </c>
    </row>
    <row r="214" s="2" customFormat="1" ht="21.75" customHeight="1">
      <c r="A214" s="39"/>
      <c r="B214" s="40"/>
      <c r="C214" s="229" t="s">
        <v>275</v>
      </c>
      <c r="D214" s="229" t="s">
        <v>205</v>
      </c>
      <c r="E214" s="230" t="s">
        <v>1923</v>
      </c>
      <c r="F214" s="231" t="s">
        <v>1924</v>
      </c>
      <c r="G214" s="232" t="s">
        <v>220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277</v>
      </c>
      <c r="AT214" s="241" t="s">
        <v>205</v>
      </c>
      <c r="AU214" s="241" t="s">
        <v>85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277</v>
      </c>
      <c r="BM214" s="241" t="s">
        <v>941</v>
      </c>
    </row>
    <row r="215" s="2" customFormat="1" ht="16.5" customHeight="1">
      <c r="A215" s="39"/>
      <c r="B215" s="40"/>
      <c r="C215" s="229" t="s">
        <v>586</v>
      </c>
      <c r="D215" s="229" t="s">
        <v>205</v>
      </c>
      <c r="E215" s="230" t="s">
        <v>1925</v>
      </c>
      <c r="F215" s="231" t="s">
        <v>1926</v>
      </c>
      <c r="G215" s="232" t="s">
        <v>220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277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277</v>
      </c>
      <c r="BM215" s="241" t="s">
        <v>949</v>
      </c>
    </row>
    <row r="216" s="2" customFormat="1" ht="16.5" customHeight="1">
      <c r="A216" s="39"/>
      <c r="B216" s="40"/>
      <c r="C216" s="229" t="s">
        <v>280</v>
      </c>
      <c r="D216" s="229" t="s">
        <v>205</v>
      </c>
      <c r="E216" s="230" t="s">
        <v>1927</v>
      </c>
      <c r="F216" s="231" t="s">
        <v>1928</v>
      </c>
      <c r="G216" s="232" t="s">
        <v>220</v>
      </c>
      <c r="H216" s="233">
        <v>4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277</v>
      </c>
      <c r="AT216" s="241" t="s">
        <v>205</v>
      </c>
      <c r="AU216" s="241" t="s">
        <v>85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277</v>
      </c>
      <c r="BM216" s="241" t="s">
        <v>957</v>
      </c>
    </row>
    <row r="217" s="2" customFormat="1" ht="24.15" customHeight="1">
      <c r="A217" s="39"/>
      <c r="B217" s="40"/>
      <c r="C217" s="229" t="s">
        <v>599</v>
      </c>
      <c r="D217" s="229" t="s">
        <v>205</v>
      </c>
      <c r="E217" s="230" t="s">
        <v>1929</v>
      </c>
      <c r="F217" s="231" t="s">
        <v>1930</v>
      </c>
      <c r="G217" s="232" t="s">
        <v>220</v>
      </c>
      <c r="H217" s="233">
        <v>8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277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277</v>
      </c>
      <c r="BM217" s="241" t="s">
        <v>964</v>
      </c>
    </row>
    <row r="218" s="2" customFormat="1" ht="21.75" customHeight="1">
      <c r="A218" s="39"/>
      <c r="B218" s="40"/>
      <c r="C218" s="229" t="s">
        <v>286</v>
      </c>
      <c r="D218" s="229" t="s">
        <v>205</v>
      </c>
      <c r="E218" s="230" t="s">
        <v>1931</v>
      </c>
      <c r="F218" s="231" t="s">
        <v>1932</v>
      </c>
      <c r="G218" s="232" t="s">
        <v>220</v>
      </c>
      <c r="H218" s="233">
        <v>5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277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277</v>
      </c>
      <c r="BM218" s="241" t="s">
        <v>972</v>
      </c>
    </row>
    <row r="219" s="2" customFormat="1" ht="21.75" customHeight="1">
      <c r="A219" s="39"/>
      <c r="B219" s="40"/>
      <c r="C219" s="229" t="s">
        <v>609</v>
      </c>
      <c r="D219" s="229" t="s">
        <v>205</v>
      </c>
      <c r="E219" s="230" t="s">
        <v>1933</v>
      </c>
      <c r="F219" s="231" t="s">
        <v>1934</v>
      </c>
      <c r="G219" s="232" t="s">
        <v>220</v>
      </c>
      <c r="H219" s="233">
        <v>4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277</v>
      </c>
      <c r="AT219" s="241" t="s">
        <v>205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277</v>
      </c>
      <c r="BM219" s="241" t="s">
        <v>981</v>
      </c>
    </row>
    <row r="220" s="2" customFormat="1" ht="21.75" customHeight="1">
      <c r="A220" s="39"/>
      <c r="B220" s="40"/>
      <c r="C220" s="229" t="s">
        <v>617</v>
      </c>
      <c r="D220" s="229" t="s">
        <v>205</v>
      </c>
      <c r="E220" s="230" t="s">
        <v>1935</v>
      </c>
      <c r="F220" s="231" t="s">
        <v>1936</v>
      </c>
      <c r="G220" s="232" t="s">
        <v>220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277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990</v>
      </c>
    </row>
    <row r="221" s="2" customFormat="1" ht="21.75" customHeight="1">
      <c r="A221" s="39"/>
      <c r="B221" s="40"/>
      <c r="C221" s="229" t="s">
        <v>624</v>
      </c>
      <c r="D221" s="229" t="s">
        <v>205</v>
      </c>
      <c r="E221" s="230" t="s">
        <v>1937</v>
      </c>
      <c r="F221" s="231" t="s">
        <v>1938</v>
      </c>
      <c r="G221" s="232" t="s">
        <v>220</v>
      </c>
      <c r="H221" s="233">
        <v>3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277</v>
      </c>
      <c r="AT221" s="241" t="s">
        <v>205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277</v>
      </c>
      <c r="BM221" s="241" t="s">
        <v>998</v>
      </c>
    </row>
    <row r="222" s="2" customFormat="1" ht="21.75" customHeight="1">
      <c r="A222" s="39"/>
      <c r="B222" s="40"/>
      <c r="C222" s="229" t="s">
        <v>629</v>
      </c>
      <c r="D222" s="229" t="s">
        <v>205</v>
      </c>
      <c r="E222" s="230" t="s">
        <v>1939</v>
      </c>
      <c r="F222" s="231" t="s">
        <v>1940</v>
      </c>
      <c r="G222" s="232" t="s">
        <v>336</v>
      </c>
      <c r="H222" s="233">
        <v>416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277</v>
      </c>
      <c r="AT222" s="241" t="s">
        <v>205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277</v>
      </c>
      <c r="BM222" s="241" t="s">
        <v>1006</v>
      </c>
    </row>
    <row r="223" s="2" customFormat="1" ht="24.15" customHeight="1">
      <c r="A223" s="39"/>
      <c r="B223" s="40"/>
      <c r="C223" s="229" t="s">
        <v>634</v>
      </c>
      <c r="D223" s="229" t="s">
        <v>205</v>
      </c>
      <c r="E223" s="230" t="s">
        <v>1941</v>
      </c>
      <c r="F223" s="231" t="s">
        <v>1942</v>
      </c>
      <c r="G223" s="232" t="s">
        <v>241</v>
      </c>
      <c r="H223" s="233">
        <v>0.069000000000000006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277</v>
      </c>
      <c r="AT223" s="241" t="s">
        <v>205</v>
      </c>
      <c r="AU223" s="241" t="s">
        <v>85</v>
      </c>
      <c r="AY223" s="18" t="s">
        <v>203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277</v>
      </c>
      <c r="BM223" s="241" t="s">
        <v>1021</v>
      </c>
    </row>
    <row r="224" s="2" customFormat="1" ht="16.5" customHeight="1">
      <c r="A224" s="39"/>
      <c r="B224" s="40"/>
      <c r="C224" s="229" t="s">
        <v>642</v>
      </c>
      <c r="D224" s="229" t="s">
        <v>205</v>
      </c>
      <c r="E224" s="230" t="s">
        <v>1943</v>
      </c>
      <c r="F224" s="231" t="s">
        <v>1944</v>
      </c>
      <c r="G224" s="232" t="s">
        <v>336</v>
      </c>
      <c r="H224" s="233">
        <v>50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277</v>
      </c>
      <c r="AT224" s="241" t="s">
        <v>205</v>
      </c>
      <c r="AU224" s="241" t="s">
        <v>85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277</v>
      </c>
      <c r="BM224" s="241" t="s">
        <v>341</v>
      </c>
    </row>
    <row r="225" s="2" customFormat="1" ht="24.15" customHeight="1">
      <c r="A225" s="39"/>
      <c r="B225" s="40"/>
      <c r="C225" s="229" t="s">
        <v>648</v>
      </c>
      <c r="D225" s="229" t="s">
        <v>205</v>
      </c>
      <c r="E225" s="230" t="s">
        <v>1945</v>
      </c>
      <c r="F225" s="231" t="s">
        <v>1946</v>
      </c>
      <c r="G225" s="232" t="s">
        <v>1576</v>
      </c>
      <c r="H225" s="233">
        <v>5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277</v>
      </c>
      <c r="AT225" s="241" t="s">
        <v>205</v>
      </c>
      <c r="AU225" s="241" t="s">
        <v>85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277</v>
      </c>
      <c r="BM225" s="241" t="s">
        <v>346</v>
      </c>
    </row>
    <row r="226" s="2" customFormat="1" ht="24.15" customHeight="1">
      <c r="A226" s="39"/>
      <c r="B226" s="40"/>
      <c r="C226" s="229" t="s">
        <v>655</v>
      </c>
      <c r="D226" s="229" t="s">
        <v>205</v>
      </c>
      <c r="E226" s="230" t="s">
        <v>1947</v>
      </c>
      <c r="F226" s="231" t="s">
        <v>1948</v>
      </c>
      <c r="G226" s="232" t="s">
        <v>620</v>
      </c>
      <c r="H226" s="280"/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277</v>
      </c>
      <c r="AT226" s="241" t="s">
        <v>205</v>
      </c>
      <c r="AU226" s="241" t="s">
        <v>85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277</v>
      </c>
      <c r="BM226" s="241" t="s">
        <v>1044</v>
      </c>
    </row>
    <row r="227" s="12" customFormat="1" ht="22.8" customHeight="1">
      <c r="A227" s="12"/>
      <c r="B227" s="213"/>
      <c r="C227" s="214"/>
      <c r="D227" s="215" t="s">
        <v>75</v>
      </c>
      <c r="E227" s="227" t="s">
        <v>1949</v>
      </c>
      <c r="F227" s="227" t="s">
        <v>1950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SUM(P228:P292)</f>
        <v>0</v>
      </c>
      <c r="Q227" s="221"/>
      <c r="R227" s="222">
        <f>SUM(R228:R292)</f>
        <v>0</v>
      </c>
      <c r="S227" s="221"/>
      <c r="T227" s="223">
        <f>SUM(T228:T292)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85</v>
      </c>
      <c r="AT227" s="225" t="s">
        <v>75</v>
      </c>
      <c r="AU227" s="225" t="s">
        <v>83</v>
      </c>
      <c r="AY227" s="224" t="s">
        <v>203</v>
      </c>
      <c r="BK227" s="226">
        <f>SUM(BK228:BK292)</f>
        <v>0</v>
      </c>
    </row>
    <row r="228" s="2" customFormat="1" ht="24.15" customHeight="1">
      <c r="A228" s="39"/>
      <c r="B228" s="40"/>
      <c r="C228" s="229" t="s">
        <v>661</v>
      </c>
      <c r="D228" s="229" t="s">
        <v>205</v>
      </c>
      <c r="E228" s="230" t="s">
        <v>1951</v>
      </c>
      <c r="F228" s="231" t="s">
        <v>1952</v>
      </c>
      <c r="G228" s="232" t="s">
        <v>336</v>
      </c>
      <c r="H228" s="233">
        <v>38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277</v>
      </c>
      <c r="AT228" s="241" t="s">
        <v>205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277</v>
      </c>
      <c r="BM228" s="241" t="s">
        <v>1052</v>
      </c>
    </row>
    <row r="229" s="2" customFormat="1" ht="24.15" customHeight="1">
      <c r="A229" s="39"/>
      <c r="B229" s="40"/>
      <c r="C229" s="229" t="s">
        <v>671</v>
      </c>
      <c r="D229" s="229" t="s">
        <v>205</v>
      </c>
      <c r="E229" s="230" t="s">
        <v>1953</v>
      </c>
      <c r="F229" s="231" t="s">
        <v>1954</v>
      </c>
      <c r="G229" s="232" t="s">
        <v>336</v>
      </c>
      <c r="H229" s="233">
        <v>9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277</v>
      </c>
      <c r="AT229" s="241" t="s">
        <v>205</v>
      </c>
      <c r="AU229" s="241" t="s">
        <v>85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277</v>
      </c>
      <c r="BM229" s="241" t="s">
        <v>1060</v>
      </c>
    </row>
    <row r="230" s="2" customFormat="1" ht="24.15" customHeight="1">
      <c r="A230" s="39"/>
      <c r="B230" s="40"/>
      <c r="C230" s="229" t="s">
        <v>676</v>
      </c>
      <c r="D230" s="229" t="s">
        <v>205</v>
      </c>
      <c r="E230" s="230" t="s">
        <v>1955</v>
      </c>
      <c r="F230" s="231" t="s">
        <v>1956</v>
      </c>
      <c r="G230" s="232" t="s">
        <v>336</v>
      </c>
      <c r="H230" s="233">
        <v>37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277</v>
      </c>
      <c r="AT230" s="241" t="s">
        <v>205</v>
      </c>
      <c r="AU230" s="241" t="s">
        <v>85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277</v>
      </c>
      <c r="BM230" s="241" t="s">
        <v>1068</v>
      </c>
    </row>
    <row r="231" s="2" customFormat="1" ht="24.15" customHeight="1">
      <c r="A231" s="39"/>
      <c r="B231" s="40"/>
      <c r="C231" s="229" t="s">
        <v>681</v>
      </c>
      <c r="D231" s="229" t="s">
        <v>205</v>
      </c>
      <c r="E231" s="230" t="s">
        <v>1957</v>
      </c>
      <c r="F231" s="231" t="s">
        <v>1958</v>
      </c>
      <c r="G231" s="232" t="s">
        <v>336</v>
      </c>
      <c r="H231" s="233">
        <v>58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277</v>
      </c>
      <c r="AT231" s="241" t="s">
        <v>205</v>
      </c>
      <c r="AU231" s="241" t="s">
        <v>85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277</v>
      </c>
      <c r="BM231" s="241" t="s">
        <v>359</v>
      </c>
    </row>
    <row r="232" s="2" customFormat="1" ht="24.15" customHeight="1">
      <c r="A232" s="39"/>
      <c r="B232" s="40"/>
      <c r="C232" s="229" t="s">
        <v>687</v>
      </c>
      <c r="D232" s="229" t="s">
        <v>205</v>
      </c>
      <c r="E232" s="230" t="s">
        <v>1959</v>
      </c>
      <c r="F232" s="231" t="s">
        <v>1960</v>
      </c>
      <c r="G232" s="232" t="s">
        <v>336</v>
      </c>
      <c r="H232" s="233">
        <v>1301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277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277</v>
      </c>
      <c r="BM232" s="241" t="s">
        <v>1083</v>
      </c>
    </row>
    <row r="233" s="2" customFormat="1" ht="24.15" customHeight="1">
      <c r="A233" s="39"/>
      <c r="B233" s="40"/>
      <c r="C233" s="229" t="s">
        <v>692</v>
      </c>
      <c r="D233" s="229" t="s">
        <v>205</v>
      </c>
      <c r="E233" s="230" t="s">
        <v>1961</v>
      </c>
      <c r="F233" s="231" t="s">
        <v>1962</v>
      </c>
      <c r="G233" s="232" t="s">
        <v>336</v>
      </c>
      <c r="H233" s="233">
        <v>282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277</v>
      </c>
      <c r="AT233" s="241" t="s">
        <v>205</v>
      </c>
      <c r="AU233" s="241" t="s">
        <v>85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277</v>
      </c>
      <c r="BM233" s="241" t="s">
        <v>1091</v>
      </c>
    </row>
    <row r="234" s="2" customFormat="1" ht="24.15" customHeight="1">
      <c r="A234" s="39"/>
      <c r="B234" s="40"/>
      <c r="C234" s="229" t="s">
        <v>698</v>
      </c>
      <c r="D234" s="229" t="s">
        <v>205</v>
      </c>
      <c r="E234" s="230" t="s">
        <v>1963</v>
      </c>
      <c r="F234" s="231" t="s">
        <v>1964</v>
      </c>
      <c r="G234" s="232" t="s">
        <v>336</v>
      </c>
      <c r="H234" s="233">
        <v>226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277</v>
      </c>
      <c r="AT234" s="241" t="s">
        <v>205</v>
      </c>
      <c r="AU234" s="241" t="s">
        <v>85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277</v>
      </c>
      <c r="BM234" s="241" t="s">
        <v>363</v>
      </c>
    </row>
    <row r="235" s="2" customFormat="1" ht="24.15" customHeight="1">
      <c r="A235" s="39"/>
      <c r="B235" s="40"/>
      <c r="C235" s="229" t="s">
        <v>291</v>
      </c>
      <c r="D235" s="229" t="s">
        <v>205</v>
      </c>
      <c r="E235" s="230" t="s">
        <v>1965</v>
      </c>
      <c r="F235" s="231" t="s">
        <v>1966</v>
      </c>
      <c r="G235" s="232" t="s">
        <v>336</v>
      </c>
      <c r="H235" s="233">
        <v>320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277</v>
      </c>
      <c r="AT235" s="241" t="s">
        <v>205</v>
      </c>
      <c r="AU235" s="241" t="s">
        <v>85</v>
      </c>
      <c r="AY235" s="18" t="s">
        <v>203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277</v>
      </c>
      <c r="BM235" s="241" t="s">
        <v>367</v>
      </c>
    </row>
    <row r="236" s="2" customFormat="1" ht="24.15" customHeight="1">
      <c r="A236" s="39"/>
      <c r="B236" s="40"/>
      <c r="C236" s="229" t="s">
        <v>708</v>
      </c>
      <c r="D236" s="229" t="s">
        <v>205</v>
      </c>
      <c r="E236" s="230" t="s">
        <v>1967</v>
      </c>
      <c r="F236" s="231" t="s">
        <v>1968</v>
      </c>
      <c r="G236" s="232" t="s">
        <v>336</v>
      </c>
      <c r="H236" s="233">
        <v>221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277</v>
      </c>
      <c r="AT236" s="241" t="s">
        <v>205</v>
      </c>
      <c r="AU236" s="241" t="s">
        <v>85</v>
      </c>
      <c r="AY236" s="18" t="s">
        <v>203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277</v>
      </c>
      <c r="BM236" s="241" t="s">
        <v>1113</v>
      </c>
    </row>
    <row r="237" s="2" customFormat="1" ht="24.15" customHeight="1">
      <c r="A237" s="39"/>
      <c r="B237" s="40"/>
      <c r="C237" s="229" t="s">
        <v>297</v>
      </c>
      <c r="D237" s="229" t="s">
        <v>205</v>
      </c>
      <c r="E237" s="230" t="s">
        <v>1969</v>
      </c>
      <c r="F237" s="231" t="s">
        <v>1970</v>
      </c>
      <c r="G237" s="232" t="s">
        <v>336</v>
      </c>
      <c r="H237" s="233">
        <v>74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277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277</v>
      </c>
      <c r="BM237" s="241" t="s">
        <v>377</v>
      </c>
    </row>
    <row r="238" s="2" customFormat="1" ht="24.15" customHeight="1">
      <c r="A238" s="39"/>
      <c r="B238" s="40"/>
      <c r="C238" s="229" t="s">
        <v>717</v>
      </c>
      <c r="D238" s="229" t="s">
        <v>205</v>
      </c>
      <c r="E238" s="230" t="s">
        <v>1971</v>
      </c>
      <c r="F238" s="231" t="s">
        <v>1972</v>
      </c>
      <c r="G238" s="232" t="s">
        <v>336</v>
      </c>
      <c r="H238" s="233">
        <v>27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277</v>
      </c>
      <c r="AT238" s="241" t="s">
        <v>205</v>
      </c>
      <c r="AU238" s="241" t="s">
        <v>85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277</v>
      </c>
      <c r="BM238" s="241" t="s">
        <v>384</v>
      </c>
    </row>
    <row r="239" s="2" customFormat="1" ht="24.15" customHeight="1">
      <c r="A239" s="39"/>
      <c r="B239" s="40"/>
      <c r="C239" s="229" t="s">
        <v>302</v>
      </c>
      <c r="D239" s="229" t="s">
        <v>205</v>
      </c>
      <c r="E239" s="230" t="s">
        <v>1973</v>
      </c>
      <c r="F239" s="231" t="s">
        <v>1974</v>
      </c>
      <c r="G239" s="232" t="s">
        <v>336</v>
      </c>
      <c r="H239" s="233">
        <v>7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277</v>
      </c>
      <c r="AT239" s="241" t="s">
        <v>205</v>
      </c>
      <c r="AU239" s="241" t="s">
        <v>85</v>
      </c>
      <c r="AY239" s="18" t="s">
        <v>203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277</v>
      </c>
      <c r="BM239" s="241" t="s">
        <v>389</v>
      </c>
    </row>
    <row r="240" s="2" customFormat="1" ht="24.15" customHeight="1">
      <c r="A240" s="39"/>
      <c r="B240" s="40"/>
      <c r="C240" s="229" t="s">
        <v>726</v>
      </c>
      <c r="D240" s="229" t="s">
        <v>205</v>
      </c>
      <c r="E240" s="230" t="s">
        <v>1975</v>
      </c>
      <c r="F240" s="231" t="s">
        <v>1976</v>
      </c>
      <c r="G240" s="232" t="s">
        <v>336</v>
      </c>
      <c r="H240" s="233">
        <v>2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277</v>
      </c>
      <c r="AT240" s="241" t="s">
        <v>205</v>
      </c>
      <c r="AU240" s="241" t="s">
        <v>85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277</v>
      </c>
      <c r="BM240" s="241" t="s">
        <v>393</v>
      </c>
    </row>
    <row r="241" s="2" customFormat="1" ht="24.15" customHeight="1">
      <c r="A241" s="39"/>
      <c r="B241" s="40"/>
      <c r="C241" s="229" t="s">
        <v>305</v>
      </c>
      <c r="D241" s="229" t="s">
        <v>205</v>
      </c>
      <c r="E241" s="230" t="s">
        <v>1977</v>
      </c>
      <c r="F241" s="231" t="s">
        <v>1978</v>
      </c>
      <c r="G241" s="232" t="s">
        <v>220</v>
      </c>
      <c r="H241" s="233">
        <v>17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277</v>
      </c>
      <c r="AT241" s="241" t="s">
        <v>205</v>
      </c>
      <c r="AU241" s="241" t="s">
        <v>85</v>
      </c>
      <c r="AY241" s="18" t="s">
        <v>203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277</v>
      </c>
      <c r="BM241" s="241" t="s">
        <v>410</v>
      </c>
    </row>
    <row r="242" s="2" customFormat="1" ht="24.15" customHeight="1">
      <c r="A242" s="39"/>
      <c r="B242" s="40"/>
      <c r="C242" s="229" t="s">
        <v>735</v>
      </c>
      <c r="D242" s="229" t="s">
        <v>205</v>
      </c>
      <c r="E242" s="230" t="s">
        <v>1979</v>
      </c>
      <c r="F242" s="231" t="s">
        <v>1980</v>
      </c>
      <c r="G242" s="232" t="s">
        <v>220</v>
      </c>
      <c r="H242" s="233">
        <v>2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277</v>
      </c>
      <c r="AT242" s="241" t="s">
        <v>205</v>
      </c>
      <c r="AU242" s="241" t="s">
        <v>85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277</v>
      </c>
      <c r="BM242" s="241" t="s">
        <v>416</v>
      </c>
    </row>
    <row r="243" s="2" customFormat="1" ht="24.15" customHeight="1">
      <c r="A243" s="39"/>
      <c r="B243" s="40"/>
      <c r="C243" s="229" t="s">
        <v>309</v>
      </c>
      <c r="D243" s="229" t="s">
        <v>205</v>
      </c>
      <c r="E243" s="230" t="s">
        <v>1981</v>
      </c>
      <c r="F243" s="231" t="s">
        <v>1982</v>
      </c>
      <c r="G243" s="232" t="s">
        <v>220</v>
      </c>
      <c r="H243" s="233">
        <v>4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277</v>
      </c>
      <c r="AT243" s="241" t="s">
        <v>205</v>
      </c>
      <c r="AU243" s="241" t="s">
        <v>85</v>
      </c>
      <c r="AY243" s="18" t="s">
        <v>203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277</v>
      </c>
      <c r="BM243" s="241" t="s">
        <v>1173</v>
      </c>
    </row>
    <row r="244" s="2" customFormat="1" ht="24.15" customHeight="1">
      <c r="A244" s="39"/>
      <c r="B244" s="40"/>
      <c r="C244" s="229" t="s">
        <v>744</v>
      </c>
      <c r="D244" s="229" t="s">
        <v>205</v>
      </c>
      <c r="E244" s="230" t="s">
        <v>1983</v>
      </c>
      <c r="F244" s="231" t="s">
        <v>1984</v>
      </c>
      <c r="G244" s="232" t="s">
        <v>220</v>
      </c>
      <c r="H244" s="233">
        <v>2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277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277</v>
      </c>
      <c r="BM244" s="241" t="s">
        <v>421</v>
      </c>
    </row>
    <row r="245" s="2" customFormat="1" ht="24.15" customHeight="1">
      <c r="A245" s="39"/>
      <c r="B245" s="40"/>
      <c r="C245" s="229" t="s">
        <v>315</v>
      </c>
      <c r="D245" s="229" t="s">
        <v>205</v>
      </c>
      <c r="E245" s="230" t="s">
        <v>1985</v>
      </c>
      <c r="F245" s="231" t="s">
        <v>1986</v>
      </c>
      <c r="G245" s="232" t="s">
        <v>220</v>
      </c>
      <c r="H245" s="233">
        <v>62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277</v>
      </c>
      <c r="AT245" s="241" t="s">
        <v>205</v>
      </c>
      <c r="AU245" s="241" t="s">
        <v>85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277</v>
      </c>
      <c r="BM245" s="241" t="s">
        <v>1198</v>
      </c>
    </row>
    <row r="246" s="2" customFormat="1" ht="24.15" customHeight="1">
      <c r="A246" s="39"/>
      <c r="B246" s="40"/>
      <c r="C246" s="229" t="s">
        <v>753</v>
      </c>
      <c r="D246" s="229" t="s">
        <v>205</v>
      </c>
      <c r="E246" s="230" t="s">
        <v>1603</v>
      </c>
      <c r="F246" s="231" t="s">
        <v>1987</v>
      </c>
      <c r="G246" s="232" t="s">
        <v>1559</v>
      </c>
      <c r="H246" s="233">
        <v>100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277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277</v>
      </c>
      <c r="BM246" s="241" t="s">
        <v>1210</v>
      </c>
    </row>
    <row r="247" s="2" customFormat="1" ht="21.75" customHeight="1">
      <c r="A247" s="39"/>
      <c r="B247" s="40"/>
      <c r="C247" s="229" t="s">
        <v>319</v>
      </c>
      <c r="D247" s="229" t="s">
        <v>205</v>
      </c>
      <c r="E247" s="230" t="s">
        <v>1988</v>
      </c>
      <c r="F247" s="231" t="s">
        <v>1989</v>
      </c>
      <c r="G247" s="232" t="s">
        <v>220</v>
      </c>
      <c r="H247" s="233">
        <v>62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277</v>
      </c>
      <c r="AT247" s="241" t="s">
        <v>205</v>
      </c>
      <c r="AU247" s="241" t="s">
        <v>85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277</v>
      </c>
      <c r="BM247" s="241" t="s">
        <v>1218</v>
      </c>
    </row>
    <row r="248" s="2" customFormat="1" ht="24.15" customHeight="1">
      <c r="A248" s="39"/>
      <c r="B248" s="40"/>
      <c r="C248" s="229" t="s">
        <v>762</v>
      </c>
      <c r="D248" s="229" t="s">
        <v>205</v>
      </c>
      <c r="E248" s="230" t="s">
        <v>1990</v>
      </c>
      <c r="F248" s="231" t="s">
        <v>1991</v>
      </c>
      <c r="G248" s="232" t="s">
        <v>850</v>
      </c>
      <c r="H248" s="233">
        <v>12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277</v>
      </c>
      <c r="AT248" s="241" t="s">
        <v>205</v>
      </c>
      <c r="AU248" s="241" t="s">
        <v>85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277</v>
      </c>
      <c r="BM248" s="241" t="s">
        <v>1232</v>
      </c>
    </row>
    <row r="249" s="2" customFormat="1" ht="24.15" customHeight="1">
      <c r="A249" s="39"/>
      <c r="B249" s="40"/>
      <c r="C249" s="229" t="s">
        <v>327</v>
      </c>
      <c r="D249" s="229" t="s">
        <v>205</v>
      </c>
      <c r="E249" s="230" t="s">
        <v>1613</v>
      </c>
      <c r="F249" s="231" t="s">
        <v>1614</v>
      </c>
      <c r="G249" s="232" t="s">
        <v>220</v>
      </c>
      <c r="H249" s="233">
        <v>52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277</v>
      </c>
      <c r="AT249" s="241" t="s">
        <v>205</v>
      </c>
      <c r="AU249" s="241" t="s">
        <v>85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277</v>
      </c>
      <c r="BM249" s="241" t="s">
        <v>1245</v>
      </c>
    </row>
    <row r="250" s="2" customFormat="1" ht="24.15" customHeight="1">
      <c r="A250" s="39"/>
      <c r="B250" s="40"/>
      <c r="C250" s="229" t="s">
        <v>770</v>
      </c>
      <c r="D250" s="229" t="s">
        <v>205</v>
      </c>
      <c r="E250" s="230" t="s">
        <v>1992</v>
      </c>
      <c r="F250" s="231" t="s">
        <v>1993</v>
      </c>
      <c r="G250" s="232" t="s">
        <v>220</v>
      </c>
      <c r="H250" s="233">
        <v>2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277</v>
      </c>
      <c r="AT250" s="241" t="s">
        <v>205</v>
      </c>
      <c r="AU250" s="241" t="s">
        <v>85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277</v>
      </c>
      <c r="BM250" s="241" t="s">
        <v>1257</v>
      </c>
    </row>
    <row r="251" s="2" customFormat="1" ht="21.75" customHeight="1">
      <c r="A251" s="39"/>
      <c r="B251" s="40"/>
      <c r="C251" s="229" t="s">
        <v>774</v>
      </c>
      <c r="D251" s="229" t="s">
        <v>205</v>
      </c>
      <c r="E251" s="230" t="s">
        <v>1994</v>
      </c>
      <c r="F251" s="231" t="s">
        <v>1995</v>
      </c>
      <c r="G251" s="232" t="s">
        <v>220</v>
      </c>
      <c r="H251" s="233">
        <v>1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277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277</v>
      </c>
      <c r="BM251" s="241" t="s">
        <v>1269</v>
      </c>
    </row>
    <row r="252" s="2" customFormat="1" ht="21.75" customHeight="1">
      <c r="A252" s="39"/>
      <c r="B252" s="40"/>
      <c r="C252" s="229" t="s">
        <v>778</v>
      </c>
      <c r="D252" s="229" t="s">
        <v>205</v>
      </c>
      <c r="E252" s="230" t="s">
        <v>1996</v>
      </c>
      <c r="F252" s="231" t="s">
        <v>1997</v>
      </c>
      <c r="G252" s="232" t="s">
        <v>220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277</v>
      </c>
      <c r="AT252" s="241" t="s">
        <v>205</v>
      </c>
      <c r="AU252" s="241" t="s">
        <v>85</v>
      </c>
      <c r="AY252" s="18" t="s">
        <v>203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277</v>
      </c>
      <c r="BM252" s="241" t="s">
        <v>1281</v>
      </c>
    </row>
    <row r="253" s="2" customFormat="1" ht="21.75" customHeight="1">
      <c r="A253" s="39"/>
      <c r="B253" s="40"/>
      <c r="C253" s="229" t="s">
        <v>783</v>
      </c>
      <c r="D253" s="229" t="s">
        <v>205</v>
      </c>
      <c r="E253" s="230" t="s">
        <v>1998</v>
      </c>
      <c r="F253" s="231" t="s">
        <v>1999</v>
      </c>
      <c r="G253" s="232" t="s">
        <v>220</v>
      </c>
      <c r="H253" s="233">
        <v>2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277</v>
      </c>
      <c r="AT253" s="241" t="s">
        <v>205</v>
      </c>
      <c r="AU253" s="241" t="s">
        <v>85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277</v>
      </c>
      <c r="BM253" s="241" t="s">
        <v>1291</v>
      </c>
    </row>
    <row r="254" s="2" customFormat="1" ht="21.75" customHeight="1">
      <c r="A254" s="39"/>
      <c r="B254" s="40"/>
      <c r="C254" s="229" t="s">
        <v>787</v>
      </c>
      <c r="D254" s="229" t="s">
        <v>205</v>
      </c>
      <c r="E254" s="230" t="s">
        <v>2000</v>
      </c>
      <c r="F254" s="231" t="s">
        <v>2001</v>
      </c>
      <c r="G254" s="232" t="s">
        <v>220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277</v>
      </c>
      <c r="AT254" s="241" t="s">
        <v>205</v>
      </c>
      <c r="AU254" s="241" t="s">
        <v>85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277</v>
      </c>
      <c r="BM254" s="241" t="s">
        <v>1299</v>
      </c>
    </row>
    <row r="255" s="2" customFormat="1" ht="21.75" customHeight="1">
      <c r="A255" s="39"/>
      <c r="B255" s="40"/>
      <c r="C255" s="229" t="s">
        <v>792</v>
      </c>
      <c r="D255" s="229" t="s">
        <v>205</v>
      </c>
      <c r="E255" s="230" t="s">
        <v>2002</v>
      </c>
      <c r="F255" s="231" t="s">
        <v>2003</v>
      </c>
      <c r="G255" s="232" t="s">
        <v>220</v>
      </c>
      <c r="H255" s="233">
        <v>3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277</v>
      </c>
      <c r="AT255" s="241" t="s">
        <v>205</v>
      </c>
      <c r="AU255" s="241" t="s">
        <v>85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277</v>
      </c>
      <c r="BM255" s="241" t="s">
        <v>1309</v>
      </c>
    </row>
    <row r="256" s="2" customFormat="1" ht="21.75" customHeight="1">
      <c r="A256" s="39"/>
      <c r="B256" s="40"/>
      <c r="C256" s="229" t="s">
        <v>796</v>
      </c>
      <c r="D256" s="229" t="s">
        <v>205</v>
      </c>
      <c r="E256" s="230" t="s">
        <v>2004</v>
      </c>
      <c r="F256" s="231" t="s">
        <v>2005</v>
      </c>
      <c r="G256" s="232" t="s">
        <v>220</v>
      </c>
      <c r="H256" s="233">
        <v>4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277</v>
      </c>
      <c r="AT256" s="241" t="s">
        <v>205</v>
      </c>
      <c r="AU256" s="241" t="s">
        <v>85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277</v>
      </c>
      <c r="BM256" s="241" t="s">
        <v>1318</v>
      </c>
    </row>
    <row r="257" s="2" customFormat="1" ht="21.75" customHeight="1">
      <c r="A257" s="39"/>
      <c r="B257" s="40"/>
      <c r="C257" s="229" t="s">
        <v>801</v>
      </c>
      <c r="D257" s="229" t="s">
        <v>205</v>
      </c>
      <c r="E257" s="230" t="s">
        <v>2006</v>
      </c>
      <c r="F257" s="231" t="s">
        <v>2007</v>
      </c>
      <c r="G257" s="232" t="s">
        <v>220</v>
      </c>
      <c r="H257" s="233">
        <v>2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277</v>
      </c>
      <c r="AT257" s="241" t="s">
        <v>205</v>
      </c>
      <c r="AU257" s="241" t="s">
        <v>85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277</v>
      </c>
      <c r="BM257" s="241" t="s">
        <v>427</v>
      </c>
    </row>
    <row r="258" s="2" customFormat="1" ht="21.75" customHeight="1">
      <c r="A258" s="39"/>
      <c r="B258" s="40"/>
      <c r="C258" s="229" t="s">
        <v>805</v>
      </c>
      <c r="D258" s="229" t="s">
        <v>205</v>
      </c>
      <c r="E258" s="230" t="s">
        <v>2008</v>
      </c>
      <c r="F258" s="231" t="s">
        <v>2009</v>
      </c>
      <c r="G258" s="232" t="s">
        <v>220</v>
      </c>
      <c r="H258" s="233">
        <v>1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277</v>
      </c>
      <c r="AT258" s="241" t="s">
        <v>205</v>
      </c>
      <c r="AU258" s="241" t="s">
        <v>85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277</v>
      </c>
      <c r="BM258" s="241" t="s">
        <v>1336</v>
      </c>
    </row>
    <row r="259" s="2" customFormat="1" ht="21.75" customHeight="1">
      <c r="A259" s="39"/>
      <c r="B259" s="40"/>
      <c r="C259" s="229" t="s">
        <v>332</v>
      </c>
      <c r="D259" s="229" t="s">
        <v>205</v>
      </c>
      <c r="E259" s="230" t="s">
        <v>2010</v>
      </c>
      <c r="F259" s="231" t="s">
        <v>2011</v>
      </c>
      <c r="G259" s="232" t="s">
        <v>220</v>
      </c>
      <c r="H259" s="233">
        <v>2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277</v>
      </c>
      <c r="AT259" s="241" t="s">
        <v>205</v>
      </c>
      <c r="AU259" s="241" t="s">
        <v>85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277</v>
      </c>
      <c r="BM259" s="241" t="s">
        <v>1346</v>
      </c>
    </row>
    <row r="260" s="2" customFormat="1" ht="16.5" customHeight="1">
      <c r="A260" s="39"/>
      <c r="B260" s="40"/>
      <c r="C260" s="229" t="s">
        <v>813</v>
      </c>
      <c r="D260" s="229" t="s">
        <v>205</v>
      </c>
      <c r="E260" s="230" t="s">
        <v>2012</v>
      </c>
      <c r="F260" s="231" t="s">
        <v>2013</v>
      </c>
      <c r="G260" s="232" t="s">
        <v>220</v>
      </c>
      <c r="H260" s="233">
        <v>26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277</v>
      </c>
      <c r="AT260" s="241" t="s">
        <v>205</v>
      </c>
      <c r="AU260" s="241" t="s">
        <v>85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277</v>
      </c>
      <c r="BM260" s="241" t="s">
        <v>1354</v>
      </c>
    </row>
    <row r="261" s="2" customFormat="1" ht="16.5" customHeight="1">
      <c r="A261" s="39"/>
      <c r="B261" s="40"/>
      <c r="C261" s="229" t="s">
        <v>337</v>
      </c>
      <c r="D261" s="229" t="s">
        <v>205</v>
      </c>
      <c r="E261" s="230" t="s">
        <v>2014</v>
      </c>
      <c r="F261" s="231" t="s">
        <v>2015</v>
      </c>
      <c r="G261" s="232" t="s">
        <v>220</v>
      </c>
      <c r="H261" s="233">
        <v>6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277</v>
      </c>
      <c r="AT261" s="241" t="s">
        <v>205</v>
      </c>
      <c r="AU261" s="241" t="s">
        <v>85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277</v>
      </c>
      <c r="BM261" s="241" t="s">
        <v>432</v>
      </c>
    </row>
    <row r="262" s="2" customFormat="1" ht="16.5" customHeight="1">
      <c r="A262" s="39"/>
      <c r="B262" s="40"/>
      <c r="C262" s="229" t="s">
        <v>824</v>
      </c>
      <c r="D262" s="229" t="s">
        <v>205</v>
      </c>
      <c r="E262" s="230" t="s">
        <v>2016</v>
      </c>
      <c r="F262" s="231" t="s">
        <v>2017</v>
      </c>
      <c r="G262" s="232" t="s">
        <v>220</v>
      </c>
      <c r="H262" s="233">
        <v>11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277</v>
      </c>
      <c r="AT262" s="241" t="s">
        <v>205</v>
      </c>
      <c r="AU262" s="241" t="s">
        <v>85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277</v>
      </c>
      <c r="BM262" s="241" t="s">
        <v>436</v>
      </c>
    </row>
    <row r="263" s="2" customFormat="1" ht="16.5" customHeight="1">
      <c r="A263" s="39"/>
      <c r="B263" s="40"/>
      <c r="C263" s="229" t="s">
        <v>829</v>
      </c>
      <c r="D263" s="229" t="s">
        <v>205</v>
      </c>
      <c r="E263" s="230" t="s">
        <v>2018</v>
      </c>
      <c r="F263" s="231" t="s">
        <v>2019</v>
      </c>
      <c r="G263" s="232" t="s">
        <v>220</v>
      </c>
      <c r="H263" s="233">
        <v>9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277</v>
      </c>
      <c r="AT263" s="241" t="s">
        <v>205</v>
      </c>
      <c r="AU263" s="241" t="s">
        <v>85</v>
      </c>
      <c r="AY263" s="18" t="s">
        <v>203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277</v>
      </c>
      <c r="BM263" s="241" t="s">
        <v>440</v>
      </c>
    </row>
    <row r="264" s="2" customFormat="1" ht="16.5" customHeight="1">
      <c r="A264" s="39"/>
      <c r="B264" s="40"/>
      <c r="C264" s="229" t="s">
        <v>836</v>
      </c>
      <c r="D264" s="229" t="s">
        <v>205</v>
      </c>
      <c r="E264" s="230" t="s">
        <v>2020</v>
      </c>
      <c r="F264" s="231" t="s">
        <v>2021</v>
      </c>
      <c r="G264" s="232" t="s">
        <v>220</v>
      </c>
      <c r="H264" s="233">
        <v>2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277</v>
      </c>
      <c r="AT264" s="241" t="s">
        <v>205</v>
      </c>
      <c r="AU264" s="241" t="s">
        <v>85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277</v>
      </c>
      <c r="BM264" s="241" t="s">
        <v>1735</v>
      </c>
    </row>
    <row r="265" s="2" customFormat="1" ht="16.5" customHeight="1">
      <c r="A265" s="39"/>
      <c r="B265" s="40"/>
      <c r="C265" s="229" t="s">
        <v>841</v>
      </c>
      <c r="D265" s="229" t="s">
        <v>205</v>
      </c>
      <c r="E265" s="230" t="s">
        <v>2022</v>
      </c>
      <c r="F265" s="231" t="s">
        <v>2023</v>
      </c>
      <c r="G265" s="232" t="s">
        <v>220</v>
      </c>
      <c r="H265" s="233">
        <v>3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277</v>
      </c>
      <c r="AT265" s="241" t="s">
        <v>205</v>
      </c>
      <c r="AU265" s="241" t="s">
        <v>85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277</v>
      </c>
      <c r="BM265" s="241" t="s">
        <v>444</v>
      </c>
    </row>
    <row r="266" s="2" customFormat="1" ht="24.15" customHeight="1">
      <c r="A266" s="39"/>
      <c r="B266" s="40"/>
      <c r="C266" s="229" t="s">
        <v>847</v>
      </c>
      <c r="D266" s="229" t="s">
        <v>205</v>
      </c>
      <c r="E266" s="230" t="s">
        <v>2024</v>
      </c>
      <c r="F266" s="231" t="s">
        <v>2025</v>
      </c>
      <c r="G266" s="232" t="s">
        <v>1559</v>
      </c>
      <c r="H266" s="233">
        <v>14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277</v>
      </c>
      <c r="AT266" s="241" t="s">
        <v>205</v>
      </c>
      <c r="AU266" s="241" t="s">
        <v>85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277</v>
      </c>
      <c r="BM266" s="241" t="s">
        <v>1740</v>
      </c>
    </row>
    <row r="267" s="2" customFormat="1" ht="16.5" customHeight="1">
      <c r="A267" s="39"/>
      <c r="B267" s="40"/>
      <c r="C267" s="229" t="s">
        <v>853</v>
      </c>
      <c r="D267" s="229" t="s">
        <v>205</v>
      </c>
      <c r="E267" s="230" t="s">
        <v>2026</v>
      </c>
      <c r="F267" s="231" t="s">
        <v>2027</v>
      </c>
      <c r="G267" s="232" t="s">
        <v>220</v>
      </c>
      <c r="H267" s="233">
        <v>6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277</v>
      </c>
      <c r="AT267" s="241" t="s">
        <v>205</v>
      </c>
      <c r="AU267" s="241" t="s">
        <v>85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277</v>
      </c>
      <c r="BM267" s="241" t="s">
        <v>1743</v>
      </c>
    </row>
    <row r="268" s="2" customFormat="1" ht="16.5" customHeight="1">
      <c r="A268" s="39"/>
      <c r="B268" s="40"/>
      <c r="C268" s="229" t="s">
        <v>857</v>
      </c>
      <c r="D268" s="229" t="s">
        <v>205</v>
      </c>
      <c r="E268" s="230" t="s">
        <v>2028</v>
      </c>
      <c r="F268" s="231" t="s">
        <v>2029</v>
      </c>
      <c r="G268" s="232" t="s">
        <v>220</v>
      </c>
      <c r="H268" s="233">
        <v>1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277</v>
      </c>
      <c r="AT268" s="241" t="s">
        <v>205</v>
      </c>
      <c r="AU268" s="241" t="s">
        <v>85</v>
      </c>
      <c r="AY268" s="18" t="s">
        <v>203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277</v>
      </c>
      <c r="BM268" s="241" t="s">
        <v>1746</v>
      </c>
    </row>
    <row r="269" s="2" customFormat="1" ht="16.5" customHeight="1">
      <c r="A269" s="39"/>
      <c r="B269" s="40"/>
      <c r="C269" s="229" t="s">
        <v>860</v>
      </c>
      <c r="D269" s="229" t="s">
        <v>205</v>
      </c>
      <c r="E269" s="230" t="s">
        <v>2030</v>
      </c>
      <c r="F269" s="231" t="s">
        <v>2031</v>
      </c>
      <c r="G269" s="232" t="s">
        <v>220</v>
      </c>
      <c r="H269" s="233">
        <v>6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277</v>
      </c>
      <c r="AT269" s="241" t="s">
        <v>205</v>
      </c>
      <c r="AU269" s="241" t="s">
        <v>85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277</v>
      </c>
      <c r="BM269" s="241" t="s">
        <v>1749</v>
      </c>
    </row>
    <row r="270" s="2" customFormat="1" ht="16.5" customHeight="1">
      <c r="A270" s="39"/>
      <c r="B270" s="40"/>
      <c r="C270" s="281" t="s">
        <v>864</v>
      </c>
      <c r="D270" s="281" t="s">
        <v>643</v>
      </c>
      <c r="E270" s="282" t="s">
        <v>2032</v>
      </c>
      <c r="F270" s="283" t="s">
        <v>2033</v>
      </c>
      <c r="G270" s="284" t="s">
        <v>220</v>
      </c>
      <c r="H270" s="285">
        <v>6</v>
      </c>
      <c r="I270" s="286"/>
      <c r="J270" s="287">
        <f>ROUND(I270*H270,2)</f>
        <v>0</v>
      </c>
      <c r="K270" s="288"/>
      <c r="L270" s="289"/>
      <c r="M270" s="290" t="s">
        <v>1</v>
      </c>
      <c r="N270" s="291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214</v>
      </c>
      <c r="AT270" s="241" t="s">
        <v>643</v>
      </c>
      <c r="AU270" s="241" t="s">
        <v>85</v>
      </c>
      <c r="AY270" s="18" t="s">
        <v>203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277</v>
      </c>
      <c r="BM270" s="241" t="s">
        <v>1752</v>
      </c>
    </row>
    <row r="271" s="2" customFormat="1" ht="16.5" customHeight="1">
      <c r="A271" s="39"/>
      <c r="B271" s="40"/>
      <c r="C271" s="229" t="s">
        <v>868</v>
      </c>
      <c r="D271" s="229" t="s">
        <v>205</v>
      </c>
      <c r="E271" s="230" t="s">
        <v>2034</v>
      </c>
      <c r="F271" s="231" t="s">
        <v>2035</v>
      </c>
      <c r="G271" s="232" t="s">
        <v>220</v>
      </c>
      <c r="H271" s="233">
        <v>1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277</v>
      </c>
      <c r="AT271" s="241" t="s">
        <v>205</v>
      </c>
      <c r="AU271" s="241" t="s">
        <v>85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277</v>
      </c>
      <c r="BM271" s="241" t="s">
        <v>1755</v>
      </c>
    </row>
    <row r="272" s="2" customFormat="1" ht="16.5" customHeight="1">
      <c r="A272" s="39"/>
      <c r="B272" s="40"/>
      <c r="C272" s="281" t="s">
        <v>872</v>
      </c>
      <c r="D272" s="281" t="s">
        <v>643</v>
      </c>
      <c r="E272" s="282" t="s">
        <v>2036</v>
      </c>
      <c r="F272" s="283" t="s">
        <v>2037</v>
      </c>
      <c r="G272" s="284" t="s">
        <v>220</v>
      </c>
      <c r="H272" s="285">
        <v>6</v>
      </c>
      <c r="I272" s="286"/>
      <c r="J272" s="287">
        <f>ROUND(I272*H272,2)</f>
        <v>0</v>
      </c>
      <c r="K272" s="288"/>
      <c r="L272" s="289"/>
      <c r="M272" s="290" t="s">
        <v>1</v>
      </c>
      <c r="N272" s="291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214</v>
      </c>
      <c r="AT272" s="241" t="s">
        <v>643</v>
      </c>
      <c r="AU272" s="241" t="s">
        <v>85</v>
      </c>
      <c r="AY272" s="18" t="s">
        <v>203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277</v>
      </c>
      <c r="BM272" s="241" t="s">
        <v>1758</v>
      </c>
    </row>
    <row r="273" s="2" customFormat="1" ht="24.15" customHeight="1">
      <c r="A273" s="39"/>
      <c r="B273" s="40"/>
      <c r="C273" s="229" t="s">
        <v>876</v>
      </c>
      <c r="D273" s="229" t="s">
        <v>205</v>
      </c>
      <c r="E273" s="230" t="s">
        <v>2038</v>
      </c>
      <c r="F273" s="231" t="s">
        <v>2039</v>
      </c>
      <c r="G273" s="232" t="s">
        <v>336</v>
      </c>
      <c r="H273" s="233">
        <v>1301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277</v>
      </c>
      <c r="AT273" s="241" t="s">
        <v>205</v>
      </c>
      <c r="AU273" s="241" t="s">
        <v>85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277</v>
      </c>
      <c r="BM273" s="241" t="s">
        <v>1761</v>
      </c>
    </row>
    <row r="274" s="2" customFormat="1" ht="21.75" customHeight="1">
      <c r="A274" s="39"/>
      <c r="B274" s="40"/>
      <c r="C274" s="229" t="s">
        <v>880</v>
      </c>
      <c r="D274" s="229" t="s">
        <v>205</v>
      </c>
      <c r="E274" s="230" t="s">
        <v>2040</v>
      </c>
      <c r="F274" s="231" t="s">
        <v>2041</v>
      </c>
      <c r="G274" s="232" t="s">
        <v>336</v>
      </c>
      <c r="H274" s="233">
        <v>1301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277</v>
      </c>
      <c r="AT274" s="241" t="s">
        <v>205</v>
      </c>
      <c r="AU274" s="241" t="s">
        <v>85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277</v>
      </c>
      <c r="BM274" s="241" t="s">
        <v>1764</v>
      </c>
    </row>
    <row r="275" s="2" customFormat="1" ht="21.75" customHeight="1">
      <c r="A275" s="39"/>
      <c r="B275" s="40"/>
      <c r="C275" s="281" t="s">
        <v>884</v>
      </c>
      <c r="D275" s="281" t="s">
        <v>643</v>
      </c>
      <c r="E275" s="282" t="s">
        <v>2042</v>
      </c>
      <c r="F275" s="283" t="s">
        <v>2043</v>
      </c>
      <c r="G275" s="284" t="s">
        <v>220</v>
      </c>
      <c r="H275" s="285">
        <v>66</v>
      </c>
      <c r="I275" s="286"/>
      <c r="J275" s="287">
        <f>ROUND(I275*H275,2)</f>
        <v>0</v>
      </c>
      <c r="K275" s="288"/>
      <c r="L275" s="289"/>
      <c r="M275" s="290" t="s">
        <v>1</v>
      </c>
      <c r="N275" s="291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214</v>
      </c>
      <c r="AT275" s="241" t="s">
        <v>643</v>
      </c>
      <c r="AU275" s="241" t="s">
        <v>85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277</v>
      </c>
      <c r="BM275" s="241" t="s">
        <v>469</v>
      </c>
    </row>
    <row r="276" s="2" customFormat="1" ht="21.75" customHeight="1">
      <c r="A276" s="39"/>
      <c r="B276" s="40"/>
      <c r="C276" s="281" t="s">
        <v>888</v>
      </c>
      <c r="D276" s="281" t="s">
        <v>643</v>
      </c>
      <c r="E276" s="282" t="s">
        <v>2044</v>
      </c>
      <c r="F276" s="283" t="s">
        <v>2045</v>
      </c>
      <c r="G276" s="284" t="s">
        <v>220</v>
      </c>
      <c r="H276" s="285">
        <v>5</v>
      </c>
      <c r="I276" s="286"/>
      <c r="J276" s="287">
        <f>ROUND(I276*H276,2)</f>
        <v>0</v>
      </c>
      <c r="K276" s="288"/>
      <c r="L276" s="289"/>
      <c r="M276" s="290" t="s">
        <v>1</v>
      </c>
      <c r="N276" s="291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214</v>
      </c>
      <c r="AT276" s="241" t="s">
        <v>643</v>
      </c>
      <c r="AU276" s="241" t="s">
        <v>85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277</v>
      </c>
      <c r="BM276" s="241" t="s">
        <v>473</v>
      </c>
    </row>
    <row r="277" s="2" customFormat="1" ht="21.75" customHeight="1">
      <c r="A277" s="39"/>
      <c r="B277" s="40"/>
      <c r="C277" s="281" t="s">
        <v>892</v>
      </c>
      <c r="D277" s="281" t="s">
        <v>643</v>
      </c>
      <c r="E277" s="282" t="s">
        <v>2046</v>
      </c>
      <c r="F277" s="283" t="s">
        <v>2047</v>
      </c>
      <c r="G277" s="284" t="s">
        <v>220</v>
      </c>
      <c r="H277" s="285">
        <v>6</v>
      </c>
      <c r="I277" s="286"/>
      <c r="J277" s="287">
        <f>ROUND(I277*H277,2)</f>
        <v>0</v>
      </c>
      <c r="K277" s="288"/>
      <c r="L277" s="289"/>
      <c r="M277" s="290" t="s">
        <v>1</v>
      </c>
      <c r="N277" s="291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214</v>
      </c>
      <c r="AT277" s="241" t="s">
        <v>643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277</v>
      </c>
      <c r="BM277" s="241" t="s">
        <v>480</v>
      </c>
    </row>
    <row r="278" s="2" customFormat="1" ht="21.75" customHeight="1">
      <c r="A278" s="39"/>
      <c r="B278" s="40"/>
      <c r="C278" s="281" t="s">
        <v>896</v>
      </c>
      <c r="D278" s="281" t="s">
        <v>643</v>
      </c>
      <c r="E278" s="282" t="s">
        <v>2048</v>
      </c>
      <c r="F278" s="283" t="s">
        <v>2049</v>
      </c>
      <c r="G278" s="284" t="s">
        <v>220</v>
      </c>
      <c r="H278" s="285">
        <v>1</v>
      </c>
      <c r="I278" s="286"/>
      <c r="J278" s="287">
        <f>ROUND(I278*H278,2)</f>
        <v>0</v>
      </c>
      <c r="K278" s="288"/>
      <c r="L278" s="289"/>
      <c r="M278" s="290" t="s">
        <v>1</v>
      </c>
      <c r="N278" s="291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214</v>
      </c>
      <c r="AT278" s="241" t="s">
        <v>643</v>
      </c>
      <c r="AU278" s="241" t="s">
        <v>85</v>
      </c>
      <c r="AY278" s="18" t="s">
        <v>203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277</v>
      </c>
      <c r="BM278" s="241" t="s">
        <v>485</v>
      </c>
    </row>
    <row r="279" s="2" customFormat="1" ht="21.75" customHeight="1">
      <c r="A279" s="39"/>
      <c r="B279" s="40"/>
      <c r="C279" s="281" t="s">
        <v>901</v>
      </c>
      <c r="D279" s="281" t="s">
        <v>643</v>
      </c>
      <c r="E279" s="282" t="s">
        <v>2050</v>
      </c>
      <c r="F279" s="283" t="s">
        <v>2051</v>
      </c>
      <c r="G279" s="284" t="s">
        <v>220</v>
      </c>
      <c r="H279" s="285">
        <v>4</v>
      </c>
      <c r="I279" s="286"/>
      <c r="J279" s="287">
        <f>ROUND(I279*H279,2)</f>
        <v>0</v>
      </c>
      <c r="K279" s="288"/>
      <c r="L279" s="289"/>
      <c r="M279" s="290" t="s">
        <v>1</v>
      </c>
      <c r="N279" s="291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214</v>
      </c>
      <c r="AT279" s="241" t="s">
        <v>643</v>
      </c>
      <c r="AU279" s="241" t="s">
        <v>85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277</v>
      </c>
      <c r="BM279" s="241" t="s">
        <v>491</v>
      </c>
    </row>
    <row r="280" s="2" customFormat="1" ht="21.75" customHeight="1">
      <c r="A280" s="39"/>
      <c r="B280" s="40"/>
      <c r="C280" s="281" t="s">
        <v>905</v>
      </c>
      <c r="D280" s="281" t="s">
        <v>643</v>
      </c>
      <c r="E280" s="282" t="s">
        <v>2052</v>
      </c>
      <c r="F280" s="283" t="s">
        <v>2053</v>
      </c>
      <c r="G280" s="284" t="s">
        <v>220</v>
      </c>
      <c r="H280" s="285">
        <v>4</v>
      </c>
      <c r="I280" s="286"/>
      <c r="J280" s="287">
        <f>ROUND(I280*H280,2)</f>
        <v>0</v>
      </c>
      <c r="K280" s="288"/>
      <c r="L280" s="289"/>
      <c r="M280" s="290" t="s">
        <v>1</v>
      </c>
      <c r="N280" s="291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214</v>
      </c>
      <c r="AT280" s="241" t="s">
        <v>643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277</v>
      </c>
      <c r="BM280" s="241" t="s">
        <v>495</v>
      </c>
    </row>
    <row r="281" s="2" customFormat="1" ht="16.5" customHeight="1">
      <c r="A281" s="39"/>
      <c r="B281" s="40"/>
      <c r="C281" s="281" t="s">
        <v>909</v>
      </c>
      <c r="D281" s="281" t="s">
        <v>643</v>
      </c>
      <c r="E281" s="282" t="s">
        <v>2054</v>
      </c>
      <c r="F281" s="283" t="s">
        <v>2055</v>
      </c>
      <c r="G281" s="284" t="s">
        <v>220</v>
      </c>
      <c r="H281" s="285">
        <v>12</v>
      </c>
      <c r="I281" s="286"/>
      <c r="J281" s="287">
        <f>ROUND(I281*H281,2)</f>
        <v>0</v>
      </c>
      <c r="K281" s="288"/>
      <c r="L281" s="289"/>
      <c r="M281" s="290" t="s">
        <v>1</v>
      </c>
      <c r="N281" s="291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214</v>
      </c>
      <c r="AT281" s="241" t="s">
        <v>643</v>
      </c>
      <c r="AU281" s="241" t="s">
        <v>85</v>
      </c>
      <c r="AY281" s="18" t="s">
        <v>203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277</v>
      </c>
      <c r="BM281" s="241" t="s">
        <v>1779</v>
      </c>
    </row>
    <row r="282" s="2" customFormat="1" ht="16.5" customHeight="1">
      <c r="A282" s="39"/>
      <c r="B282" s="40"/>
      <c r="C282" s="281" t="s">
        <v>913</v>
      </c>
      <c r="D282" s="281" t="s">
        <v>643</v>
      </c>
      <c r="E282" s="282" t="s">
        <v>2056</v>
      </c>
      <c r="F282" s="283" t="s">
        <v>2057</v>
      </c>
      <c r="G282" s="284" t="s">
        <v>220</v>
      </c>
      <c r="H282" s="285">
        <v>56</v>
      </c>
      <c r="I282" s="286"/>
      <c r="J282" s="287">
        <f>ROUND(I282*H282,2)</f>
        <v>0</v>
      </c>
      <c r="K282" s="288"/>
      <c r="L282" s="289"/>
      <c r="M282" s="290" t="s">
        <v>1</v>
      </c>
      <c r="N282" s="291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214</v>
      </c>
      <c r="AT282" s="241" t="s">
        <v>643</v>
      </c>
      <c r="AU282" s="241" t="s">
        <v>85</v>
      </c>
      <c r="AY282" s="18" t="s">
        <v>203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277</v>
      </c>
      <c r="BM282" s="241" t="s">
        <v>1782</v>
      </c>
    </row>
    <row r="283" s="2" customFormat="1" ht="33" customHeight="1">
      <c r="A283" s="39"/>
      <c r="B283" s="40"/>
      <c r="C283" s="229" t="s">
        <v>917</v>
      </c>
      <c r="D283" s="229" t="s">
        <v>205</v>
      </c>
      <c r="E283" s="230" t="s">
        <v>2058</v>
      </c>
      <c r="F283" s="231" t="s">
        <v>2059</v>
      </c>
      <c r="G283" s="232" t="s">
        <v>220</v>
      </c>
      <c r="H283" s="233">
        <v>1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277</v>
      </c>
      <c r="AT283" s="241" t="s">
        <v>205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277</v>
      </c>
      <c r="BM283" s="241" t="s">
        <v>500</v>
      </c>
    </row>
    <row r="284" s="2" customFormat="1" ht="33" customHeight="1">
      <c r="A284" s="39"/>
      <c r="B284" s="40"/>
      <c r="C284" s="229" t="s">
        <v>921</v>
      </c>
      <c r="D284" s="229" t="s">
        <v>205</v>
      </c>
      <c r="E284" s="230" t="s">
        <v>2060</v>
      </c>
      <c r="F284" s="231" t="s">
        <v>2061</v>
      </c>
      <c r="G284" s="232" t="s">
        <v>220</v>
      </c>
      <c r="H284" s="233">
        <v>1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277</v>
      </c>
      <c r="AT284" s="241" t="s">
        <v>205</v>
      </c>
      <c r="AU284" s="241" t="s">
        <v>85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277</v>
      </c>
      <c r="BM284" s="241" t="s">
        <v>1787</v>
      </c>
    </row>
    <row r="285" s="2" customFormat="1" ht="33" customHeight="1">
      <c r="A285" s="39"/>
      <c r="B285" s="40"/>
      <c r="C285" s="229" t="s">
        <v>925</v>
      </c>
      <c r="D285" s="229" t="s">
        <v>205</v>
      </c>
      <c r="E285" s="230" t="s">
        <v>2062</v>
      </c>
      <c r="F285" s="231" t="s">
        <v>2063</v>
      </c>
      <c r="G285" s="232" t="s">
        <v>220</v>
      </c>
      <c r="H285" s="233">
        <v>1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277</v>
      </c>
      <c r="AT285" s="241" t="s">
        <v>205</v>
      </c>
      <c r="AU285" s="241" t="s">
        <v>85</v>
      </c>
      <c r="AY285" s="18" t="s">
        <v>203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277</v>
      </c>
      <c r="BM285" s="241" t="s">
        <v>503</v>
      </c>
    </row>
    <row r="286" s="2" customFormat="1" ht="21.75" customHeight="1">
      <c r="A286" s="39"/>
      <c r="B286" s="40"/>
      <c r="C286" s="229" t="s">
        <v>929</v>
      </c>
      <c r="D286" s="229" t="s">
        <v>205</v>
      </c>
      <c r="E286" s="230" t="s">
        <v>2064</v>
      </c>
      <c r="F286" s="231" t="s">
        <v>2065</v>
      </c>
      <c r="G286" s="232" t="s">
        <v>220</v>
      </c>
      <c r="H286" s="233">
        <v>1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277</v>
      </c>
      <c r="AT286" s="241" t="s">
        <v>205</v>
      </c>
      <c r="AU286" s="241" t="s">
        <v>85</v>
      </c>
      <c r="AY286" s="18" t="s">
        <v>203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277</v>
      </c>
      <c r="BM286" s="241" t="s">
        <v>507</v>
      </c>
    </row>
    <row r="287" s="2" customFormat="1" ht="24.15" customHeight="1">
      <c r="A287" s="39"/>
      <c r="B287" s="40"/>
      <c r="C287" s="229" t="s">
        <v>933</v>
      </c>
      <c r="D287" s="229" t="s">
        <v>205</v>
      </c>
      <c r="E287" s="230" t="s">
        <v>2066</v>
      </c>
      <c r="F287" s="231" t="s">
        <v>2067</v>
      </c>
      <c r="G287" s="232" t="s">
        <v>241</v>
      </c>
      <c r="H287" s="233">
        <v>0.53300000000000003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277</v>
      </c>
      <c r="AT287" s="241" t="s">
        <v>205</v>
      </c>
      <c r="AU287" s="241" t="s">
        <v>85</v>
      </c>
      <c r="AY287" s="18" t="s">
        <v>203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277</v>
      </c>
      <c r="BM287" s="241" t="s">
        <v>511</v>
      </c>
    </row>
    <row r="288" s="2" customFormat="1" ht="24.15" customHeight="1">
      <c r="A288" s="39"/>
      <c r="B288" s="40"/>
      <c r="C288" s="229" t="s">
        <v>937</v>
      </c>
      <c r="D288" s="229" t="s">
        <v>205</v>
      </c>
      <c r="E288" s="230" t="s">
        <v>2068</v>
      </c>
      <c r="F288" s="231" t="s">
        <v>2069</v>
      </c>
      <c r="G288" s="232" t="s">
        <v>1015</v>
      </c>
      <c r="H288" s="233">
        <v>1230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277</v>
      </c>
      <c r="AT288" s="241" t="s">
        <v>205</v>
      </c>
      <c r="AU288" s="241" t="s">
        <v>85</v>
      </c>
      <c r="AY288" s="18" t="s">
        <v>203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277</v>
      </c>
      <c r="BM288" s="241" t="s">
        <v>516</v>
      </c>
    </row>
    <row r="289" s="2" customFormat="1" ht="24.15" customHeight="1">
      <c r="A289" s="39"/>
      <c r="B289" s="40"/>
      <c r="C289" s="281" t="s">
        <v>941</v>
      </c>
      <c r="D289" s="281" t="s">
        <v>643</v>
      </c>
      <c r="E289" s="282" t="s">
        <v>2070</v>
      </c>
      <c r="F289" s="283" t="s">
        <v>2071</v>
      </c>
      <c r="G289" s="284" t="s">
        <v>241</v>
      </c>
      <c r="H289" s="285">
        <v>0.78000000000000003</v>
      </c>
      <c r="I289" s="286"/>
      <c r="J289" s="287">
        <f>ROUND(I289*H289,2)</f>
        <v>0</v>
      </c>
      <c r="K289" s="288"/>
      <c r="L289" s="289"/>
      <c r="M289" s="290" t="s">
        <v>1</v>
      </c>
      <c r="N289" s="291" t="s">
        <v>41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214</v>
      </c>
      <c r="AT289" s="241" t="s">
        <v>643</v>
      </c>
      <c r="AU289" s="241" t="s">
        <v>85</v>
      </c>
      <c r="AY289" s="18" t="s">
        <v>203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277</v>
      </c>
      <c r="BM289" s="241" t="s">
        <v>520</v>
      </c>
    </row>
    <row r="290" s="2" customFormat="1" ht="21.75" customHeight="1">
      <c r="A290" s="39"/>
      <c r="B290" s="40"/>
      <c r="C290" s="281" t="s">
        <v>945</v>
      </c>
      <c r="D290" s="281" t="s">
        <v>643</v>
      </c>
      <c r="E290" s="282" t="s">
        <v>2072</v>
      </c>
      <c r="F290" s="283" t="s">
        <v>2073</v>
      </c>
      <c r="G290" s="284" t="s">
        <v>241</v>
      </c>
      <c r="H290" s="285">
        <v>0.39000000000000001</v>
      </c>
      <c r="I290" s="286"/>
      <c r="J290" s="287">
        <f>ROUND(I290*H290,2)</f>
        <v>0</v>
      </c>
      <c r="K290" s="288"/>
      <c r="L290" s="289"/>
      <c r="M290" s="290" t="s">
        <v>1</v>
      </c>
      <c r="N290" s="291" t="s">
        <v>41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214</v>
      </c>
      <c r="AT290" s="241" t="s">
        <v>643</v>
      </c>
      <c r="AU290" s="241" t="s">
        <v>85</v>
      </c>
      <c r="AY290" s="18" t="s">
        <v>203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277</v>
      </c>
      <c r="BM290" s="241" t="s">
        <v>525</v>
      </c>
    </row>
    <row r="291" s="2" customFormat="1" ht="24.15" customHeight="1">
      <c r="A291" s="39"/>
      <c r="B291" s="40"/>
      <c r="C291" s="281" t="s">
        <v>949</v>
      </c>
      <c r="D291" s="281" t="s">
        <v>643</v>
      </c>
      <c r="E291" s="282" t="s">
        <v>2074</v>
      </c>
      <c r="F291" s="283" t="s">
        <v>2075</v>
      </c>
      <c r="G291" s="284" t="s">
        <v>241</v>
      </c>
      <c r="H291" s="285">
        <v>0.59999999999999998</v>
      </c>
      <c r="I291" s="286"/>
      <c r="J291" s="287">
        <f>ROUND(I291*H291,2)</f>
        <v>0</v>
      </c>
      <c r="K291" s="288"/>
      <c r="L291" s="289"/>
      <c r="M291" s="290" t="s">
        <v>1</v>
      </c>
      <c r="N291" s="291" t="s">
        <v>41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214</v>
      </c>
      <c r="AT291" s="241" t="s">
        <v>643</v>
      </c>
      <c r="AU291" s="241" t="s">
        <v>85</v>
      </c>
      <c r="AY291" s="18" t="s">
        <v>203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277</v>
      </c>
      <c r="BM291" s="241" t="s">
        <v>529</v>
      </c>
    </row>
    <row r="292" s="2" customFormat="1" ht="24.15" customHeight="1">
      <c r="A292" s="39"/>
      <c r="B292" s="40"/>
      <c r="C292" s="229" t="s">
        <v>953</v>
      </c>
      <c r="D292" s="229" t="s">
        <v>205</v>
      </c>
      <c r="E292" s="230" t="s">
        <v>2076</v>
      </c>
      <c r="F292" s="231" t="s">
        <v>2077</v>
      </c>
      <c r="G292" s="232" t="s">
        <v>620</v>
      </c>
      <c r="H292" s="280"/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277</v>
      </c>
      <c r="AT292" s="241" t="s">
        <v>205</v>
      </c>
      <c r="AU292" s="241" t="s">
        <v>85</v>
      </c>
      <c r="AY292" s="18" t="s">
        <v>203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277</v>
      </c>
      <c r="BM292" s="241" t="s">
        <v>534</v>
      </c>
    </row>
    <row r="293" s="12" customFormat="1" ht="22.8" customHeight="1">
      <c r="A293" s="12"/>
      <c r="B293" s="213"/>
      <c r="C293" s="214"/>
      <c r="D293" s="215" t="s">
        <v>75</v>
      </c>
      <c r="E293" s="227" t="s">
        <v>2078</v>
      </c>
      <c r="F293" s="227" t="s">
        <v>2079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SUM(P294:P315)</f>
        <v>0</v>
      </c>
      <c r="Q293" s="221"/>
      <c r="R293" s="222">
        <f>SUM(R294:R315)</f>
        <v>0</v>
      </c>
      <c r="S293" s="221"/>
      <c r="T293" s="223">
        <f>SUM(T294:T315)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85</v>
      </c>
      <c r="AT293" s="225" t="s">
        <v>75</v>
      </c>
      <c r="AU293" s="225" t="s">
        <v>83</v>
      </c>
      <c r="AY293" s="224" t="s">
        <v>203</v>
      </c>
      <c r="BK293" s="226">
        <f>SUM(BK294:BK315)</f>
        <v>0</v>
      </c>
    </row>
    <row r="294" s="2" customFormat="1" ht="24.15" customHeight="1">
      <c r="A294" s="39"/>
      <c r="B294" s="40"/>
      <c r="C294" s="229" t="s">
        <v>957</v>
      </c>
      <c r="D294" s="229" t="s">
        <v>205</v>
      </c>
      <c r="E294" s="230" t="s">
        <v>2080</v>
      </c>
      <c r="F294" s="231" t="s">
        <v>2081</v>
      </c>
      <c r="G294" s="232" t="s">
        <v>220</v>
      </c>
      <c r="H294" s="233">
        <v>11</v>
      </c>
      <c r="I294" s="234"/>
      <c r="J294" s="235">
        <f>ROUND(I294*H294,2)</f>
        <v>0</v>
      </c>
      <c r="K294" s="236"/>
      <c r="L294" s="45"/>
      <c r="M294" s="237" t="s">
        <v>1</v>
      </c>
      <c r="N294" s="238" t="s">
        <v>41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277</v>
      </c>
      <c r="AT294" s="241" t="s">
        <v>205</v>
      </c>
      <c r="AU294" s="241" t="s">
        <v>85</v>
      </c>
      <c r="AY294" s="18" t="s">
        <v>203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277</v>
      </c>
      <c r="BM294" s="241" t="s">
        <v>539</v>
      </c>
    </row>
    <row r="295" s="2" customFormat="1" ht="16.5" customHeight="1">
      <c r="A295" s="39"/>
      <c r="B295" s="40"/>
      <c r="C295" s="281" t="s">
        <v>476</v>
      </c>
      <c r="D295" s="281" t="s">
        <v>643</v>
      </c>
      <c r="E295" s="282" t="s">
        <v>2082</v>
      </c>
      <c r="F295" s="283" t="s">
        <v>2083</v>
      </c>
      <c r="G295" s="284" t="s">
        <v>220</v>
      </c>
      <c r="H295" s="285">
        <v>9</v>
      </c>
      <c r="I295" s="286"/>
      <c r="J295" s="287">
        <f>ROUND(I295*H295,2)</f>
        <v>0</v>
      </c>
      <c r="K295" s="288"/>
      <c r="L295" s="289"/>
      <c r="M295" s="290" t="s">
        <v>1</v>
      </c>
      <c r="N295" s="291" t="s">
        <v>41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214</v>
      </c>
      <c r="AT295" s="241" t="s">
        <v>643</v>
      </c>
      <c r="AU295" s="241" t="s">
        <v>85</v>
      </c>
      <c r="AY295" s="18" t="s">
        <v>203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277</v>
      </c>
      <c r="BM295" s="241" t="s">
        <v>544</v>
      </c>
    </row>
    <row r="296" s="2" customFormat="1" ht="16.5" customHeight="1">
      <c r="A296" s="39"/>
      <c r="B296" s="40"/>
      <c r="C296" s="281" t="s">
        <v>964</v>
      </c>
      <c r="D296" s="281" t="s">
        <v>643</v>
      </c>
      <c r="E296" s="282" t="s">
        <v>2084</v>
      </c>
      <c r="F296" s="283" t="s">
        <v>2085</v>
      </c>
      <c r="G296" s="284" t="s">
        <v>220</v>
      </c>
      <c r="H296" s="285">
        <v>2</v>
      </c>
      <c r="I296" s="286"/>
      <c r="J296" s="287">
        <f>ROUND(I296*H296,2)</f>
        <v>0</v>
      </c>
      <c r="K296" s="288"/>
      <c r="L296" s="289"/>
      <c r="M296" s="290" t="s">
        <v>1</v>
      </c>
      <c r="N296" s="291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214</v>
      </c>
      <c r="AT296" s="241" t="s">
        <v>643</v>
      </c>
      <c r="AU296" s="241" t="s">
        <v>85</v>
      </c>
      <c r="AY296" s="18" t="s">
        <v>203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277</v>
      </c>
      <c r="BM296" s="241" t="s">
        <v>548</v>
      </c>
    </row>
    <row r="297" s="2" customFormat="1" ht="16.5" customHeight="1">
      <c r="A297" s="39"/>
      <c r="B297" s="40"/>
      <c r="C297" s="229" t="s">
        <v>968</v>
      </c>
      <c r="D297" s="229" t="s">
        <v>205</v>
      </c>
      <c r="E297" s="230" t="s">
        <v>2086</v>
      </c>
      <c r="F297" s="231" t="s">
        <v>2087</v>
      </c>
      <c r="G297" s="232" t="s">
        <v>1559</v>
      </c>
      <c r="H297" s="233">
        <v>1</v>
      </c>
      <c r="I297" s="234"/>
      <c r="J297" s="235">
        <f>ROUND(I297*H297,2)</f>
        <v>0</v>
      </c>
      <c r="K297" s="236"/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277</v>
      </c>
      <c r="AT297" s="241" t="s">
        <v>205</v>
      </c>
      <c r="AU297" s="241" t="s">
        <v>85</v>
      </c>
      <c r="AY297" s="18" t="s">
        <v>203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277</v>
      </c>
      <c r="BM297" s="241" t="s">
        <v>553</v>
      </c>
    </row>
    <row r="298" s="2" customFormat="1" ht="24.15" customHeight="1">
      <c r="A298" s="39"/>
      <c r="B298" s="40"/>
      <c r="C298" s="229" t="s">
        <v>972</v>
      </c>
      <c r="D298" s="229" t="s">
        <v>205</v>
      </c>
      <c r="E298" s="230" t="s">
        <v>2088</v>
      </c>
      <c r="F298" s="231" t="s">
        <v>2089</v>
      </c>
      <c r="G298" s="232" t="s">
        <v>220</v>
      </c>
      <c r="H298" s="233">
        <v>1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277</v>
      </c>
      <c r="AT298" s="241" t="s">
        <v>205</v>
      </c>
      <c r="AU298" s="241" t="s">
        <v>85</v>
      </c>
      <c r="AY298" s="18" t="s">
        <v>203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277</v>
      </c>
      <c r="BM298" s="241" t="s">
        <v>557</v>
      </c>
    </row>
    <row r="299" s="2" customFormat="1" ht="21.75" customHeight="1">
      <c r="A299" s="39"/>
      <c r="B299" s="40"/>
      <c r="C299" s="281" t="s">
        <v>976</v>
      </c>
      <c r="D299" s="281" t="s">
        <v>643</v>
      </c>
      <c r="E299" s="282" t="s">
        <v>2090</v>
      </c>
      <c r="F299" s="283" t="s">
        <v>2091</v>
      </c>
      <c r="G299" s="284" t="s">
        <v>220</v>
      </c>
      <c r="H299" s="285">
        <v>1</v>
      </c>
      <c r="I299" s="286"/>
      <c r="J299" s="287">
        <f>ROUND(I299*H299,2)</f>
        <v>0</v>
      </c>
      <c r="K299" s="288"/>
      <c r="L299" s="289"/>
      <c r="M299" s="290" t="s">
        <v>1</v>
      </c>
      <c r="N299" s="291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214</v>
      </c>
      <c r="AT299" s="241" t="s">
        <v>643</v>
      </c>
      <c r="AU299" s="241" t="s">
        <v>85</v>
      </c>
      <c r="AY299" s="18" t="s">
        <v>203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277</v>
      </c>
      <c r="BM299" s="241" t="s">
        <v>561</v>
      </c>
    </row>
    <row r="300" s="2" customFormat="1" ht="16.5" customHeight="1">
      <c r="A300" s="39"/>
      <c r="B300" s="40"/>
      <c r="C300" s="229" t="s">
        <v>981</v>
      </c>
      <c r="D300" s="229" t="s">
        <v>205</v>
      </c>
      <c r="E300" s="230" t="s">
        <v>2092</v>
      </c>
      <c r="F300" s="231" t="s">
        <v>2093</v>
      </c>
      <c r="G300" s="232" t="s">
        <v>1559</v>
      </c>
      <c r="H300" s="233">
        <v>3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277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277</v>
      </c>
      <c r="BM300" s="241" t="s">
        <v>567</v>
      </c>
    </row>
    <row r="301" s="2" customFormat="1" ht="21.75" customHeight="1">
      <c r="A301" s="39"/>
      <c r="B301" s="40"/>
      <c r="C301" s="229" t="s">
        <v>986</v>
      </c>
      <c r="D301" s="229" t="s">
        <v>205</v>
      </c>
      <c r="E301" s="230" t="s">
        <v>2094</v>
      </c>
      <c r="F301" s="231" t="s">
        <v>2095</v>
      </c>
      <c r="G301" s="232" t="s">
        <v>1559</v>
      </c>
      <c r="H301" s="233">
        <v>3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277</v>
      </c>
      <c r="AT301" s="241" t="s">
        <v>205</v>
      </c>
      <c r="AU301" s="241" t="s">
        <v>85</v>
      </c>
      <c r="AY301" s="18" t="s">
        <v>203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277</v>
      </c>
      <c r="BM301" s="241" t="s">
        <v>2096</v>
      </c>
    </row>
    <row r="302" s="2" customFormat="1" ht="24.15" customHeight="1">
      <c r="A302" s="39"/>
      <c r="B302" s="40"/>
      <c r="C302" s="281" t="s">
        <v>990</v>
      </c>
      <c r="D302" s="281" t="s">
        <v>643</v>
      </c>
      <c r="E302" s="282" t="s">
        <v>2097</v>
      </c>
      <c r="F302" s="283" t="s">
        <v>2098</v>
      </c>
      <c r="G302" s="284" t="s">
        <v>220</v>
      </c>
      <c r="H302" s="285">
        <v>2</v>
      </c>
      <c r="I302" s="286"/>
      <c r="J302" s="287">
        <f>ROUND(I302*H302,2)</f>
        <v>0</v>
      </c>
      <c r="K302" s="288"/>
      <c r="L302" s="289"/>
      <c r="M302" s="290" t="s">
        <v>1</v>
      </c>
      <c r="N302" s="291" t="s">
        <v>41</v>
      </c>
      <c r="O302" s="92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214</v>
      </c>
      <c r="AT302" s="241" t="s">
        <v>643</v>
      </c>
      <c r="AU302" s="241" t="s">
        <v>85</v>
      </c>
      <c r="AY302" s="18" t="s">
        <v>203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83</v>
      </c>
      <c r="BK302" s="242">
        <f>ROUND(I302*H302,2)</f>
        <v>0</v>
      </c>
      <c r="BL302" s="18" t="s">
        <v>277</v>
      </c>
      <c r="BM302" s="241" t="s">
        <v>2099</v>
      </c>
    </row>
    <row r="303" s="2" customFormat="1" ht="24.15" customHeight="1">
      <c r="A303" s="39"/>
      <c r="B303" s="40"/>
      <c r="C303" s="281" t="s">
        <v>994</v>
      </c>
      <c r="D303" s="281" t="s">
        <v>643</v>
      </c>
      <c r="E303" s="282" t="s">
        <v>2100</v>
      </c>
      <c r="F303" s="283" t="s">
        <v>2101</v>
      </c>
      <c r="G303" s="284" t="s">
        <v>220</v>
      </c>
      <c r="H303" s="285">
        <v>1</v>
      </c>
      <c r="I303" s="286"/>
      <c r="J303" s="287">
        <f>ROUND(I303*H303,2)</f>
        <v>0</v>
      </c>
      <c r="K303" s="288"/>
      <c r="L303" s="289"/>
      <c r="M303" s="290" t="s">
        <v>1</v>
      </c>
      <c r="N303" s="291" t="s">
        <v>41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214</v>
      </c>
      <c r="AT303" s="241" t="s">
        <v>643</v>
      </c>
      <c r="AU303" s="241" t="s">
        <v>85</v>
      </c>
      <c r="AY303" s="18" t="s">
        <v>203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83</v>
      </c>
      <c r="BK303" s="242">
        <f>ROUND(I303*H303,2)</f>
        <v>0</v>
      </c>
      <c r="BL303" s="18" t="s">
        <v>277</v>
      </c>
      <c r="BM303" s="241" t="s">
        <v>2102</v>
      </c>
    </row>
    <row r="304" s="2" customFormat="1" ht="24.15" customHeight="1">
      <c r="A304" s="39"/>
      <c r="B304" s="40"/>
      <c r="C304" s="229" t="s">
        <v>998</v>
      </c>
      <c r="D304" s="229" t="s">
        <v>205</v>
      </c>
      <c r="E304" s="230" t="s">
        <v>2103</v>
      </c>
      <c r="F304" s="231" t="s">
        <v>2104</v>
      </c>
      <c r="G304" s="232" t="s">
        <v>1559</v>
      </c>
      <c r="H304" s="233">
        <v>4</v>
      </c>
      <c r="I304" s="234"/>
      <c r="J304" s="235">
        <f>ROUND(I304*H304,2)</f>
        <v>0</v>
      </c>
      <c r="K304" s="236"/>
      <c r="L304" s="45"/>
      <c r="M304" s="237" t="s">
        <v>1</v>
      </c>
      <c r="N304" s="238" t="s">
        <v>41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277</v>
      </c>
      <c r="AT304" s="241" t="s">
        <v>205</v>
      </c>
      <c r="AU304" s="241" t="s">
        <v>85</v>
      </c>
      <c r="AY304" s="18" t="s">
        <v>203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277</v>
      </c>
      <c r="BM304" s="241" t="s">
        <v>2105</v>
      </c>
    </row>
    <row r="305" s="2" customFormat="1" ht="21.75" customHeight="1">
      <c r="A305" s="39"/>
      <c r="B305" s="40"/>
      <c r="C305" s="229" t="s">
        <v>1002</v>
      </c>
      <c r="D305" s="229" t="s">
        <v>205</v>
      </c>
      <c r="E305" s="230" t="s">
        <v>2106</v>
      </c>
      <c r="F305" s="231" t="s">
        <v>2107</v>
      </c>
      <c r="G305" s="232" t="s">
        <v>1559</v>
      </c>
      <c r="H305" s="233">
        <v>1</v>
      </c>
      <c r="I305" s="234"/>
      <c r="J305" s="235">
        <f>ROUND(I305*H305,2)</f>
        <v>0</v>
      </c>
      <c r="K305" s="236"/>
      <c r="L305" s="45"/>
      <c r="M305" s="237" t="s">
        <v>1</v>
      </c>
      <c r="N305" s="238" t="s">
        <v>41</v>
      </c>
      <c r="O305" s="92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277</v>
      </c>
      <c r="AT305" s="241" t="s">
        <v>205</v>
      </c>
      <c r="AU305" s="241" t="s">
        <v>85</v>
      </c>
      <c r="AY305" s="18" t="s">
        <v>203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83</v>
      </c>
      <c r="BK305" s="242">
        <f>ROUND(I305*H305,2)</f>
        <v>0</v>
      </c>
      <c r="BL305" s="18" t="s">
        <v>277</v>
      </c>
      <c r="BM305" s="241" t="s">
        <v>2108</v>
      </c>
    </row>
    <row r="306" s="2" customFormat="1" ht="21.75" customHeight="1">
      <c r="A306" s="39"/>
      <c r="B306" s="40"/>
      <c r="C306" s="229" t="s">
        <v>1006</v>
      </c>
      <c r="D306" s="229" t="s">
        <v>205</v>
      </c>
      <c r="E306" s="230" t="s">
        <v>2109</v>
      </c>
      <c r="F306" s="231" t="s">
        <v>2110</v>
      </c>
      <c r="G306" s="232" t="s">
        <v>1559</v>
      </c>
      <c r="H306" s="233">
        <v>3</v>
      </c>
      <c r="I306" s="234"/>
      <c r="J306" s="235">
        <f>ROUND(I306*H306,2)</f>
        <v>0</v>
      </c>
      <c r="K306" s="236"/>
      <c r="L306" s="45"/>
      <c r="M306" s="237" t="s">
        <v>1</v>
      </c>
      <c r="N306" s="238" t="s">
        <v>41</v>
      </c>
      <c r="O306" s="92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277</v>
      </c>
      <c r="AT306" s="241" t="s">
        <v>205</v>
      </c>
      <c r="AU306" s="241" t="s">
        <v>85</v>
      </c>
      <c r="AY306" s="18" t="s">
        <v>203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83</v>
      </c>
      <c r="BK306" s="242">
        <f>ROUND(I306*H306,2)</f>
        <v>0</v>
      </c>
      <c r="BL306" s="18" t="s">
        <v>277</v>
      </c>
      <c r="BM306" s="241" t="s">
        <v>2111</v>
      </c>
    </row>
    <row r="307" s="2" customFormat="1" ht="33" customHeight="1">
      <c r="A307" s="39"/>
      <c r="B307" s="40"/>
      <c r="C307" s="229" t="s">
        <v>1012</v>
      </c>
      <c r="D307" s="229" t="s">
        <v>205</v>
      </c>
      <c r="E307" s="230" t="s">
        <v>2112</v>
      </c>
      <c r="F307" s="231" t="s">
        <v>2113</v>
      </c>
      <c r="G307" s="232" t="s">
        <v>241</v>
      </c>
      <c r="H307" s="233">
        <v>0.16300000000000001</v>
      </c>
      <c r="I307" s="234"/>
      <c r="J307" s="235">
        <f>ROUND(I307*H307,2)</f>
        <v>0</v>
      </c>
      <c r="K307" s="236"/>
      <c r="L307" s="45"/>
      <c r="M307" s="237" t="s">
        <v>1</v>
      </c>
      <c r="N307" s="238" t="s">
        <v>41</v>
      </c>
      <c r="O307" s="92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277</v>
      </c>
      <c r="AT307" s="241" t="s">
        <v>205</v>
      </c>
      <c r="AU307" s="241" t="s">
        <v>85</v>
      </c>
      <c r="AY307" s="18" t="s">
        <v>203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83</v>
      </c>
      <c r="BK307" s="242">
        <f>ROUND(I307*H307,2)</f>
        <v>0</v>
      </c>
      <c r="BL307" s="18" t="s">
        <v>277</v>
      </c>
      <c r="BM307" s="241" t="s">
        <v>2114</v>
      </c>
    </row>
    <row r="308" s="2" customFormat="1" ht="16.5" customHeight="1">
      <c r="A308" s="39"/>
      <c r="B308" s="40"/>
      <c r="C308" s="229" t="s">
        <v>1021</v>
      </c>
      <c r="D308" s="229" t="s">
        <v>205</v>
      </c>
      <c r="E308" s="230" t="s">
        <v>2115</v>
      </c>
      <c r="F308" s="231" t="s">
        <v>2116</v>
      </c>
      <c r="G308" s="232" t="s">
        <v>220</v>
      </c>
      <c r="H308" s="233">
        <v>15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277</v>
      </c>
      <c r="AT308" s="241" t="s">
        <v>205</v>
      </c>
      <c r="AU308" s="241" t="s">
        <v>85</v>
      </c>
      <c r="AY308" s="18" t="s">
        <v>203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277</v>
      </c>
      <c r="BM308" s="241" t="s">
        <v>2117</v>
      </c>
    </row>
    <row r="309" s="2" customFormat="1" ht="21.75" customHeight="1">
      <c r="A309" s="39"/>
      <c r="B309" s="40"/>
      <c r="C309" s="229" t="s">
        <v>1025</v>
      </c>
      <c r="D309" s="229" t="s">
        <v>205</v>
      </c>
      <c r="E309" s="230" t="s">
        <v>2118</v>
      </c>
      <c r="F309" s="231" t="s">
        <v>2119</v>
      </c>
      <c r="G309" s="232" t="s">
        <v>1559</v>
      </c>
      <c r="H309" s="233">
        <v>15</v>
      </c>
      <c r="I309" s="234"/>
      <c r="J309" s="235">
        <f>ROUND(I309*H309,2)</f>
        <v>0</v>
      </c>
      <c r="K309" s="236"/>
      <c r="L309" s="45"/>
      <c r="M309" s="237" t="s">
        <v>1</v>
      </c>
      <c r="N309" s="238" t="s">
        <v>41</v>
      </c>
      <c r="O309" s="92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277</v>
      </c>
      <c r="AT309" s="241" t="s">
        <v>205</v>
      </c>
      <c r="AU309" s="241" t="s">
        <v>85</v>
      </c>
      <c r="AY309" s="18" t="s">
        <v>203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277</v>
      </c>
      <c r="BM309" s="241" t="s">
        <v>2120</v>
      </c>
    </row>
    <row r="310" s="2" customFormat="1" ht="16.5" customHeight="1">
      <c r="A310" s="39"/>
      <c r="B310" s="40"/>
      <c r="C310" s="281" t="s">
        <v>341</v>
      </c>
      <c r="D310" s="281" t="s">
        <v>643</v>
      </c>
      <c r="E310" s="282" t="s">
        <v>2121</v>
      </c>
      <c r="F310" s="283" t="s">
        <v>2122</v>
      </c>
      <c r="G310" s="284" t="s">
        <v>220</v>
      </c>
      <c r="H310" s="285">
        <v>15</v>
      </c>
      <c r="I310" s="286"/>
      <c r="J310" s="287">
        <f>ROUND(I310*H310,2)</f>
        <v>0</v>
      </c>
      <c r="K310" s="288"/>
      <c r="L310" s="289"/>
      <c r="M310" s="290" t="s">
        <v>1</v>
      </c>
      <c r="N310" s="291" t="s">
        <v>41</v>
      </c>
      <c r="O310" s="92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214</v>
      </c>
      <c r="AT310" s="241" t="s">
        <v>643</v>
      </c>
      <c r="AU310" s="241" t="s">
        <v>85</v>
      </c>
      <c r="AY310" s="18" t="s">
        <v>203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83</v>
      </c>
      <c r="BK310" s="242">
        <f>ROUND(I310*H310,2)</f>
        <v>0</v>
      </c>
      <c r="BL310" s="18" t="s">
        <v>277</v>
      </c>
      <c r="BM310" s="241" t="s">
        <v>2123</v>
      </c>
    </row>
    <row r="311" s="2" customFormat="1" ht="16.5" customHeight="1">
      <c r="A311" s="39"/>
      <c r="B311" s="40"/>
      <c r="C311" s="229" t="s">
        <v>1033</v>
      </c>
      <c r="D311" s="229" t="s">
        <v>205</v>
      </c>
      <c r="E311" s="230" t="s">
        <v>2124</v>
      </c>
      <c r="F311" s="231" t="s">
        <v>2125</v>
      </c>
      <c r="G311" s="232" t="s">
        <v>1559</v>
      </c>
      <c r="H311" s="233">
        <v>7</v>
      </c>
      <c r="I311" s="234"/>
      <c r="J311" s="235">
        <f>ROUND(I311*H311,2)</f>
        <v>0</v>
      </c>
      <c r="K311" s="236"/>
      <c r="L311" s="45"/>
      <c r="M311" s="237" t="s">
        <v>1</v>
      </c>
      <c r="N311" s="238" t="s">
        <v>41</v>
      </c>
      <c r="O311" s="92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277</v>
      </c>
      <c r="AT311" s="241" t="s">
        <v>205</v>
      </c>
      <c r="AU311" s="241" t="s">
        <v>85</v>
      </c>
      <c r="AY311" s="18" t="s">
        <v>203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83</v>
      </c>
      <c r="BK311" s="242">
        <f>ROUND(I311*H311,2)</f>
        <v>0</v>
      </c>
      <c r="BL311" s="18" t="s">
        <v>277</v>
      </c>
      <c r="BM311" s="241" t="s">
        <v>2126</v>
      </c>
    </row>
    <row r="312" s="2" customFormat="1" ht="24.15" customHeight="1">
      <c r="A312" s="39"/>
      <c r="B312" s="40"/>
      <c r="C312" s="229" t="s">
        <v>346</v>
      </c>
      <c r="D312" s="229" t="s">
        <v>205</v>
      </c>
      <c r="E312" s="230" t="s">
        <v>2127</v>
      </c>
      <c r="F312" s="231" t="s">
        <v>2128</v>
      </c>
      <c r="G312" s="232" t="s">
        <v>1559</v>
      </c>
      <c r="H312" s="233">
        <v>4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277</v>
      </c>
      <c r="AT312" s="241" t="s">
        <v>205</v>
      </c>
      <c r="AU312" s="241" t="s">
        <v>85</v>
      </c>
      <c r="AY312" s="18" t="s">
        <v>203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277</v>
      </c>
      <c r="BM312" s="241" t="s">
        <v>573</v>
      </c>
    </row>
    <row r="313" s="2" customFormat="1" ht="37.8" customHeight="1">
      <c r="A313" s="39"/>
      <c r="B313" s="40"/>
      <c r="C313" s="229" t="s">
        <v>1040</v>
      </c>
      <c r="D313" s="229" t="s">
        <v>205</v>
      </c>
      <c r="E313" s="230" t="s">
        <v>2129</v>
      </c>
      <c r="F313" s="231" t="s">
        <v>2130</v>
      </c>
      <c r="G313" s="232" t="s">
        <v>1559</v>
      </c>
      <c r="H313" s="233">
        <v>3</v>
      </c>
      <c r="I313" s="234"/>
      <c r="J313" s="235">
        <f>ROUND(I313*H313,2)</f>
        <v>0</v>
      </c>
      <c r="K313" s="236"/>
      <c r="L313" s="45"/>
      <c r="M313" s="237" t="s">
        <v>1</v>
      </c>
      <c r="N313" s="238" t="s">
        <v>41</v>
      </c>
      <c r="O313" s="92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277</v>
      </c>
      <c r="AT313" s="241" t="s">
        <v>205</v>
      </c>
      <c r="AU313" s="241" t="s">
        <v>85</v>
      </c>
      <c r="AY313" s="18" t="s">
        <v>203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83</v>
      </c>
      <c r="BK313" s="242">
        <f>ROUND(I313*H313,2)</f>
        <v>0</v>
      </c>
      <c r="BL313" s="18" t="s">
        <v>277</v>
      </c>
      <c r="BM313" s="241" t="s">
        <v>577</v>
      </c>
    </row>
    <row r="314" s="2" customFormat="1" ht="16.5" customHeight="1">
      <c r="A314" s="39"/>
      <c r="B314" s="40"/>
      <c r="C314" s="229" t="s">
        <v>1044</v>
      </c>
      <c r="D314" s="229" t="s">
        <v>205</v>
      </c>
      <c r="E314" s="230" t="s">
        <v>2131</v>
      </c>
      <c r="F314" s="231" t="s">
        <v>2132</v>
      </c>
      <c r="G314" s="232" t="s">
        <v>220</v>
      </c>
      <c r="H314" s="233">
        <v>31</v>
      </c>
      <c r="I314" s="234"/>
      <c r="J314" s="235">
        <f>ROUND(I314*H314,2)</f>
        <v>0</v>
      </c>
      <c r="K314" s="236"/>
      <c r="L314" s="45"/>
      <c r="M314" s="237" t="s">
        <v>1</v>
      </c>
      <c r="N314" s="238" t="s">
        <v>41</v>
      </c>
      <c r="O314" s="92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277</v>
      </c>
      <c r="AT314" s="241" t="s">
        <v>205</v>
      </c>
      <c r="AU314" s="241" t="s">
        <v>85</v>
      </c>
      <c r="AY314" s="18" t="s">
        <v>203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83</v>
      </c>
      <c r="BK314" s="242">
        <f>ROUND(I314*H314,2)</f>
        <v>0</v>
      </c>
      <c r="BL314" s="18" t="s">
        <v>277</v>
      </c>
      <c r="BM314" s="241" t="s">
        <v>581</v>
      </c>
    </row>
    <row r="315" s="2" customFormat="1" ht="24.15" customHeight="1">
      <c r="A315" s="39"/>
      <c r="B315" s="40"/>
      <c r="C315" s="229" t="s">
        <v>1048</v>
      </c>
      <c r="D315" s="229" t="s">
        <v>205</v>
      </c>
      <c r="E315" s="230" t="s">
        <v>2133</v>
      </c>
      <c r="F315" s="231" t="s">
        <v>2134</v>
      </c>
      <c r="G315" s="232" t="s">
        <v>620</v>
      </c>
      <c r="H315" s="280"/>
      <c r="I315" s="234"/>
      <c r="J315" s="235">
        <f>ROUND(I315*H315,2)</f>
        <v>0</v>
      </c>
      <c r="K315" s="236"/>
      <c r="L315" s="45"/>
      <c r="M315" s="237" t="s">
        <v>1</v>
      </c>
      <c r="N315" s="238" t="s">
        <v>41</v>
      </c>
      <c r="O315" s="92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277</v>
      </c>
      <c r="AT315" s="241" t="s">
        <v>205</v>
      </c>
      <c r="AU315" s="241" t="s">
        <v>85</v>
      </c>
      <c r="AY315" s="18" t="s">
        <v>203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83</v>
      </c>
      <c r="BK315" s="242">
        <f>ROUND(I315*H315,2)</f>
        <v>0</v>
      </c>
      <c r="BL315" s="18" t="s">
        <v>277</v>
      </c>
      <c r="BM315" s="241" t="s">
        <v>584</v>
      </c>
    </row>
    <row r="316" s="12" customFormat="1" ht="22.8" customHeight="1">
      <c r="A316" s="12"/>
      <c r="B316" s="213"/>
      <c r="C316" s="214"/>
      <c r="D316" s="215" t="s">
        <v>75</v>
      </c>
      <c r="E316" s="227" t="s">
        <v>2135</v>
      </c>
      <c r="F316" s="227" t="s">
        <v>2136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P317</f>
        <v>0</v>
      </c>
      <c r="Q316" s="221"/>
      <c r="R316" s="222">
        <f>R317</f>
        <v>0</v>
      </c>
      <c r="S316" s="221"/>
      <c r="T316" s="223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85</v>
      </c>
      <c r="AT316" s="225" t="s">
        <v>75</v>
      </c>
      <c r="AU316" s="225" t="s">
        <v>83</v>
      </c>
      <c r="AY316" s="224" t="s">
        <v>203</v>
      </c>
      <c r="BK316" s="226">
        <f>BK317</f>
        <v>0</v>
      </c>
    </row>
    <row r="317" s="2" customFormat="1" ht="33" customHeight="1">
      <c r="A317" s="39"/>
      <c r="B317" s="40"/>
      <c r="C317" s="229" t="s">
        <v>1052</v>
      </c>
      <c r="D317" s="229" t="s">
        <v>205</v>
      </c>
      <c r="E317" s="230" t="s">
        <v>2137</v>
      </c>
      <c r="F317" s="231" t="s">
        <v>2138</v>
      </c>
      <c r="G317" s="232" t="s">
        <v>1559</v>
      </c>
      <c r="H317" s="233">
        <v>1</v>
      </c>
      <c r="I317" s="234"/>
      <c r="J317" s="235">
        <f>ROUND(I317*H317,2)</f>
        <v>0</v>
      </c>
      <c r="K317" s="236"/>
      <c r="L317" s="45"/>
      <c r="M317" s="237" t="s">
        <v>1</v>
      </c>
      <c r="N317" s="238" t="s">
        <v>41</v>
      </c>
      <c r="O317" s="92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277</v>
      </c>
      <c r="AT317" s="241" t="s">
        <v>205</v>
      </c>
      <c r="AU317" s="241" t="s">
        <v>85</v>
      </c>
      <c r="AY317" s="18" t="s">
        <v>203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277</v>
      </c>
      <c r="BM317" s="241" t="s">
        <v>589</v>
      </c>
    </row>
    <row r="318" s="12" customFormat="1" ht="25.92" customHeight="1">
      <c r="A318" s="12"/>
      <c r="B318" s="213"/>
      <c r="C318" s="214"/>
      <c r="D318" s="215" t="s">
        <v>75</v>
      </c>
      <c r="E318" s="216" t="s">
        <v>1814</v>
      </c>
      <c r="F318" s="216" t="s">
        <v>1815</v>
      </c>
      <c r="G318" s="214"/>
      <c r="H318" s="214"/>
      <c r="I318" s="217"/>
      <c r="J318" s="218">
        <f>BK318</f>
        <v>0</v>
      </c>
      <c r="K318" s="214"/>
      <c r="L318" s="219"/>
      <c r="M318" s="220"/>
      <c r="N318" s="221"/>
      <c r="O318" s="221"/>
      <c r="P318" s="222">
        <f>SUM(P319:P320)</f>
        <v>0</v>
      </c>
      <c r="Q318" s="221"/>
      <c r="R318" s="222">
        <f>SUM(R319:R320)</f>
        <v>0</v>
      </c>
      <c r="S318" s="221"/>
      <c r="T318" s="223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4" t="s">
        <v>222</v>
      </c>
      <c r="AT318" s="225" t="s">
        <v>75</v>
      </c>
      <c r="AU318" s="225" t="s">
        <v>76</v>
      </c>
      <c r="AY318" s="224" t="s">
        <v>203</v>
      </c>
      <c r="BK318" s="226">
        <f>SUM(BK319:BK320)</f>
        <v>0</v>
      </c>
    </row>
    <row r="319" s="2" customFormat="1" ht="16.5" customHeight="1">
      <c r="A319" s="39"/>
      <c r="B319" s="40"/>
      <c r="C319" s="229" t="s">
        <v>1056</v>
      </c>
      <c r="D319" s="229" t="s">
        <v>205</v>
      </c>
      <c r="E319" s="230" t="s">
        <v>80</v>
      </c>
      <c r="F319" s="231" t="s">
        <v>1816</v>
      </c>
      <c r="G319" s="232" t="s">
        <v>1576</v>
      </c>
      <c r="H319" s="233">
        <v>1</v>
      </c>
      <c r="I319" s="234"/>
      <c r="J319" s="235">
        <f>ROUND(I319*H319,2)</f>
        <v>0</v>
      </c>
      <c r="K319" s="236"/>
      <c r="L319" s="45"/>
      <c r="M319" s="237" t="s">
        <v>1</v>
      </c>
      <c r="N319" s="238" t="s">
        <v>41</v>
      </c>
      <c r="O319" s="92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209</v>
      </c>
      <c r="AT319" s="241" t="s">
        <v>205</v>
      </c>
      <c r="AU319" s="241" t="s">
        <v>83</v>
      </c>
      <c r="AY319" s="18" t="s">
        <v>203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83</v>
      </c>
      <c r="BK319" s="242">
        <f>ROUND(I319*H319,2)</f>
        <v>0</v>
      </c>
      <c r="BL319" s="18" t="s">
        <v>209</v>
      </c>
      <c r="BM319" s="241" t="s">
        <v>2139</v>
      </c>
    </row>
    <row r="320" s="2" customFormat="1" ht="16.5" customHeight="1">
      <c r="A320" s="39"/>
      <c r="B320" s="40"/>
      <c r="C320" s="229" t="s">
        <v>1060</v>
      </c>
      <c r="D320" s="229" t="s">
        <v>205</v>
      </c>
      <c r="E320" s="230" t="s">
        <v>134</v>
      </c>
      <c r="F320" s="231" t="s">
        <v>1818</v>
      </c>
      <c r="G320" s="232" t="s">
        <v>1576</v>
      </c>
      <c r="H320" s="233">
        <v>1</v>
      </c>
      <c r="I320" s="234"/>
      <c r="J320" s="235">
        <f>ROUND(I320*H320,2)</f>
        <v>0</v>
      </c>
      <c r="K320" s="236"/>
      <c r="L320" s="45"/>
      <c r="M320" s="306" t="s">
        <v>1</v>
      </c>
      <c r="N320" s="307" t="s">
        <v>41</v>
      </c>
      <c r="O320" s="308"/>
      <c r="P320" s="309">
        <f>O320*H320</f>
        <v>0</v>
      </c>
      <c r="Q320" s="309">
        <v>0</v>
      </c>
      <c r="R320" s="309">
        <f>Q320*H320</f>
        <v>0</v>
      </c>
      <c r="S320" s="309">
        <v>0</v>
      </c>
      <c r="T320" s="31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209</v>
      </c>
      <c r="AT320" s="241" t="s">
        <v>205</v>
      </c>
      <c r="AU320" s="241" t="s">
        <v>83</v>
      </c>
      <c r="AY320" s="18" t="s">
        <v>203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209</v>
      </c>
      <c r="BM320" s="241" t="s">
        <v>2140</v>
      </c>
    </row>
    <row r="321" s="2" customFormat="1" ht="6.96" customHeight="1">
      <c r="A321" s="39"/>
      <c r="B321" s="67"/>
      <c r="C321" s="68"/>
      <c r="D321" s="68"/>
      <c r="E321" s="68"/>
      <c r="F321" s="68"/>
      <c r="G321" s="68"/>
      <c r="H321" s="68"/>
      <c r="I321" s="68"/>
      <c r="J321" s="68"/>
      <c r="K321" s="68"/>
      <c r="L321" s="45"/>
      <c r="M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</sheetData>
  <sheetProtection sheet="1" autoFilter="0" formatColumns="0" formatRows="0" objects="1" scenarios="1" spinCount="100000" saltValue="4upjRoOIc9c9oCRjiyuFCTXaVWIqzfraGi8TXCgJChqYpfsGiKbUtDNFCmUzZfbWwLK4O5fhSNoSi7wJoNWbVA==" hashValue="EeedvmOh/pvOrjiqvfwcDc6pgBKqB20xhtjdTohK9nzYOb8HOnsGvy24pNhQEChDVS8Ya0Ec6CtzR31emfUyqg==" algorithmName="SHA-512" password="99DC"/>
  <autoFilter ref="C131:K3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2141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ROUND((SUM(BE122:BE179)),  2)</f>
        <v>0</v>
      </c>
      <c r="G35" s="39"/>
      <c r="H35" s="39"/>
      <c r="I35" s="166">
        <v>0.20999999999999999</v>
      </c>
      <c r="J35" s="165">
        <f>ROUND(((SUM(BE122:BE179))*I35),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ROUND((SUM(BF122:BF179)),  2)</f>
        <v>0</v>
      </c>
      <c r="G36" s="39"/>
      <c r="H36" s="39"/>
      <c r="I36" s="166">
        <v>0.12</v>
      </c>
      <c r="J36" s="165">
        <f>ROUND(((SUM(BF122:BF179))*I36),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Silnoproudá elektrotechnika a bleskosvody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2142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2143</v>
      </c>
      <c r="E100" s="198"/>
      <c r="F100" s="198"/>
      <c r="G100" s="198"/>
      <c r="H100" s="198"/>
      <c r="I100" s="198"/>
      <c r="J100" s="199">
        <f>J178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188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Objekty OU, část D a DM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159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D.1.4.3 - Silnoproudá elektrotechnika a bleskosvody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31. 8. 2018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Ostravská univerzita</v>
      </c>
      <c r="G118" s="41"/>
      <c r="H118" s="41"/>
      <c r="I118" s="33" t="s">
        <v>30</v>
      </c>
      <c r="J118" s="37" t="str">
        <f>E23</f>
        <v>Marpo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189</v>
      </c>
      <c r="D121" s="204" t="s">
        <v>61</v>
      </c>
      <c r="E121" s="204" t="s">
        <v>57</v>
      </c>
      <c r="F121" s="204" t="s">
        <v>58</v>
      </c>
      <c r="G121" s="204" t="s">
        <v>190</v>
      </c>
      <c r="H121" s="204" t="s">
        <v>191</v>
      </c>
      <c r="I121" s="204" t="s">
        <v>192</v>
      </c>
      <c r="J121" s="205" t="s">
        <v>165</v>
      </c>
      <c r="K121" s="206" t="s">
        <v>193</v>
      </c>
      <c r="L121" s="207"/>
      <c r="M121" s="101" t="s">
        <v>1</v>
      </c>
      <c r="N121" s="102" t="s">
        <v>40</v>
      </c>
      <c r="O121" s="102" t="s">
        <v>194</v>
      </c>
      <c r="P121" s="102" t="s">
        <v>195</v>
      </c>
      <c r="Q121" s="102" t="s">
        <v>196</v>
      </c>
      <c r="R121" s="102" t="s">
        <v>197</v>
      </c>
      <c r="S121" s="102" t="s">
        <v>198</v>
      </c>
      <c r="T121" s="103" t="s">
        <v>199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200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2144</v>
      </c>
      <c r="F123" s="216" t="s">
        <v>2145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P124+SUM(P125:P178)</f>
        <v>0</v>
      </c>
      <c r="Q123" s="221"/>
      <c r="R123" s="222">
        <f>R124+SUM(R125:R178)</f>
        <v>0</v>
      </c>
      <c r="S123" s="221"/>
      <c r="T123" s="223">
        <f>T124+SUM(T125:T178)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203</v>
      </c>
      <c r="BK123" s="226">
        <f>BK124+SUM(BK125:BK178)</f>
        <v>0</v>
      </c>
    </row>
    <row r="124" s="2" customFormat="1" ht="16.5" customHeight="1">
      <c r="A124" s="39"/>
      <c r="B124" s="40"/>
      <c r="C124" s="229" t="s">
        <v>83</v>
      </c>
      <c r="D124" s="229" t="s">
        <v>205</v>
      </c>
      <c r="E124" s="230" t="s">
        <v>83</v>
      </c>
      <c r="F124" s="231" t="s">
        <v>2146</v>
      </c>
      <c r="G124" s="232" t="s">
        <v>850</v>
      </c>
      <c r="H124" s="233">
        <v>1075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41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209</v>
      </c>
      <c r="AT124" s="241" t="s">
        <v>205</v>
      </c>
      <c r="AU124" s="241" t="s">
        <v>83</v>
      </c>
      <c r="AY124" s="18" t="s">
        <v>203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83</v>
      </c>
      <c r="BK124" s="242">
        <f>ROUND(I124*H124,2)</f>
        <v>0</v>
      </c>
      <c r="BL124" s="18" t="s">
        <v>209</v>
      </c>
      <c r="BM124" s="241" t="s">
        <v>85</v>
      </c>
    </row>
    <row r="125" s="2" customFormat="1" ht="16.5" customHeight="1">
      <c r="A125" s="39"/>
      <c r="B125" s="40"/>
      <c r="C125" s="229" t="s">
        <v>85</v>
      </c>
      <c r="D125" s="229" t="s">
        <v>205</v>
      </c>
      <c r="E125" s="230" t="s">
        <v>85</v>
      </c>
      <c r="F125" s="231" t="s">
        <v>2147</v>
      </c>
      <c r="G125" s="232" t="s">
        <v>850</v>
      </c>
      <c r="H125" s="233">
        <v>225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209</v>
      </c>
      <c r="AT125" s="241" t="s">
        <v>205</v>
      </c>
      <c r="AU125" s="241" t="s">
        <v>83</v>
      </c>
      <c r="AY125" s="18" t="s">
        <v>203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209</v>
      </c>
      <c r="BM125" s="241" t="s">
        <v>209</v>
      </c>
    </row>
    <row r="126" s="2" customFormat="1" ht="16.5" customHeight="1">
      <c r="A126" s="39"/>
      <c r="B126" s="40"/>
      <c r="C126" s="229" t="s">
        <v>108</v>
      </c>
      <c r="D126" s="229" t="s">
        <v>205</v>
      </c>
      <c r="E126" s="230" t="s">
        <v>108</v>
      </c>
      <c r="F126" s="231" t="s">
        <v>2148</v>
      </c>
      <c r="G126" s="232" t="s">
        <v>850</v>
      </c>
      <c r="H126" s="233">
        <v>40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209</v>
      </c>
      <c r="AT126" s="241" t="s">
        <v>205</v>
      </c>
      <c r="AU126" s="241" t="s">
        <v>83</v>
      </c>
      <c r="AY126" s="18" t="s">
        <v>203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209</v>
      </c>
      <c r="BM126" s="241" t="s">
        <v>226</v>
      </c>
    </row>
    <row r="127" s="2" customFormat="1" ht="16.5" customHeight="1">
      <c r="A127" s="39"/>
      <c r="B127" s="40"/>
      <c r="C127" s="229" t="s">
        <v>209</v>
      </c>
      <c r="D127" s="229" t="s">
        <v>205</v>
      </c>
      <c r="E127" s="230" t="s">
        <v>209</v>
      </c>
      <c r="F127" s="231" t="s">
        <v>2149</v>
      </c>
      <c r="G127" s="232" t="s">
        <v>850</v>
      </c>
      <c r="H127" s="233">
        <v>20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83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234</v>
      </c>
    </row>
    <row r="128" s="2" customFormat="1" ht="16.5" customHeight="1">
      <c r="A128" s="39"/>
      <c r="B128" s="40"/>
      <c r="C128" s="229" t="s">
        <v>222</v>
      </c>
      <c r="D128" s="229" t="s">
        <v>205</v>
      </c>
      <c r="E128" s="230" t="s">
        <v>222</v>
      </c>
      <c r="F128" s="231" t="s">
        <v>2150</v>
      </c>
      <c r="G128" s="232" t="s">
        <v>850</v>
      </c>
      <c r="H128" s="233">
        <v>6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248</v>
      </c>
    </row>
    <row r="129" s="2" customFormat="1" ht="24.15" customHeight="1">
      <c r="A129" s="39"/>
      <c r="B129" s="40"/>
      <c r="C129" s="229" t="s">
        <v>226</v>
      </c>
      <c r="D129" s="229" t="s">
        <v>205</v>
      </c>
      <c r="E129" s="230" t="s">
        <v>226</v>
      </c>
      <c r="F129" s="231" t="s">
        <v>2151</v>
      </c>
      <c r="G129" s="232" t="s">
        <v>850</v>
      </c>
      <c r="H129" s="233">
        <v>36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</v>
      </c>
    </row>
    <row r="130" s="2" customFormat="1" ht="21.75" customHeight="1">
      <c r="A130" s="39"/>
      <c r="B130" s="40"/>
      <c r="C130" s="229" t="s">
        <v>230</v>
      </c>
      <c r="D130" s="229" t="s">
        <v>205</v>
      </c>
      <c r="E130" s="230" t="s">
        <v>230</v>
      </c>
      <c r="F130" s="231" t="s">
        <v>2152</v>
      </c>
      <c r="G130" s="232" t="s">
        <v>850</v>
      </c>
      <c r="H130" s="233">
        <v>6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267</v>
      </c>
    </row>
    <row r="131" s="2" customFormat="1" ht="16.5" customHeight="1">
      <c r="A131" s="39"/>
      <c r="B131" s="40"/>
      <c r="C131" s="229" t="s">
        <v>234</v>
      </c>
      <c r="D131" s="229" t="s">
        <v>205</v>
      </c>
      <c r="E131" s="230" t="s">
        <v>234</v>
      </c>
      <c r="F131" s="231" t="s">
        <v>2153</v>
      </c>
      <c r="G131" s="232" t="s">
        <v>850</v>
      </c>
      <c r="H131" s="233">
        <v>24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277</v>
      </c>
    </row>
    <row r="132" s="2" customFormat="1" ht="16.5" customHeight="1">
      <c r="A132" s="39"/>
      <c r="B132" s="40"/>
      <c r="C132" s="229" t="s">
        <v>238</v>
      </c>
      <c r="D132" s="229" t="s">
        <v>205</v>
      </c>
      <c r="E132" s="230" t="s">
        <v>238</v>
      </c>
      <c r="F132" s="231" t="s">
        <v>2154</v>
      </c>
      <c r="G132" s="232" t="s">
        <v>850</v>
      </c>
      <c r="H132" s="233">
        <v>6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288</v>
      </c>
    </row>
    <row r="133" s="2" customFormat="1" ht="16.5" customHeight="1">
      <c r="A133" s="39"/>
      <c r="B133" s="40"/>
      <c r="C133" s="229" t="s">
        <v>248</v>
      </c>
      <c r="D133" s="229" t="s">
        <v>205</v>
      </c>
      <c r="E133" s="230" t="s">
        <v>248</v>
      </c>
      <c r="F133" s="231" t="s">
        <v>2155</v>
      </c>
      <c r="G133" s="232" t="s">
        <v>850</v>
      </c>
      <c r="H133" s="233">
        <v>33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299</v>
      </c>
    </row>
    <row r="134" s="2" customFormat="1" ht="16.5" customHeight="1">
      <c r="A134" s="39"/>
      <c r="B134" s="40"/>
      <c r="C134" s="229" t="s">
        <v>253</v>
      </c>
      <c r="D134" s="229" t="s">
        <v>205</v>
      </c>
      <c r="E134" s="230" t="s">
        <v>253</v>
      </c>
      <c r="F134" s="231" t="s">
        <v>2156</v>
      </c>
      <c r="G134" s="232" t="s">
        <v>850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306</v>
      </c>
    </row>
    <row r="135" s="2" customFormat="1" ht="16.5" customHeight="1">
      <c r="A135" s="39"/>
      <c r="B135" s="40"/>
      <c r="C135" s="229" t="s">
        <v>8</v>
      </c>
      <c r="D135" s="229" t="s">
        <v>205</v>
      </c>
      <c r="E135" s="230" t="s">
        <v>8</v>
      </c>
      <c r="F135" s="231" t="s">
        <v>2157</v>
      </c>
      <c r="G135" s="232" t="s">
        <v>850</v>
      </c>
      <c r="H135" s="233">
        <v>18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316</v>
      </c>
    </row>
    <row r="136" s="2" customFormat="1" ht="16.5" customHeight="1">
      <c r="A136" s="39"/>
      <c r="B136" s="40"/>
      <c r="C136" s="229" t="s">
        <v>261</v>
      </c>
      <c r="D136" s="229" t="s">
        <v>205</v>
      </c>
      <c r="E136" s="230" t="s">
        <v>261</v>
      </c>
      <c r="F136" s="231" t="s">
        <v>2158</v>
      </c>
      <c r="G136" s="232" t="s">
        <v>850</v>
      </c>
      <c r="H136" s="233">
        <v>11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329</v>
      </c>
    </row>
    <row r="137" s="2" customFormat="1" ht="16.5" customHeight="1">
      <c r="A137" s="39"/>
      <c r="B137" s="40"/>
      <c r="C137" s="229" t="s">
        <v>267</v>
      </c>
      <c r="D137" s="229" t="s">
        <v>205</v>
      </c>
      <c r="E137" s="230" t="s">
        <v>267</v>
      </c>
      <c r="F137" s="231" t="s">
        <v>2159</v>
      </c>
      <c r="G137" s="232" t="s">
        <v>850</v>
      </c>
      <c r="H137" s="233">
        <v>9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338</v>
      </c>
    </row>
    <row r="138" s="2" customFormat="1" ht="16.5" customHeight="1">
      <c r="A138" s="39"/>
      <c r="B138" s="40"/>
      <c r="C138" s="229" t="s">
        <v>272</v>
      </c>
      <c r="D138" s="229" t="s">
        <v>205</v>
      </c>
      <c r="E138" s="230" t="s">
        <v>272</v>
      </c>
      <c r="F138" s="231" t="s">
        <v>2160</v>
      </c>
      <c r="G138" s="232" t="s">
        <v>850</v>
      </c>
      <c r="H138" s="233">
        <v>113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210</v>
      </c>
    </row>
    <row r="139" s="2" customFormat="1" ht="16.5" customHeight="1">
      <c r="A139" s="39"/>
      <c r="B139" s="40"/>
      <c r="C139" s="229" t="s">
        <v>277</v>
      </c>
      <c r="D139" s="229" t="s">
        <v>205</v>
      </c>
      <c r="E139" s="230" t="s">
        <v>277</v>
      </c>
      <c r="F139" s="231" t="s">
        <v>2161</v>
      </c>
      <c r="G139" s="232" t="s">
        <v>850</v>
      </c>
      <c r="H139" s="233">
        <v>6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214</v>
      </c>
    </row>
    <row r="140" s="2" customFormat="1" ht="16.5" customHeight="1">
      <c r="A140" s="39"/>
      <c r="B140" s="40"/>
      <c r="C140" s="229" t="s">
        <v>283</v>
      </c>
      <c r="D140" s="229" t="s">
        <v>205</v>
      </c>
      <c r="E140" s="230" t="s">
        <v>283</v>
      </c>
      <c r="F140" s="231" t="s">
        <v>2162</v>
      </c>
      <c r="G140" s="232" t="s">
        <v>850</v>
      </c>
      <c r="H140" s="233">
        <v>22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381</v>
      </c>
    </row>
    <row r="141" s="2" customFormat="1" ht="16.5" customHeight="1">
      <c r="A141" s="39"/>
      <c r="B141" s="40"/>
      <c r="C141" s="229" t="s">
        <v>288</v>
      </c>
      <c r="D141" s="229" t="s">
        <v>205</v>
      </c>
      <c r="E141" s="230" t="s">
        <v>288</v>
      </c>
      <c r="F141" s="231" t="s">
        <v>2163</v>
      </c>
      <c r="G141" s="232" t="s">
        <v>850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217</v>
      </c>
    </row>
    <row r="142" s="2" customFormat="1">
      <c r="A142" s="39"/>
      <c r="B142" s="40"/>
      <c r="C142" s="41"/>
      <c r="D142" s="245" t="s">
        <v>474</v>
      </c>
      <c r="E142" s="41"/>
      <c r="F142" s="276" t="s">
        <v>2164</v>
      </c>
      <c r="G142" s="41"/>
      <c r="H142" s="41"/>
      <c r="I142" s="277"/>
      <c r="J142" s="41"/>
      <c r="K142" s="41"/>
      <c r="L142" s="45"/>
      <c r="M142" s="278"/>
      <c r="N142" s="27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474</v>
      </c>
      <c r="AU142" s="18" t="s">
        <v>83</v>
      </c>
    </row>
    <row r="143" s="2" customFormat="1" ht="16.5" customHeight="1">
      <c r="A143" s="39"/>
      <c r="B143" s="40"/>
      <c r="C143" s="229" t="s">
        <v>294</v>
      </c>
      <c r="D143" s="229" t="s">
        <v>205</v>
      </c>
      <c r="E143" s="230" t="s">
        <v>294</v>
      </c>
      <c r="F143" s="231" t="s">
        <v>2165</v>
      </c>
      <c r="G143" s="232" t="s">
        <v>850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413</v>
      </c>
    </row>
    <row r="144" s="2" customFormat="1">
      <c r="A144" s="39"/>
      <c r="B144" s="40"/>
      <c r="C144" s="41"/>
      <c r="D144" s="245" t="s">
        <v>474</v>
      </c>
      <c r="E144" s="41"/>
      <c r="F144" s="276" t="s">
        <v>2166</v>
      </c>
      <c r="G144" s="41"/>
      <c r="H144" s="41"/>
      <c r="I144" s="277"/>
      <c r="J144" s="41"/>
      <c r="K144" s="41"/>
      <c r="L144" s="45"/>
      <c r="M144" s="278"/>
      <c r="N144" s="279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474</v>
      </c>
      <c r="AU144" s="18" t="s">
        <v>83</v>
      </c>
    </row>
    <row r="145" s="2" customFormat="1" ht="16.5" customHeight="1">
      <c r="A145" s="39"/>
      <c r="B145" s="40"/>
      <c r="C145" s="229" t="s">
        <v>299</v>
      </c>
      <c r="D145" s="229" t="s">
        <v>205</v>
      </c>
      <c r="E145" s="230" t="s">
        <v>299</v>
      </c>
      <c r="F145" s="231" t="s">
        <v>2167</v>
      </c>
      <c r="G145" s="232" t="s">
        <v>850</v>
      </c>
      <c r="H145" s="233">
        <v>1542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424</v>
      </c>
    </row>
    <row r="146" s="2" customFormat="1" ht="16.5" customHeight="1">
      <c r="A146" s="39"/>
      <c r="B146" s="40"/>
      <c r="C146" s="229" t="s">
        <v>7</v>
      </c>
      <c r="D146" s="229" t="s">
        <v>205</v>
      </c>
      <c r="E146" s="230" t="s">
        <v>7</v>
      </c>
      <c r="F146" s="231" t="s">
        <v>2168</v>
      </c>
      <c r="G146" s="232" t="s">
        <v>850</v>
      </c>
      <c r="H146" s="233">
        <v>2513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221</v>
      </c>
    </row>
    <row r="147" s="2" customFormat="1" ht="16.5" customHeight="1">
      <c r="A147" s="39"/>
      <c r="B147" s="40"/>
      <c r="C147" s="229" t="s">
        <v>306</v>
      </c>
      <c r="D147" s="229" t="s">
        <v>205</v>
      </c>
      <c r="E147" s="230" t="s">
        <v>306</v>
      </c>
      <c r="F147" s="231" t="s">
        <v>2169</v>
      </c>
      <c r="G147" s="232" t="s">
        <v>336</v>
      </c>
      <c r="H147" s="233">
        <v>6720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225</v>
      </c>
    </row>
    <row r="148" s="2" customFormat="1" ht="16.5" customHeight="1">
      <c r="A148" s="39"/>
      <c r="B148" s="40"/>
      <c r="C148" s="229" t="s">
        <v>312</v>
      </c>
      <c r="D148" s="229" t="s">
        <v>205</v>
      </c>
      <c r="E148" s="230" t="s">
        <v>312</v>
      </c>
      <c r="F148" s="231" t="s">
        <v>2170</v>
      </c>
      <c r="G148" s="232" t="s">
        <v>336</v>
      </c>
      <c r="H148" s="233">
        <v>5900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452</v>
      </c>
    </row>
    <row r="149" s="2" customFormat="1" ht="16.5" customHeight="1">
      <c r="A149" s="39"/>
      <c r="B149" s="40"/>
      <c r="C149" s="229" t="s">
        <v>316</v>
      </c>
      <c r="D149" s="229" t="s">
        <v>205</v>
      </c>
      <c r="E149" s="230" t="s">
        <v>316</v>
      </c>
      <c r="F149" s="231" t="s">
        <v>2171</v>
      </c>
      <c r="G149" s="232" t="s">
        <v>336</v>
      </c>
      <c r="H149" s="233">
        <v>15680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462</v>
      </c>
    </row>
    <row r="150" s="2" customFormat="1" ht="16.5" customHeight="1">
      <c r="A150" s="39"/>
      <c r="B150" s="40"/>
      <c r="C150" s="229" t="s">
        <v>324</v>
      </c>
      <c r="D150" s="229" t="s">
        <v>205</v>
      </c>
      <c r="E150" s="230" t="s">
        <v>324</v>
      </c>
      <c r="F150" s="231" t="s">
        <v>2172</v>
      </c>
      <c r="G150" s="232" t="s">
        <v>336</v>
      </c>
      <c r="H150" s="233">
        <v>150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229</v>
      </c>
    </row>
    <row r="151" s="2" customFormat="1" ht="16.5" customHeight="1">
      <c r="A151" s="39"/>
      <c r="B151" s="40"/>
      <c r="C151" s="229" t="s">
        <v>329</v>
      </c>
      <c r="D151" s="229" t="s">
        <v>205</v>
      </c>
      <c r="E151" s="230" t="s">
        <v>329</v>
      </c>
      <c r="F151" s="231" t="s">
        <v>2173</v>
      </c>
      <c r="G151" s="232" t="s">
        <v>336</v>
      </c>
      <c r="H151" s="233">
        <v>600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233</v>
      </c>
    </row>
    <row r="152" s="2" customFormat="1" ht="16.5" customHeight="1">
      <c r="A152" s="39"/>
      <c r="B152" s="40"/>
      <c r="C152" s="229" t="s">
        <v>333</v>
      </c>
      <c r="D152" s="229" t="s">
        <v>205</v>
      </c>
      <c r="E152" s="230" t="s">
        <v>333</v>
      </c>
      <c r="F152" s="231" t="s">
        <v>2174</v>
      </c>
      <c r="G152" s="232" t="s">
        <v>336</v>
      </c>
      <c r="H152" s="233">
        <v>200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237</v>
      </c>
    </row>
    <row r="153" s="2" customFormat="1" ht="16.5" customHeight="1">
      <c r="A153" s="39"/>
      <c r="B153" s="40"/>
      <c r="C153" s="229" t="s">
        <v>338</v>
      </c>
      <c r="D153" s="229" t="s">
        <v>205</v>
      </c>
      <c r="E153" s="230" t="s">
        <v>338</v>
      </c>
      <c r="F153" s="231" t="s">
        <v>2175</v>
      </c>
      <c r="G153" s="232" t="s">
        <v>336</v>
      </c>
      <c r="H153" s="233">
        <v>1080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242</v>
      </c>
    </row>
    <row r="154" s="2" customFormat="1" ht="16.5" customHeight="1">
      <c r="A154" s="39"/>
      <c r="B154" s="40"/>
      <c r="C154" s="229" t="s">
        <v>343</v>
      </c>
      <c r="D154" s="229" t="s">
        <v>205</v>
      </c>
      <c r="E154" s="230" t="s">
        <v>343</v>
      </c>
      <c r="F154" s="231" t="s">
        <v>2176</v>
      </c>
      <c r="G154" s="232" t="s">
        <v>336</v>
      </c>
      <c r="H154" s="233">
        <v>440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251</v>
      </c>
    </row>
    <row r="155" s="2" customFormat="1" ht="16.5" customHeight="1">
      <c r="A155" s="39"/>
      <c r="B155" s="40"/>
      <c r="C155" s="229" t="s">
        <v>210</v>
      </c>
      <c r="D155" s="229" t="s">
        <v>205</v>
      </c>
      <c r="E155" s="230" t="s">
        <v>210</v>
      </c>
      <c r="F155" s="231" t="s">
        <v>2177</v>
      </c>
      <c r="G155" s="232" t="s">
        <v>336</v>
      </c>
      <c r="H155" s="233">
        <v>1000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256</v>
      </c>
    </row>
    <row r="156" s="2" customFormat="1" ht="24.15" customHeight="1">
      <c r="A156" s="39"/>
      <c r="B156" s="40"/>
      <c r="C156" s="229" t="s">
        <v>360</v>
      </c>
      <c r="D156" s="229" t="s">
        <v>205</v>
      </c>
      <c r="E156" s="230" t="s">
        <v>360</v>
      </c>
      <c r="F156" s="231" t="s">
        <v>2178</v>
      </c>
      <c r="G156" s="232" t="s">
        <v>336</v>
      </c>
      <c r="H156" s="233">
        <v>2222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260</v>
      </c>
    </row>
    <row r="157" s="2" customFormat="1" ht="16.5" customHeight="1">
      <c r="A157" s="39"/>
      <c r="B157" s="40"/>
      <c r="C157" s="229" t="s">
        <v>214</v>
      </c>
      <c r="D157" s="229" t="s">
        <v>205</v>
      </c>
      <c r="E157" s="230" t="s">
        <v>214</v>
      </c>
      <c r="F157" s="231" t="s">
        <v>2179</v>
      </c>
      <c r="G157" s="232" t="s">
        <v>850</v>
      </c>
      <c r="H157" s="233">
        <v>3045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536</v>
      </c>
    </row>
    <row r="158" s="2" customFormat="1" ht="37.8" customHeight="1">
      <c r="A158" s="39"/>
      <c r="B158" s="40"/>
      <c r="C158" s="229" t="s">
        <v>374</v>
      </c>
      <c r="D158" s="229" t="s">
        <v>205</v>
      </c>
      <c r="E158" s="230" t="s">
        <v>374</v>
      </c>
      <c r="F158" s="231" t="s">
        <v>2180</v>
      </c>
      <c r="G158" s="232" t="s">
        <v>850</v>
      </c>
      <c r="H158" s="233">
        <v>22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264</v>
      </c>
    </row>
    <row r="159" s="2" customFormat="1" ht="37.8" customHeight="1">
      <c r="A159" s="39"/>
      <c r="B159" s="40"/>
      <c r="C159" s="229" t="s">
        <v>381</v>
      </c>
      <c r="D159" s="229" t="s">
        <v>205</v>
      </c>
      <c r="E159" s="230" t="s">
        <v>381</v>
      </c>
      <c r="F159" s="231" t="s">
        <v>2181</v>
      </c>
      <c r="G159" s="232" t="s">
        <v>850</v>
      </c>
      <c r="H159" s="233">
        <v>12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270</v>
      </c>
    </row>
    <row r="160" s="2" customFormat="1" ht="37.8" customHeight="1">
      <c r="A160" s="39"/>
      <c r="B160" s="40"/>
      <c r="C160" s="229" t="s">
        <v>386</v>
      </c>
      <c r="D160" s="229" t="s">
        <v>205</v>
      </c>
      <c r="E160" s="230" t="s">
        <v>386</v>
      </c>
      <c r="F160" s="231" t="s">
        <v>2182</v>
      </c>
      <c r="G160" s="232" t="s">
        <v>850</v>
      </c>
      <c r="H160" s="233">
        <v>3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564</v>
      </c>
    </row>
    <row r="161" s="2" customFormat="1" ht="37.8" customHeight="1">
      <c r="A161" s="39"/>
      <c r="B161" s="40"/>
      <c r="C161" s="229" t="s">
        <v>217</v>
      </c>
      <c r="D161" s="229" t="s">
        <v>205</v>
      </c>
      <c r="E161" s="230" t="s">
        <v>217</v>
      </c>
      <c r="F161" s="231" t="s">
        <v>2183</v>
      </c>
      <c r="G161" s="232" t="s">
        <v>850</v>
      </c>
      <c r="H161" s="233">
        <v>587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574</v>
      </c>
    </row>
    <row r="162" s="2" customFormat="1" ht="37.8" customHeight="1">
      <c r="A162" s="39"/>
      <c r="B162" s="40"/>
      <c r="C162" s="229" t="s">
        <v>407</v>
      </c>
      <c r="D162" s="229" t="s">
        <v>205</v>
      </c>
      <c r="E162" s="230" t="s">
        <v>407</v>
      </c>
      <c r="F162" s="231" t="s">
        <v>2184</v>
      </c>
      <c r="G162" s="232" t="s">
        <v>850</v>
      </c>
      <c r="H162" s="233">
        <v>4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275</v>
      </c>
    </row>
    <row r="163" s="2" customFormat="1" ht="37.8" customHeight="1">
      <c r="A163" s="39"/>
      <c r="B163" s="40"/>
      <c r="C163" s="229" t="s">
        <v>413</v>
      </c>
      <c r="D163" s="229" t="s">
        <v>205</v>
      </c>
      <c r="E163" s="230" t="s">
        <v>413</v>
      </c>
      <c r="F163" s="231" t="s">
        <v>2185</v>
      </c>
      <c r="G163" s="232" t="s">
        <v>850</v>
      </c>
      <c r="H163" s="233">
        <v>7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280</v>
      </c>
    </row>
    <row r="164" s="2" customFormat="1" ht="37.8" customHeight="1">
      <c r="A164" s="39"/>
      <c r="B164" s="40"/>
      <c r="C164" s="229" t="s">
        <v>418</v>
      </c>
      <c r="D164" s="229" t="s">
        <v>205</v>
      </c>
      <c r="E164" s="230" t="s">
        <v>418</v>
      </c>
      <c r="F164" s="231" t="s">
        <v>2186</v>
      </c>
      <c r="G164" s="232" t="s">
        <v>850</v>
      </c>
      <c r="H164" s="233">
        <v>43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286</v>
      </c>
    </row>
    <row r="165" s="2" customFormat="1" ht="37.8" customHeight="1">
      <c r="A165" s="39"/>
      <c r="B165" s="40"/>
      <c r="C165" s="229" t="s">
        <v>424</v>
      </c>
      <c r="D165" s="229" t="s">
        <v>205</v>
      </c>
      <c r="E165" s="230" t="s">
        <v>424</v>
      </c>
      <c r="F165" s="231" t="s">
        <v>2187</v>
      </c>
      <c r="G165" s="232" t="s">
        <v>850</v>
      </c>
      <c r="H165" s="233">
        <v>28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617</v>
      </c>
    </row>
    <row r="166" s="2" customFormat="1" ht="37.8" customHeight="1">
      <c r="A166" s="39"/>
      <c r="B166" s="40"/>
      <c r="C166" s="229" t="s">
        <v>429</v>
      </c>
      <c r="D166" s="229" t="s">
        <v>205</v>
      </c>
      <c r="E166" s="230" t="s">
        <v>2188</v>
      </c>
      <c r="F166" s="231" t="s">
        <v>2189</v>
      </c>
      <c r="G166" s="232" t="s">
        <v>850</v>
      </c>
      <c r="H166" s="233">
        <v>7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2190</v>
      </c>
    </row>
    <row r="167" s="2" customFormat="1" ht="44.25" customHeight="1">
      <c r="A167" s="39"/>
      <c r="B167" s="40"/>
      <c r="C167" s="229" t="s">
        <v>221</v>
      </c>
      <c r="D167" s="229" t="s">
        <v>205</v>
      </c>
      <c r="E167" s="230" t="s">
        <v>429</v>
      </c>
      <c r="F167" s="231" t="s">
        <v>2191</v>
      </c>
      <c r="G167" s="232" t="s">
        <v>850</v>
      </c>
      <c r="H167" s="233">
        <v>27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629</v>
      </c>
    </row>
    <row r="168" s="2" customFormat="1" ht="37.8" customHeight="1">
      <c r="A168" s="39"/>
      <c r="B168" s="40"/>
      <c r="C168" s="229" t="s">
        <v>437</v>
      </c>
      <c r="D168" s="229" t="s">
        <v>205</v>
      </c>
      <c r="E168" s="230" t="s">
        <v>221</v>
      </c>
      <c r="F168" s="231" t="s">
        <v>2192</v>
      </c>
      <c r="G168" s="232" t="s">
        <v>850</v>
      </c>
      <c r="H168" s="233">
        <v>3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642</v>
      </c>
    </row>
    <row r="169" s="2" customFormat="1" ht="37.8" customHeight="1">
      <c r="A169" s="39"/>
      <c r="B169" s="40"/>
      <c r="C169" s="229" t="s">
        <v>225</v>
      </c>
      <c r="D169" s="229" t="s">
        <v>205</v>
      </c>
      <c r="E169" s="230" t="s">
        <v>437</v>
      </c>
      <c r="F169" s="231" t="s">
        <v>2193</v>
      </c>
      <c r="G169" s="232" t="s">
        <v>850</v>
      </c>
      <c r="H169" s="233">
        <v>11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655</v>
      </c>
    </row>
    <row r="170" s="2" customFormat="1" ht="44.25" customHeight="1">
      <c r="A170" s="39"/>
      <c r="B170" s="40"/>
      <c r="C170" s="229" t="s">
        <v>445</v>
      </c>
      <c r="D170" s="229" t="s">
        <v>205</v>
      </c>
      <c r="E170" s="230" t="s">
        <v>225</v>
      </c>
      <c r="F170" s="231" t="s">
        <v>2194</v>
      </c>
      <c r="G170" s="232" t="s">
        <v>850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671</v>
      </c>
    </row>
    <row r="171" s="2" customFormat="1" ht="16.5" customHeight="1">
      <c r="A171" s="39"/>
      <c r="B171" s="40"/>
      <c r="C171" s="229" t="s">
        <v>452</v>
      </c>
      <c r="D171" s="229" t="s">
        <v>205</v>
      </c>
      <c r="E171" s="230" t="s">
        <v>445</v>
      </c>
      <c r="F171" s="231" t="s">
        <v>2195</v>
      </c>
      <c r="G171" s="232" t="s">
        <v>2196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681</v>
      </c>
    </row>
    <row r="172" s="2" customFormat="1" ht="16.5" customHeight="1">
      <c r="A172" s="39"/>
      <c r="B172" s="40"/>
      <c r="C172" s="229" t="s">
        <v>458</v>
      </c>
      <c r="D172" s="229" t="s">
        <v>205</v>
      </c>
      <c r="E172" s="230" t="s">
        <v>452</v>
      </c>
      <c r="F172" s="231" t="s">
        <v>2197</v>
      </c>
      <c r="G172" s="232" t="s">
        <v>850</v>
      </c>
      <c r="H172" s="233">
        <v>8870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692</v>
      </c>
    </row>
    <row r="173" s="2" customFormat="1" ht="16.5" customHeight="1">
      <c r="A173" s="39"/>
      <c r="B173" s="40"/>
      <c r="C173" s="229" t="s">
        <v>462</v>
      </c>
      <c r="D173" s="229" t="s">
        <v>205</v>
      </c>
      <c r="E173" s="230" t="s">
        <v>458</v>
      </c>
      <c r="F173" s="231" t="s">
        <v>2198</v>
      </c>
      <c r="G173" s="232" t="s">
        <v>850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291</v>
      </c>
    </row>
    <row r="174" s="2" customFormat="1" ht="16.5" customHeight="1">
      <c r="A174" s="39"/>
      <c r="B174" s="40"/>
      <c r="C174" s="229" t="s">
        <v>466</v>
      </c>
      <c r="D174" s="229" t="s">
        <v>205</v>
      </c>
      <c r="E174" s="230" t="s">
        <v>462</v>
      </c>
      <c r="F174" s="231" t="s">
        <v>2199</v>
      </c>
      <c r="G174" s="232" t="s">
        <v>2196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297</v>
      </c>
    </row>
    <row r="175" s="2" customFormat="1" ht="16.5" customHeight="1">
      <c r="A175" s="39"/>
      <c r="B175" s="40"/>
      <c r="C175" s="229" t="s">
        <v>229</v>
      </c>
      <c r="D175" s="229" t="s">
        <v>205</v>
      </c>
      <c r="E175" s="230" t="s">
        <v>466</v>
      </c>
      <c r="F175" s="231" t="s">
        <v>2200</v>
      </c>
      <c r="G175" s="232" t="s">
        <v>2196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302</v>
      </c>
    </row>
    <row r="176" s="2" customFormat="1" ht="16.5" customHeight="1">
      <c r="A176" s="39"/>
      <c r="B176" s="40"/>
      <c r="C176" s="229" t="s">
        <v>477</v>
      </c>
      <c r="D176" s="229" t="s">
        <v>205</v>
      </c>
      <c r="E176" s="230" t="s">
        <v>229</v>
      </c>
      <c r="F176" s="231" t="s">
        <v>2201</v>
      </c>
      <c r="G176" s="232" t="s">
        <v>2196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305</v>
      </c>
    </row>
    <row r="177" s="2" customFormat="1" ht="16.5" customHeight="1">
      <c r="A177" s="39"/>
      <c r="B177" s="40"/>
      <c r="C177" s="229" t="s">
        <v>233</v>
      </c>
      <c r="D177" s="229" t="s">
        <v>205</v>
      </c>
      <c r="E177" s="230" t="s">
        <v>477</v>
      </c>
      <c r="F177" s="231" t="s">
        <v>2202</v>
      </c>
      <c r="G177" s="232" t="s">
        <v>2196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309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2203</v>
      </c>
      <c r="F178" s="227" t="s">
        <v>2204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P179</f>
        <v>0</v>
      </c>
      <c r="Q178" s="221"/>
      <c r="R178" s="222">
        <f>R179</f>
        <v>0</v>
      </c>
      <c r="S178" s="221"/>
      <c r="T178" s="223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83</v>
      </c>
      <c r="AT178" s="225" t="s">
        <v>75</v>
      </c>
      <c r="AU178" s="225" t="s">
        <v>83</v>
      </c>
      <c r="AY178" s="224" t="s">
        <v>203</v>
      </c>
      <c r="BK178" s="226">
        <f>BK179</f>
        <v>0</v>
      </c>
    </row>
    <row r="179" s="2" customFormat="1" ht="16.5" customHeight="1">
      <c r="A179" s="39"/>
      <c r="B179" s="40"/>
      <c r="C179" s="229" t="s">
        <v>488</v>
      </c>
      <c r="D179" s="229" t="s">
        <v>205</v>
      </c>
      <c r="E179" s="230" t="s">
        <v>233</v>
      </c>
      <c r="F179" s="231" t="s">
        <v>2205</v>
      </c>
      <c r="G179" s="232" t="s">
        <v>1576</v>
      </c>
      <c r="H179" s="233">
        <v>1</v>
      </c>
      <c r="I179" s="234"/>
      <c r="J179" s="235">
        <f>ROUND(I179*H179,2)</f>
        <v>0</v>
      </c>
      <c r="K179" s="236"/>
      <c r="L179" s="45"/>
      <c r="M179" s="306" t="s">
        <v>1</v>
      </c>
      <c r="N179" s="307" t="s">
        <v>41</v>
      </c>
      <c r="O179" s="308"/>
      <c r="P179" s="309">
        <f>O179*H179</f>
        <v>0</v>
      </c>
      <c r="Q179" s="309">
        <v>0</v>
      </c>
      <c r="R179" s="309">
        <f>Q179*H179</f>
        <v>0</v>
      </c>
      <c r="S179" s="309">
        <v>0</v>
      </c>
      <c r="T179" s="31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85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319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gUFGH9XyIyO90WYWNUfhtPemoDVKGzNfak/mdDU/51GUsD7pOHwta9WfIMJWvhh29SO70yHl2iF7WwiQiyIVCw==" hashValue="lfSftrujq9jpH9X2ofdAyxp5EdyUdZrrjkcx4kSjebebZyIUmWQbekcbOT/8qqxo6CEq/V3jiSeYW7dy8dGn2Q==" algorithmName="SHA-512" password="99DC"/>
  <autoFilter ref="C121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2208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ROUND((SUM(BE127:BE181)),  2)</f>
        <v>0</v>
      </c>
      <c r="G37" s="39"/>
      <c r="H37" s="39"/>
      <c r="I37" s="166">
        <v>0.20999999999999999</v>
      </c>
      <c r="J37" s="165">
        <f>ROUND(((SUM(BE127:BE181))*I37),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ROUND((SUM(BF127:BF181)),  2)</f>
        <v>0</v>
      </c>
      <c r="G38" s="39"/>
      <c r="H38" s="39"/>
      <c r="I38" s="166">
        <v>0.12</v>
      </c>
      <c r="J38" s="165">
        <f>ROUND(((SUM(BF127:BF181))*I38),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ROUND((SUM(BG127:BG181)),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ROUND((SUM(BH127:BH181)),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ROUND((SUM(BI127:BI181)),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D.1.4.4a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2210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2211</v>
      </c>
      <c r="E102" s="193"/>
      <c r="F102" s="193"/>
      <c r="G102" s="193"/>
      <c r="H102" s="193"/>
      <c r="I102" s="193"/>
      <c r="J102" s="194">
        <f>J164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2212</v>
      </c>
      <c r="E103" s="193"/>
      <c r="F103" s="193"/>
      <c r="G103" s="193"/>
      <c r="H103" s="193"/>
      <c r="I103" s="193"/>
      <c r="J103" s="194">
        <f>J179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159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160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1" t="s">
        <v>2206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2207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D.1.4.4a - Strukturovaná kabeláž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 </v>
      </c>
      <c r="G121" s="41"/>
      <c r="H121" s="41"/>
      <c r="I121" s="33" t="s">
        <v>22</v>
      </c>
      <c r="J121" s="80" t="str">
        <f>IF(J16="","",J16)</f>
        <v>31. 8. 2018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Ostravská univerzita</v>
      </c>
      <c r="G123" s="41"/>
      <c r="H123" s="41"/>
      <c r="I123" s="33" t="s">
        <v>30</v>
      </c>
      <c r="J123" s="37" t="str">
        <f>E25</f>
        <v>Marpo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189</v>
      </c>
      <c r="D126" s="204" t="s">
        <v>61</v>
      </c>
      <c r="E126" s="204" t="s">
        <v>57</v>
      </c>
      <c r="F126" s="204" t="s">
        <v>58</v>
      </c>
      <c r="G126" s="204" t="s">
        <v>190</v>
      </c>
      <c r="H126" s="204" t="s">
        <v>191</v>
      </c>
      <c r="I126" s="204" t="s">
        <v>192</v>
      </c>
      <c r="J126" s="205" t="s">
        <v>165</v>
      </c>
      <c r="K126" s="206" t="s">
        <v>193</v>
      </c>
      <c r="L126" s="207"/>
      <c r="M126" s="101" t="s">
        <v>1</v>
      </c>
      <c r="N126" s="102" t="s">
        <v>40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P128+P164+P179</f>
        <v>0</v>
      </c>
      <c r="Q127" s="105"/>
      <c r="R127" s="210">
        <f>R128+R164+R179</f>
        <v>0</v>
      </c>
      <c r="S127" s="105"/>
      <c r="T127" s="211">
        <f>T128+T164+T179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167</v>
      </c>
      <c r="BK127" s="212">
        <f>BK128+BK164+BK179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2213</v>
      </c>
      <c r="F128" s="216" t="s">
        <v>2214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SUM(P129:P163)</f>
        <v>0</v>
      </c>
      <c r="Q128" s="221"/>
      <c r="R128" s="222">
        <f>SUM(R129:R163)</f>
        <v>0</v>
      </c>
      <c r="S128" s="221"/>
      <c r="T128" s="223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203</v>
      </c>
      <c r="BK128" s="226">
        <f>SUM(BK129:BK163)</f>
        <v>0</v>
      </c>
    </row>
    <row r="129" s="2" customFormat="1" ht="24.15" customHeight="1">
      <c r="A129" s="39"/>
      <c r="B129" s="40"/>
      <c r="C129" s="229" t="s">
        <v>83</v>
      </c>
      <c r="D129" s="229" t="s">
        <v>205</v>
      </c>
      <c r="E129" s="230" t="s">
        <v>83</v>
      </c>
      <c r="F129" s="231" t="s">
        <v>2215</v>
      </c>
      <c r="G129" s="232" t="s">
        <v>336</v>
      </c>
      <c r="H129" s="233">
        <v>41323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85</v>
      </c>
    </row>
    <row r="130" s="2" customFormat="1" ht="16.5" customHeight="1">
      <c r="A130" s="39"/>
      <c r="B130" s="40"/>
      <c r="C130" s="229" t="s">
        <v>85</v>
      </c>
      <c r="D130" s="229" t="s">
        <v>205</v>
      </c>
      <c r="E130" s="230" t="s">
        <v>85</v>
      </c>
      <c r="F130" s="231" t="s">
        <v>2216</v>
      </c>
      <c r="G130" s="232" t="s">
        <v>336</v>
      </c>
      <c r="H130" s="233">
        <v>91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209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108</v>
      </c>
      <c r="F131" s="231" t="s">
        <v>2217</v>
      </c>
      <c r="G131" s="232" t="s">
        <v>336</v>
      </c>
      <c r="H131" s="233">
        <v>173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226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209</v>
      </c>
      <c r="F132" s="231" t="s">
        <v>2218</v>
      </c>
      <c r="G132" s="232" t="s">
        <v>336</v>
      </c>
      <c r="H132" s="233">
        <v>170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234</v>
      </c>
    </row>
    <row r="133" s="2" customFormat="1" ht="24.15" customHeight="1">
      <c r="A133" s="39"/>
      <c r="B133" s="40"/>
      <c r="C133" s="229" t="s">
        <v>222</v>
      </c>
      <c r="D133" s="229" t="s">
        <v>205</v>
      </c>
      <c r="E133" s="230" t="s">
        <v>222</v>
      </c>
      <c r="F133" s="231" t="s">
        <v>2219</v>
      </c>
      <c r="G133" s="232" t="s">
        <v>850</v>
      </c>
      <c r="H133" s="233">
        <v>45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248</v>
      </c>
    </row>
    <row r="134" s="2" customFormat="1" ht="21.75" customHeight="1">
      <c r="A134" s="39"/>
      <c r="B134" s="40"/>
      <c r="C134" s="229" t="s">
        <v>226</v>
      </c>
      <c r="D134" s="229" t="s">
        <v>205</v>
      </c>
      <c r="E134" s="230" t="s">
        <v>226</v>
      </c>
      <c r="F134" s="231" t="s">
        <v>2220</v>
      </c>
      <c r="G134" s="232" t="s">
        <v>850</v>
      </c>
      <c r="H134" s="233">
        <v>1080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8</v>
      </c>
    </row>
    <row r="135" s="2" customFormat="1" ht="21.75" customHeight="1">
      <c r="A135" s="39"/>
      <c r="B135" s="40"/>
      <c r="C135" s="229" t="s">
        <v>230</v>
      </c>
      <c r="D135" s="229" t="s">
        <v>205</v>
      </c>
      <c r="E135" s="230" t="s">
        <v>230</v>
      </c>
      <c r="F135" s="231" t="s">
        <v>2221</v>
      </c>
      <c r="G135" s="232" t="s">
        <v>850</v>
      </c>
      <c r="H135" s="233">
        <v>83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267</v>
      </c>
    </row>
    <row r="136" s="2" customFormat="1" ht="21.75" customHeight="1">
      <c r="A136" s="39"/>
      <c r="B136" s="40"/>
      <c r="C136" s="229" t="s">
        <v>234</v>
      </c>
      <c r="D136" s="229" t="s">
        <v>205</v>
      </c>
      <c r="E136" s="230" t="s">
        <v>234</v>
      </c>
      <c r="F136" s="231" t="s">
        <v>2222</v>
      </c>
      <c r="G136" s="232" t="s">
        <v>850</v>
      </c>
      <c r="H136" s="233">
        <v>83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277</v>
      </c>
    </row>
    <row r="137" s="2" customFormat="1" ht="21.75" customHeight="1">
      <c r="A137" s="39"/>
      <c r="B137" s="40"/>
      <c r="C137" s="229" t="s">
        <v>238</v>
      </c>
      <c r="D137" s="229" t="s">
        <v>205</v>
      </c>
      <c r="E137" s="230" t="s">
        <v>238</v>
      </c>
      <c r="F137" s="231" t="s">
        <v>2223</v>
      </c>
      <c r="G137" s="232" t="s">
        <v>850</v>
      </c>
      <c r="H137" s="233">
        <v>35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288</v>
      </c>
    </row>
    <row r="138" s="2" customFormat="1" ht="21.75" customHeight="1">
      <c r="A138" s="39"/>
      <c r="B138" s="40"/>
      <c r="C138" s="229" t="s">
        <v>248</v>
      </c>
      <c r="D138" s="229" t="s">
        <v>205</v>
      </c>
      <c r="E138" s="230" t="s">
        <v>248</v>
      </c>
      <c r="F138" s="231" t="s">
        <v>2224</v>
      </c>
      <c r="G138" s="232" t="s">
        <v>850</v>
      </c>
      <c r="H138" s="233">
        <v>35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299</v>
      </c>
    </row>
    <row r="139" s="2" customFormat="1" ht="21.75" customHeight="1">
      <c r="A139" s="39"/>
      <c r="B139" s="40"/>
      <c r="C139" s="229" t="s">
        <v>253</v>
      </c>
      <c r="D139" s="229" t="s">
        <v>205</v>
      </c>
      <c r="E139" s="230" t="s">
        <v>253</v>
      </c>
      <c r="F139" s="231" t="s">
        <v>2225</v>
      </c>
      <c r="G139" s="232" t="s">
        <v>850</v>
      </c>
      <c r="H139" s="233">
        <v>208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306</v>
      </c>
    </row>
    <row r="140" s="2" customFormat="1" ht="21.75" customHeight="1">
      <c r="A140" s="39"/>
      <c r="B140" s="40"/>
      <c r="C140" s="229" t="s">
        <v>8</v>
      </c>
      <c r="D140" s="229" t="s">
        <v>205</v>
      </c>
      <c r="E140" s="230" t="s">
        <v>8</v>
      </c>
      <c r="F140" s="231" t="s">
        <v>2226</v>
      </c>
      <c r="G140" s="232" t="s">
        <v>850</v>
      </c>
      <c r="H140" s="233">
        <v>7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316</v>
      </c>
    </row>
    <row r="141" s="2" customFormat="1" ht="24.15" customHeight="1">
      <c r="A141" s="39"/>
      <c r="B141" s="40"/>
      <c r="C141" s="229" t="s">
        <v>261</v>
      </c>
      <c r="D141" s="229" t="s">
        <v>205</v>
      </c>
      <c r="E141" s="230" t="s">
        <v>261</v>
      </c>
      <c r="F141" s="231" t="s">
        <v>2227</v>
      </c>
      <c r="G141" s="232" t="s">
        <v>336</v>
      </c>
      <c r="H141" s="233">
        <v>273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329</v>
      </c>
    </row>
    <row r="142" s="2" customFormat="1" ht="24.15" customHeight="1">
      <c r="A142" s="39"/>
      <c r="B142" s="40"/>
      <c r="C142" s="229" t="s">
        <v>267</v>
      </c>
      <c r="D142" s="229" t="s">
        <v>205</v>
      </c>
      <c r="E142" s="230" t="s">
        <v>267</v>
      </c>
      <c r="F142" s="231" t="s">
        <v>2228</v>
      </c>
      <c r="G142" s="232" t="s">
        <v>850</v>
      </c>
      <c r="H142" s="233">
        <v>7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338</v>
      </c>
    </row>
    <row r="143" s="2" customFormat="1" ht="24.15" customHeight="1">
      <c r="A143" s="39"/>
      <c r="B143" s="40"/>
      <c r="C143" s="229" t="s">
        <v>272</v>
      </c>
      <c r="D143" s="229" t="s">
        <v>205</v>
      </c>
      <c r="E143" s="230" t="s">
        <v>272</v>
      </c>
      <c r="F143" s="231" t="s">
        <v>2229</v>
      </c>
      <c r="G143" s="232" t="s">
        <v>850</v>
      </c>
      <c r="H143" s="233">
        <v>14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16.5" customHeight="1">
      <c r="A144" s="39"/>
      <c r="B144" s="40"/>
      <c r="C144" s="229" t="s">
        <v>277</v>
      </c>
      <c r="D144" s="229" t="s">
        <v>205</v>
      </c>
      <c r="E144" s="230" t="s">
        <v>277</v>
      </c>
      <c r="F144" s="231" t="s">
        <v>2230</v>
      </c>
      <c r="G144" s="232" t="s">
        <v>850</v>
      </c>
      <c r="H144" s="233">
        <v>133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16.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2231</v>
      </c>
      <c r="G145" s="232" t="s">
        <v>850</v>
      </c>
      <c r="H145" s="233">
        <v>35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16.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2232</v>
      </c>
      <c r="G146" s="232" t="s">
        <v>850</v>
      </c>
      <c r="H146" s="233">
        <v>133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16.5" customHeight="1">
      <c r="A147" s="39"/>
      <c r="B147" s="40"/>
      <c r="C147" s="229" t="s">
        <v>294</v>
      </c>
      <c r="D147" s="229" t="s">
        <v>205</v>
      </c>
      <c r="E147" s="230" t="s">
        <v>294</v>
      </c>
      <c r="F147" s="231" t="s">
        <v>2233</v>
      </c>
      <c r="G147" s="232" t="s">
        <v>850</v>
      </c>
      <c r="H147" s="233">
        <v>133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413</v>
      </c>
    </row>
    <row r="148" s="2" customFormat="1" ht="21.75" customHeight="1">
      <c r="A148" s="39"/>
      <c r="B148" s="40"/>
      <c r="C148" s="229" t="s">
        <v>299</v>
      </c>
      <c r="D148" s="229" t="s">
        <v>205</v>
      </c>
      <c r="E148" s="230" t="s">
        <v>299</v>
      </c>
      <c r="F148" s="231" t="s">
        <v>2234</v>
      </c>
      <c r="G148" s="232" t="s">
        <v>850</v>
      </c>
      <c r="H148" s="233">
        <v>35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424</v>
      </c>
    </row>
    <row r="149" s="2" customFormat="1" ht="24.15" customHeight="1">
      <c r="A149" s="39"/>
      <c r="B149" s="40"/>
      <c r="C149" s="229" t="s">
        <v>7</v>
      </c>
      <c r="D149" s="229" t="s">
        <v>205</v>
      </c>
      <c r="E149" s="230" t="s">
        <v>7</v>
      </c>
      <c r="F149" s="231" t="s">
        <v>2235</v>
      </c>
      <c r="G149" s="232" t="s">
        <v>850</v>
      </c>
      <c r="H149" s="233">
        <v>7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221</v>
      </c>
    </row>
    <row r="150" s="2" customFormat="1" ht="21.75" customHeight="1">
      <c r="A150" s="39"/>
      <c r="B150" s="40"/>
      <c r="C150" s="229" t="s">
        <v>306</v>
      </c>
      <c r="D150" s="229" t="s">
        <v>205</v>
      </c>
      <c r="E150" s="230" t="s">
        <v>306</v>
      </c>
      <c r="F150" s="231" t="s">
        <v>2236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225</v>
      </c>
    </row>
    <row r="151" s="2" customFormat="1" ht="16.5" customHeight="1">
      <c r="A151" s="39"/>
      <c r="B151" s="40"/>
      <c r="C151" s="229" t="s">
        <v>312</v>
      </c>
      <c r="D151" s="229" t="s">
        <v>205</v>
      </c>
      <c r="E151" s="230" t="s">
        <v>312</v>
      </c>
      <c r="F151" s="231" t="s">
        <v>2237</v>
      </c>
      <c r="G151" s="232" t="s">
        <v>850</v>
      </c>
      <c r="H151" s="233">
        <v>1080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452</v>
      </c>
    </row>
    <row r="152" s="2" customFormat="1" ht="16.5" customHeight="1">
      <c r="A152" s="39"/>
      <c r="B152" s="40"/>
      <c r="C152" s="229" t="s">
        <v>316</v>
      </c>
      <c r="D152" s="229" t="s">
        <v>205</v>
      </c>
      <c r="E152" s="230" t="s">
        <v>316</v>
      </c>
      <c r="F152" s="231" t="s">
        <v>2238</v>
      </c>
      <c r="G152" s="232" t="s">
        <v>2239</v>
      </c>
      <c r="H152" s="233">
        <v>242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462</v>
      </c>
    </row>
    <row r="153" s="2" customFormat="1" ht="24.15" customHeight="1">
      <c r="A153" s="39"/>
      <c r="B153" s="40"/>
      <c r="C153" s="229" t="s">
        <v>324</v>
      </c>
      <c r="D153" s="229" t="s">
        <v>205</v>
      </c>
      <c r="E153" s="230" t="s">
        <v>324</v>
      </c>
      <c r="F153" s="231" t="s">
        <v>2240</v>
      </c>
      <c r="G153" s="232" t="s">
        <v>2239</v>
      </c>
      <c r="H153" s="233">
        <v>242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229</v>
      </c>
    </row>
    <row r="154" s="2" customFormat="1" ht="16.5" customHeight="1">
      <c r="A154" s="39"/>
      <c r="B154" s="40"/>
      <c r="C154" s="229" t="s">
        <v>329</v>
      </c>
      <c r="D154" s="229" t="s">
        <v>205</v>
      </c>
      <c r="E154" s="230" t="s">
        <v>329</v>
      </c>
      <c r="F154" s="231" t="s">
        <v>2241</v>
      </c>
      <c r="G154" s="232" t="s">
        <v>850</v>
      </c>
      <c r="H154" s="233">
        <v>133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233</v>
      </c>
    </row>
    <row r="155" s="2" customFormat="1" ht="49.05" customHeight="1">
      <c r="A155" s="39"/>
      <c r="B155" s="40"/>
      <c r="C155" s="229" t="s">
        <v>333</v>
      </c>
      <c r="D155" s="229" t="s">
        <v>205</v>
      </c>
      <c r="E155" s="230" t="s">
        <v>333</v>
      </c>
      <c r="F155" s="231" t="s">
        <v>2242</v>
      </c>
      <c r="G155" s="232" t="s">
        <v>2243</v>
      </c>
      <c r="H155" s="233">
        <v>66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237</v>
      </c>
    </row>
    <row r="156" s="2" customFormat="1" ht="16.5" customHeight="1">
      <c r="A156" s="39"/>
      <c r="B156" s="40"/>
      <c r="C156" s="229" t="s">
        <v>338</v>
      </c>
      <c r="D156" s="229" t="s">
        <v>205</v>
      </c>
      <c r="E156" s="230" t="s">
        <v>338</v>
      </c>
      <c r="F156" s="231" t="s">
        <v>2244</v>
      </c>
      <c r="G156" s="232" t="s">
        <v>2245</v>
      </c>
      <c r="H156" s="233">
        <v>17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242</v>
      </c>
    </row>
    <row r="157" s="2" customFormat="1" ht="16.5" customHeight="1">
      <c r="A157" s="39"/>
      <c r="B157" s="40"/>
      <c r="C157" s="229" t="s">
        <v>343</v>
      </c>
      <c r="D157" s="229" t="s">
        <v>205</v>
      </c>
      <c r="E157" s="230" t="s">
        <v>343</v>
      </c>
      <c r="F157" s="231" t="s">
        <v>2246</v>
      </c>
      <c r="G157" s="232" t="s">
        <v>2247</v>
      </c>
      <c r="H157" s="233">
        <v>31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251</v>
      </c>
    </row>
    <row r="158" s="2" customFormat="1" ht="16.5" customHeight="1">
      <c r="A158" s="39"/>
      <c r="B158" s="40"/>
      <c r="C158" s="229" t="s">
        <v>210</v>
      </c>
      <c r="D158" s="229" t="s">
        <v>205</v>
      </c>
      <c r="E158" s="230" t="s">
        <v>210</v>
      </c>
      <c r="F158" s="231" t="s">
        <v>2248</v>
      </c>
      <c r="G158" s="232" t="s">
        <v>850</v>
      </c>
      <c r="H158" s="233">
        <v>28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256</v>
      </c>
    </row>
    <row r="159" s="2" customFormat="1" ht="16.5" customHeight="1">
      <c r="A159" s="39"/>
      <c r="B159" s="40"/>
      <c r="C159" s="229" t="s">
        <v>360</v>
      </c>
      <c r="D159" s="229" t="s">
        <v>205</v>
      </c>
      <c r="E159" s="230" t="s">
        <v>360</v>
      </c>
      <c r="F159" s="231" t="s">
        <v>2249</v>
      </c>
      <c r="G159" s="232" t="s">
        <v>850</v>
      </c>
      <c r="H159" s="233">
        <v>62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260</v>
      </c>
    </row>
    <row r="160" s="2" customFormat="1" ht="16.5" customHeight="1">
      <c r="A160" s="39"/>
      <c r="B160" s="40"/>
      <c r="C160" s="229" t="s">
        <v>214</v>
      </c>
      <c r="D160" s="229" t="s">
        <v>205</v>
      </c>
      <c r="E160" s="230" t="s">
        <v>214</v>
      </c>
      <c r="F160" s="231" t="s">
        <v>2250</v>
      </c>
      <c r="G160" s="232" t="s">
        <v>850</v>
      </c>
      <c r="H160" s="233">
        <v>740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536</v>
      </c>
    </row>
    <row r="161" s="2" customFormat="1" ht="16.5" customHeight="1">
      <c r="A161" s="39"/>
      <c r="B161" s="40"/>
      <c r="C161" s="229" t="s">
        <v>374</v>
      </c>
      <c r="D161" s="229" t="s">
        <v>205</v>
      </c>
      <c r="E161" s="230" t="s">
        <v>374</v>
      </c>
      <c r="F161" s="231" t="s">
        <v>2251</v>
      </c>
      <c r="G161" s="232" t="s">
        <v>850</v>
      </c>
      <c r="H161" s="233">
        <v>155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264</v>
      </c>
    </row>
    <row r="162" s="2" customFormat="1" ht="37.8" customHeight="1">
      <c r="A162" s="39"/>
      <c r="B162" s="40"/>
      <c r="C162" s="229" t="s">
        <v>381</v>
      </c>
      <c r="D162" s="229" t="s">
        <v>205</v>
      </c>
      <c r="E162" s="230" t="s">
        <v>381</v>
      </c>
      <c r="F162" s="231" t="s">
        <v>2252</v>
      </c>
      <c r="G162" s="232" t="s">
        <v>850</v>
      </c>
      <c r="H162" s="233">
        <v>3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270</v>
      </c>
    </row>
    <row r="163" s="2" customFormat="1" ht="37.8" customHeight="1">
      <c r="A163" s="39"/>
      <c r="B163" s="40"/>
      <c r="C163" s="229" t="s">
        <v>386</v>
      </c>
      <c r="D163" s="229" t="s">
        <v>205</v>
      </c>
      <c r="E163" s="230" t="s">
        <v>386</v>
      </c>
      <c r="F163" s="231" t="s">
        <v>2253</v>
      </c>
      <c r="G163" s="232" t="s">
        <v>850</v>
      </c>
      <c r="H163" s="233">
        <v>51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564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2254</v>
      </c>
      <c r="F164" s="216" t="s">
        <v>2255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SUM(P165:P178)</f>
        <v>0</v>
      </c>
      <c r="Q164" s="221"/>
      <c r="R164" s="222">
        <f>SUM(R165:R178)</f>
        <v>0</v>
      </c>
      <c r="S164" s="221"/>
      <c r="T164" s="223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76</v>
      </c>
      <c r="AY164" s="224" t="s">
        <v>203</v>
      </c>
      <c r="BK164" s="226">
        <f>SUM(BK165:BK178)</f>
        <v>0</v>
      </c>
    </row>
    <row r="165" s="2" customFormat="1" ht="24.15" customHeight="1">
      <c r="A165" s="39"/>
      <c r="B165" s="40"/>
      <c r="C165" s="229" t="s">
        <v>217</v>
      </c>
      <c r="D165" s="229" t="s">
        <v>205</v>
      </c>
      <c r="E165" s="230" t="s">
        <v>217</v>
      </c>
      <c r="F165" s="231" t="s">
        <v>2256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574</v>
      </c>
    </row>
    <row r="166" s="2" customFormat="1" ht="16.5" customHeight="1">
      <c r="A166" s="39"/>
      <c r="B166" s="40"/>
      <c r="C166" s="229" t="s">
        <v>407</v>
      </c>
      <c r="D166" s="229" t="s">
        <v>205</v>
      </c>
      <c r="E166" s="230" t="s">
        <v>407</v>
      </c>
      <c r="F166" s="231" t="s">
        <v>2257</v>
      </c>
      <c r="G166" s="232" t="s">
        <v>850</v>
      </c>
      <c r="H166" s="233">
        <v>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275</v>
      </c>
    </row>
    <row r="167" s="2" customFormat="1" ht="24.15" customHeight="1">
      <c r="A167" s="39"/>
      <c r="B167" s="40"/>
      <c r="C167" s="229" t="s">
        <v>413</v>
      </c>
      <c r="D167" s="229" t="s">
        <v>205</v>
      </c>
      <c r="E167" s="230" t="s">
        <v>413</v>
      </c>
      <c r="F167" s="231" t="s">
        <v>2258</v>
      </c>
      <c r="G167" s="232" t="s">
        <v>850</v>
      </c>
      <c r="H167" s="233">
        <v>6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280</v>
      </c>
    </row>
    <row r="168" s="2" customFormat="1" ht="24.15" customHeight="1">
      <c r="A168" s="39"/>
      <c r="B168" s="40"/>
      <c r="C168" s="229" t="s">
        <v>418</v>
      </c>
      <c r="D168" s="229" t="s">
        <v>205</v>
      </c>
      <c r="E168" s="230" t="s">
        <v>418</v>
      </c>
      <c r="F168" s="231" t="s">
        <v>2259</v>
      </c>
      <c r="G168" s="232" t="s">
        <v>850</v>
      </c>
      <c r="H168" s="233">
        <v>10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286</v>
      </c>
    </row>
    <row r="169" s="2" customFormat="1" ht="16.5" customHeight="1">
      <c r="A169" s="39"/>
      <c r="B169" s="40"/>
      <c r="C169" s="229" t="s">
        <v>424</v>
      </c>
      <c r="D169" s="229" t="s">
        <v>205</v>
      </c>
      <c r="E169" s="230" t="s">
        <v>424</v>
      </c>
      <c r="F169" s="231" t="s">
        <v>2260</v>
      </c>
      <c r="G169" s="232" t="s">
        <v>850</v>
      </c>
      <c r="H169" s="233">
        <v>6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617</v>
      </c>
    </row>
    <row r="170" s="2" customFormat="1" ht="24.15" customHeight="1">
      <c r="A170" s="39"/>
      <c r="B170" s="40"/>
      <c r="C170" s="229" t="s">
        <v>429</v>
      </c>
      <c r="D170" s="229" t="s">
        <v>205</v>
      </c>
      <c r="E170" s="230" t="s">
        <v>429</v>
      </c>
      <c r="F170" s="231" t="s">
        <v>2261</v>
      </c>
      <c r="G170" s="232" t="s">
        <v>850</v>
      </c>
      <c r="H170" s="233">
        <v>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629</v>
      </c>
    </row>
    <row r="171" s="2" customFormat="1" ht="24.15" customHeight="1">
      <c r="A171" s="39"/>
      <c r="B171" s="40"/>
      <c r="C171" s="229" t="s">
        <v>221</v>
      </c>
      <c r="D171" s="229" t="s">
        <v>205</v>
      </c>
      <c r="E171" s="230" t="s">
        <v>221</v>
      </c>
      <c r="F171" s="231" t="s">
        <v>2262</v>
      </c>
      <c r="G171" s="232" t="s">
        <v>850</v>
      </c>
      <c r="H171" s="233">
        <v>31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642</v>
      </c>
    </row>
    <row r="172" s="2" customFormat="1" ht="21.75" customHeight="1">
      <c r="A172" s="39"/>
      <c r="B172" s="40"/>
      <c r="C172" s="229" t="s">
        <v>437</v>
      </c>
      <c r="D172" s="229" t="s">
        <v>205</v>
      </c>
      <c r="E172" s="230" t="s">
        <v>437</v>
      </c>
      <c r="F172" s="231" t="s">
        <v>2263</v>
      </c>
      <c r="G172" s="232" t="s">
        <v>850</v>
      </c>
      <c r="H172" s="233">
        <v>28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655</v>
      </c>
    </row>
    <row r="173" s="2" customFormat="1" ht="21.75" customHeight="1">
      <c r="A173" s="39"/>
      <c r="B173" s="40"/>
      <c r="C173" s="229" t="s">
        <v>225</v>
      </c>
      <c r="D173" s="229" t="s">
        <v>205</v>
      </c>
      <c r="E173" s="230" t="s">
        <v>225</v>
      </c>
      <c r="F173" s="231" t="s">
        <v>2264</v>
      </c>
      <c r="G173" s="232" t="s">
        <v>850</v>
      </c>
      <c r="H173" s="233">
        <v>7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671</v>
      </c>
    </row>
    <row r="174" s="2" customFormat="1" ht="24.15" customHeight="1">
      <c r="A174" s="39"/>
      <c r="B174" s="40"/>
      <c r="C174" s="229" t="s">
        <v>445</v>
      </c>
      <c r="D174" s="229" t="s">
        <v>205</v>
      </c>
      <c r="E174" s="230" t="s">
        <v>445</v>
      </c>
      <c r="F174" s="231" t="s">
        <v>2265</v>
      </c>
      <c r="G174" s="232" t="s">
        <v>850</v>
      </c>
      <c r="H174" s="233">
        <v>11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681</v>
      </c>
    </row>
    <row r="175" s="2" customFormat="1" ht="16.5" customHeight="1">
      <c r="A175" s="39"/>
      <c r="B175" s="40"/>
      <c r="C175" s="229" t="s">
        <v>452</v>
      </c>
      <c r="D175" s="229" t="s">
        <v>205</v>
      </c>
      <c r="E175" s="230" t="s">
        <v>452</v>
      </c>
      <c r="F175" s="231" t="s">
        <v>2266</v>
      </c>
      <c r="G175" s="232" t="s">
        <v>850</v>
      </c>
      <c r="H175" s="233">
        <v>11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692</v>
      </c>
    </row>
    <row r="176" s="2" customFormat="1" ht="16.5" customHeight="1">
      <c r="A176" s="39"/>
      <c r="B176" s="40"/>
      <c r="C176" s="229" t="s">
        <v>458</v>
      </c>
      <c r="D176" s="229" t="s">
        <v>205</v>
      </c>
      <c r="E176" s="230" t="s">
        <v>458</v>
      </c>
      <c r="F176" s="231" t="s">
        <v>2267</v>
      </c>
      <c r="G176" s="232" t="s">
        <v>850</v>
      </c>
      <c r="H176" s="233">
        <v>6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291</v>
      </c>
    </row>
    <row r="177" s="2" customFormat="1" ht="16.5" customHeight="1">
      <c r="A177" s="39"/>
      <c r="B177" s="40"/>
      <c r="C177" s="229" t="s">
        <v>462</v>
      </c>
      <c r="D177" s="229" t="s">
        <v>205</v>
      </c>
      <c r="E177" s="230" t="s">
        <v>462</v>
      </c>
      <c r="F177" s="231" t="s">
        <v>2268</v>
      </c>
      <c r="G177" s="232" t="s">
        <v>850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297</v>
      </c>
    </row>
    <row r="178" s="2" customFormat="1" ht="16.5" customHeight="1">
      <c r="A178" s="39"/>
      <c r="B178" s="40"/>
      <c r="C178" s="229" t="s">
        <v>466</v>
      </c>
      <c r="D178" s="229" t="s">
        <v>205</v>
      </c>
      <c r="E178" s="230" t="s">
        <v>466</v>
      </c>
      <c r="F178" s="231" t="s">
        <v>2269</v>
      </c>
      <c r="G178" s="232" t="s">
        <v>850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302</v>
      </c>
    </row>
    <row r="179" s="12" customFormat="1" ht="25.92" customHeight="1">
      <c r="A179" s="12"/>
      <c r="B179" s="213"/>
      <c r="C179" s="214"/>
      <c r="D179" s="215" t="s">
        <v>75</v>
      </c>
      <c r="E179" s="216" t="s">
        <v>2270</v>
      </c>
      <c r="F179" s="216" t="s">
        <v>1814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83</v>
      </c>
      <c r="AT179" s="225" t="s">
        <v>75</v>
      </c>
      <c r="AU179" s="225" t="s">
        <v>76</v>
      </c>
      <c r="AY179" s="224" t="s">
        <v>203</v>
      </c>
      <c r="BK179" s="226">
        <f>SUM(BK180:BK181)</f>
        <v>0</v>
      </c>
    </row>
    <row r="180" s="2" customFormat="1" ht="24.15" customHeight="1">
      <c r="A180" s="39"/>
      <c r="B180" s="40"/>
      <c r="C180" s="229" t="s">
        <v>229</v>
      </c>
      <c r="D180" s="229" t="s">
        <v>205</v>
      </c>
      <c r="E180" s="230" t="s">
        <v>229</v>
      </c>
      <c r="F180" s="231" t="s">
        <v>2271</v>
      </c>
      <c r="G180" s="232" t="s">
        <v>1576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305</v>
      </c>
    </row>
    <row r="181" s="2" customFormat="1" ht="24.15" customHeight="1">
      <c r="A181" s="39"/>
      <c r="B181" s="40"/>
      <c r="C181" s="229" t="s">
        <v>477</v>
      </c>
      <c r="D181" s="229" t="s">
        <v>205</v>
      </c>
      <c r="E181" s="230" t="s">
        <v>477</v>
      </c>
      <c r="F181" s="231" t="s">
        <v>2272</v>
      </c>
      <c r="G181" s="232" t="s">
        <v>1576</v>
      </c>
      <c r="H181" s="233">
        <v>1</v>
      </c>
      <c r="I181" s="234"/>
      <c r="J181" s="235">
        <f>ROUND(I181*H181,2)</f>
        <v>0</v>
      </c>
      <c r="K181" s="236"/>
      <c r="L181" s="45"/>
      <c r="M181" s="306" t="s">
        <v>1</v>
      </c>
      <c r="N181" s="307" t="s">
        <v>41</v>
      </c>
      <c r="O181" s="308"/>
      <c r="P181" s="309">
        <f>O181*H181</f>
        <v>0</v>
      </c>
      <c r="Q181" s="309">
        <v>0</v>
      </c>
      <c r="R181" s="309">
        <f>Q181*H181</f>
        <v>0</v>
      </c>
      <c r="S181" s="309">
        <v>0</v>
      </c>
      <c r="T181" s="31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309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4EtpGxAb1ePAPWm5s78QTnOjC1d8Ni7pU5DvNMXUqKw2RrvpslpfKxvAzpC6Kh6RXE3xIfwOyME2brQ1Zhn2yg==" hashValue="uTRBpqJiFetyno/dXbo5A08o+oHkOVIgZ365gqgMnPiGTav0RSj47ryN3oRuyzO7c40ApA3Sd12t2AcxHbO0YA==" algorithmName="SHA-512" password="99DC"/>
  <autoFilter ref="C126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2273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ROUND((SUM(BE126:BE193)),  2)</f>
        <v>0</v>
      </c>
      <c r="G37" s="39"/>
      <c r="H37" s="39"/>
      <c r="I37" s="166">
        <v>0.20999999999999999</v>
      </c>
      <c r="J37" s="165">
        <f>ROUND(((SUM(BE126:BE193))*I37),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ROUND((SUM(BF126:BF193)),  2)</f>
        <v>0</v>
      </c>
      <c r="G38" s="39"/>
      <c r="H38" s="39"/>
      <c r="I38" s="166">
        <v>0.12</v>
      </c>
      <c r="J38" s="165">
        <f>ROUND(((SUM(BF126:BF193))*I38),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ROUND((SUM(BG126:BG193)),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ROUND((SUM(BH126:BH193)),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ROUND((SUM(BI126:BI193)),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D.1.4.4b - Kabelové trasy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2274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2275</v>
      </c>
      <c r="E102" s="193"/>
      <c r="F102" s="193"/>
      <c r="G102" s="193"/>
      <c r="H102" s="193"/>
      <c r="I102" s="193"/>
      <c r="J102" s="194">
        <f>J191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2207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D.1.4.4b - Kabelové trasy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P127+P191</f>
        <v>0</v>
      </c>
      <c r="Q126" s="105"/>
      <c r="R126" s="210">
        <f>R127+R191</f>
        <v>0</v>
      </c>
      <c r="S126" s="105"/>
      <c r="T126" s="211">
        <f>T127+T191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BK127+BK191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2213</v>
      </c>
      <c r="F127" s="216" t="s">
        <v>111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SUM(P128:P190)</f>
        <v>0</v>
      </c>
      <c r="Q127" s="221"/>
      <c r="R127" s="222">
        <f>SUM(R128:R190)</f>
        <v>0</v>
      </c>
      <c r="S127" s="221"/>
      <c r="T127" s="223">
        <f>SUM(T128:T190)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SUM(BK128:BK190)</f>
        <v>0</v>
      </c>
    </row>
    <row r="128" s="2" customFormat="1" ht="24.1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2276</v>
      </c>
      <c r="G128" s="232" t="s">
        <v>336</v>
      </c>
      <c r="H128" s="233">
        <v>251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24.1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2277</v>
      </c>
      <c r="G129" s="232" t="s">
        <v>336</v>
      </c>
      <c r="H129" s="233">
        <v>332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24.1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2278</v>
      </c>
      <c r="G130" s="232" t="s">
        <v>336</v>
      </c>
      <c r="H130" s="233">
        <v>394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24.1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2279</v>
      </c>
      <c r="G131" s="232" t="s">
        <v>336</v>
      </c>
      <c r="H131" s="233">
        <v>3849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24.1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2280</v>
      </c>
      <c r="G132" s="232" t="s">
        <v>336</v>
      </c>
      <c r="H132" s="233">
        <v>415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24.1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2281</v>
      </c>
      <c r="G133" s="232" t="s">
        <v>336</v>
      </c>
      <c r="H133" s="233">
        <v>683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21.7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2282</v>
      </c>
      <c r="G134" s="232" t="s">
        <v>336</v>
      </c>
      <c r="H134" s="233">
        <v>441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2283</v>
      </c>
      <c r="G135" s="232" t="s">
        <v>850</v>
      </c>
      <c r="H135" s="233">
        <v>1025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2284</v>
      </c>
      <c r="G136" s="232" t="s">
        <v>850</v>
      </c>
      <c r="H136" s="233">
        <v>301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24.1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2285</v>
      </c>
      <c r="G137" s="232" t="s">
        <v>850</v>
      </c>
      <c r="H137" s="233">
        <v>203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2286</v>
      </c>
      <c r="G138" s="232" t="s">
        <v>850</v>
      </c>
      <c r="H138" s="233">
        <v>25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2287</v>
      </c>
      <c r="G139" s="232" t="s">
        <v>850</v>
      </c>
      <c r="H139" s="233">
        <v>8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2288</v>
      </c>
      <c r="G140" s="232" t="s">
        <v>850</v>
      </c>
      <c r="H140" s="233">
        <v>7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2289</v>
      </c>
      <c r="G141" s="232" t="s">
        <v>336</v>
      </c>
      <c r="H141" s="233">
        <v>83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2290</v>
      </c>
      <c r="G142" s="232" t="s">
        <v>336</v>
      </c>
      <c r="H142" s="233">
        <v>73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2291</v>
      </c>
      <c r="G143" s="232" t="s">
        <v>850</v>
      </c>
      <c r="H143" s="233">
        <v>125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2" customFormat="1" ht="16.5" customHeight="1">
      <c r="A144" s="39"/>
      <c r="B144" s="40"/>
      <c r="C144" s="229" t="s">
        <v>283</v>
      </c>
      <c r="D144" s="229" t="s">
        <v>205</v>
      </c>
      <c r="E144" s="230" t="s">
        <v>283</v>
      </c>
      <c r="F144" s="231" t="s">
        <v>2292</v>
      </c>
      <c r="G144" s="232" t="s">
        <v>850</v>
      </c>
      <c r="H144" s="233">
        <v>35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381</v>
      </c>
    </row>
    <row r="145" s="2" customFormat="1" ht="16.5" customHeight="1">
      <c r="A145" s="39"/>
      <c r="B145" s="40"/>
      <c r="C145" s="229" t="s">
        <v>288</v>
      </c>
      <c r="D145" s="229" t="s">
        <v>205</v>
      </c>
      <c r="E145" s="230" t="s">
        <v>288</v>
      </c>
      <c r="F145" s="231" t="s">
        <v>2293</v>
      </c>
      <c r="G145" s="232" t="s">
        <v>850</v>
      </c>
      <c r="H145" s="233">
        <v>48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16.5" customHeight="1">
      <c r="A146" s="39"/>
      <c r="B146" s="40"/>
      <c r="C146" s="229" t="s">
        <v>294</v>
      </c>
      <c r="D146" s="229" t="s">
        <v>205</v>
      </c>
      <c r="E146" s="230" t="s">
        <v>294</v>
      </c>
      <c r="F146" s="231" t="s">
        <v>2294</v>
      </c>
      <c r="G146" s="232" t="s">
        <v>850</v>
      </c>
      <c r="H146" s="233">
        <v>62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413</v>
      </c>
    </row>
    <row r="147" s="2" customFormat="1" ht="16.5" customHeight="1">
      <c r="A147" s="39"/>
      <c r="B147" s="40"/>
      <c r="C147" s="229" t="s">
        <v>299</v>
      </c>
      <c r="D147" s="229" t="s">
        <v>205</v>
      </c>
      <c r="E147" s="230" t="s">
        <v>299</v>
      </c>
      <c r="F147" s="231" t="s">
        <v>2295</v>
      </c>
      <c r="G147" s="232" t="s">
        <v>336</v>
      </c>
      <c r="H147" s="233">
        <v>583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424</v>
      </c>
    </row>
    <row r="148" s="2" customFormat="1" ht="16.5" customHeight="1">
      <c r="A148" s="39"/>
      <c r="B148" s="40"/>
      <c r="C148" s="229" t="s">
        <v>7</v>
      </c>
      <c r="D148" s="229" t="s">
        <v>205</v>
      </c>
      <c r="E148" s="230" t="s">
        <v>7</v>
      </c>
      <c r="F148" s="231" t="s">
        <v>2296</v>
      </c>
      <c r="G148" s="232" t="s">
        <v>336</v>
      </c>
      <c r="H148" s="233">
        <v>95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221</v>
      </c>
    </row>
    <row r="149" s="2" customFormat="1" ht="16.5" customHeight="1">
      <c r="A149" s="39"/>
      <c r="B149" s="40"/>
      <c r="C149" s="229" t="s">
        <v>306</v>
      </c>
      <c r="D149" s="229" t="s">
        <v>205</v>
      </c>
      <c r="E149" s="230" t="s">
        <v>306</v>
      </c>
      <c r="F149" s="231" t="s">
        <v>2297</v>
      </c>
      <c r="G149" s="232" t="s">
        <v>336</v>
      </c>
      <c r="H149" s="233">
        <v>356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225</v>
      </c>
    </row>
    <row r="150" s="2" customFormat="1" ht="16.5" customHeight="1">
      <c r="A150" s="39"/>
      <c r="B150" s="40"/>
      <c r="C150" s="229" t="s">
        <v>312</v>
      </c>
      <c r="D150" s="229" t="s">
        <v>205</v>
      </c>
      <c r="E150" s="230" t="s">
        <v>312</v>
      </c>
      <c r="F150" s="231" t="s">
        <v>2298</v>
      </c>
      <c r="G150" s="232" t="s">
        <v>336</v>
      </c>
      <c r="H150" s="233">
        <v>43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452</v>
      </c>
    </row>
    <row r="151" s="2" customFormat="1" ht="16.5" customHeight="1">
      <c r="A151" s="39"/>
      <c r="B151" s="40"/>
      <c r="C151" s="229" t="s">
        <v>316</v>
      </c>
      <c r="D151" s="229" t="s">
        <v>205</v>
      </c>
      <c r="E151" s="230" t="s">
        <v>316</v>
      </c>
      <c r="F151" s="231" t="s">
        <v>2299</v>
      </c>
      <c r="G151" s="232" t="s">
        <v>850</v>
      </c>
      <c r="H151" s="233">
        <v>450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462</v>
      </c>
    </row>
    <row r="152" s="2" customFormat="1" ht="16.5" customHeight="1">
      <c r="A152" s="39"/>
      <c r="B152" s="40"/>
      <c r="C152" s="229" t="s">
        <v>324</v>
      </c>
      <c r="D152" s="229" t="s">
        <v>205</v>
      </c>
      <c r="E152" s="230" t="s">
        <v>324</v>
      </c>
      <c r="F152" s="231" t="s">
        <v>2300</v>
      </c>
      <c r="G152" s="232" t="s">
        <v>850</v>
      </c>
      <c r="H152" s="233">
        <v>76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229</v>
      </c>
    </row>
    <row r="153" s="2" customFormat="1" ht="16.5" customHeight="1">
      <c r="A153" s="39"/>
      <c r="B153" s="40"/>
      <c r="C153" s="229" t="s">
        <v>329</v>
      </c>
      <c r="D153" s="229" t="s">
        <v>205</v>
      </c>
      <c r="E153" s="230" t="s">
        <v>329</v>
      </c>
      <c r="F153" s="231" t="s">
        <v>2301</v>
      </c>
      <c r="G153" s="232" t="s">
        <v>850</v>
      </c>
      <c r="H153" s="233">
        <v>311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233</v>
      </c>
    </row>
    <row r="154" s="2" customFormat="1" ht="16.5" customHeight="1">
      <c r="A154" s="39"/>
      <c r="B154" s="40"/>
      <c r="C154" s="229" t="s">
        <v>333</v>
      </c>
      <c r="D154" s="229" t="s">
        <v>205</v>
      </c>
      <c r="E154" s="230" t="s">
        <v>333</v>
      </c>
      <c r="F154" s="231" t="s">
        <v>2302</v>
      </c>
      <c r="G154" s="232" t="s">
        <v>850</v>
      </c>
      <c r="H154" s="233">
        <v>3081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237</v>
      </c>
    </row>
    <row r="155" s="2" customFormat="1" ht="16.5" customHeight="1">
      <c r="A155" s="39"/>
      <c r="B155" s="40"/>
      <c r="C155" s="229" t="s">
        <v>338</v>
      </c>
      <c r="D155" s="229" t="s">
        <v>205</v>
      </c>
      <c r="E155" s="230" t="s">
        <v>338</v>
      </c>
      <c r="F155" s="231" t="s">
        <v>2303</v>
      </c>
      <c r="G155" s="232" t="s">
        <v>850</v>
      </c>
      <c r="H155" s="233">
        <v>927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242</v>
      </c>
    </row>
    <row r="156" s="2" customFormat="1" ht="16.5" customHeight="1">
      <c r="A156" s="39"/>
      <c r="B156" s="40"/>
      <c r="C156" s="229" t="s">
        <v>343</v>
      </c>
      <c r="D156" s="229" t="s">
        <v>205</v>
      </c>
      <c r="E156" s="230" t="s">
        <v>343</v>
      </c>
      <c r="F156" s="231" t="s">
        <v>2304</v>
      </c>
      <c r="G156" s="232" t="s">
        <v>850</v>
      </c>
      <c r="H156" s="233">
        <v>3100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2" customFormat="1" ht="16.5" customHeight="1">
      <c r="A157" s="39"/>
      <c r="B157" s="40"/>
      <c r="C157" s="229" t="s">
        <v>210</v>
      </c>
      <c r="D157" s="229" t="s">
        <v>205</v>
      </c>
      <c r="E157" s="230" t="s">
        <v>210</v>
      </c>
      <c r="F157" s="231" t="s">
        <v>2305</v>
      </c>
      <c r="G157" s="232" t="s">
        <v>336</v>
      </c>
      <c r="H157" s="233">
        <v>62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256</v>
      </c>
    </row>
    <row r="158" s="2" customFormat="1" ht="16.5" customHeight="1">
      <c r="A158" s="39"/>
      <c r="B158" s="40"/>
      <c r="C158" s="229" t="s">
        <v>360</v>
      </c>
      <c r="D158" s="229" t="s">
        <v>205</v>
      </c>
      <c r="E158" s="230" t="s">
        <v>360</v>
      </c>
      <c r="F158" s="231" t="s">
        <v>2306</v>
      </c>
      <c r="G158" s="232" t="s">
        <v>336</v>
      </c>
      <c r="H158" s="233">
        <v>62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260</v>
      </c>
    </row>
    <row r="159" s="2" customFormat="1" ht="16.5" customHeight="1">
      <c r="A159" s="39"/>
      <c r="B159" s="40"/>
      <c r="C159" s="229" t="s">
        <v>214</v>
      </c>
      <c r="D159" s="229" t="s">
        <v>205</v>
      </c>
      <c r="E159" s="230" t="s">
        <v>214</v>
      </c>
      <c r="F159" s="231" t="s">
        <v>2307</v>
      </c>
      <c r="G159" s="232" t="s">
        <v>336</v>
      </c>
      <c r="H159" s="233">
        <v>50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536</v>
      </c>
    </row>
    <row r="160" s="2" customFormat="1" ht="16.5" customHeight="1">
      <c r="A160" s="39"/>
      <c r="B160" s="40"/>
      <c r="C160" s="229" t="s">
        <v>374</v>
      </c>
      <c r="D160" s="229" t="s">
        <v>205</v>
      </c>
      <c r="E160" s="230" t="s">
        <v>374</v>
      </c>
      <c r="F160" s="231" t="s">
        <v>2308</v>
      </c>
      <c r="G160" s="232" t="s">
        <v>336</v>
      </c>
      <c r="H160" s="233">
        <v>40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264</v>
      </c>
    </row>
    <row r="161" s="2" customFormat="1" ht="16.5" customHeight="1">
      <c r="A161" s="39"/>
      <c r="B161" s="40"/>
      <c r="C161" s="229" t="s">
        <v>381</v>
      </c>
      <c r="D161" s="229" t="s">
        <v>205</v>
      </c>
      <c r="E161" s="230" t="s">
        <v>381</v>
      </c>
      <c r="F161" s="231" t="s">
        <v>2309</v>
      </c>
      <c r="G161" s="232" t="s">
        <v>336</v>
      </c>
      <c r="H161" s="233">
        <v>81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270</v>
      </c>
    </row>
    <row r="162" s="2" customFormat="1" ht="16.5" customHeight="1">
      <c r="A162" s="39"/>
      <c r="B162" s="40"/>
      <c r="C162" s="229" t="s">
        <v>386</v>
      </c>
      <c r="D162" s="229" t="s">
        <v>205</v>
      </c>
      <c r="E162" s="230" t="s">
        <v>386</v>
      </c>
      <c r="F162" s="231" t="s">
        <v>2310</v>
      </c>
      <c r="G162" s="232" t="s">
        <v>336</v>
      </c>
      <c r="H162" s="233">
        <v>81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564</v>
      </c>
    </row>
    <row r="163" s="2" customFormat="1" ht="49.05" customHeight="1">
      <c r="A163" s="39"/>
      <c r="B163" s="40"/>
      <c r="C163" s="229" t="s">
        <v>217</v>
      </c>
      <c r="D163" s="229" t="s">
        <v>205</v>
      </c>
      <c r="E163" s="230" t="s">
        <v>217</v>
      </c>
      <c r="F163" s="231" t="s">
        <v>2311</v>
      </c>
      <c r="G163" s="232" t="s">
        <v>336</v>
      </c>
      <c r="H163" s="233">
        <v>33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574</v>
      </c>
    </row>
    <row r="164" s="2" customFormat="1" ht="37.8" customHeight="1">
      <c r="A164" s="39"/>
      <c r="B164" s="40"/>
      <c r="C164" s="229" t="s">
        <v>407</v>
      </c>
      <c r="D164" s="229" t="s">
        <v>205</v>
      </c>
      <c r="E164" s="230" t="s">
        <v>407</v>
      </c>
      <c r="F164" s="231" t="s">
        <v>2312</v>
      </c>
      <c r="G164" s="232" t="s">
        <v>850</v>
      </c>
      <c r="H164" s="233">
        <v>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275</v>
      </c>
    </row>
    <row r="165" s="2" customFormat="1" ht="37.8" customHeight="1">
      <c r="A165" s="39"/>
      <c r="B165" s="40"/>
      <c r="C165" s="229" t="s">
        <v>413</v>
      </c>
      <c r="D165" s="229" t="s">
        <v>205</v>
      </c>
      <c r="E165" s="230" t="s">
        <v>413</v>
      </c>
      <c r="F165" s="231" t="s">
        <v>2313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280</v>
      </c>
    </row>
    <row r="166" s="2" customFormat="1" ht="16.5" customHeight="1">
      <c r="A166" s="39"/>
      <c r="B166" s="40"/>
      <c r="C166" s="229" t="s">
        <v>418</v>
      </c>
      <c r="D166" s="229" t="s">
        <v>205</v>
      </c>
      <c r="E166" s="230" t="s">
        <v>418</v>
      </c>
      <c r="F166" s="231" t="s">
        <v>2314</v>
      </c>
      <c r="G166" s="232" t="s">
        <v>336</v>
      </c>
      <c r="H166" s="233">
        <v>78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286</v>
      </c>
    </row>
    <row r="167" s="2" customFormat="1" ht="16.5" customHeight="1">
      <c r="A167" s="39"/>
      <c r="B167" s="40"/>
      <c r="C167" s="229" t="s">
        <v>424</v>
      </c>
      <c r="D167" s="229" t="s">
        <v>205</v>
      </c>
      <c r="E167" s="230" t="s">
        <v>424</v>
      </c>
      <c r="F167" s="231" t="s">
        <v>2315</v>
      </c>
      <c r="G167" s="232" t="s">
        <v>850</v>
      </c>
      <c r="H167" s="233">
        <v>35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617</v>
      </c>
    </row>
    <row r="168" s="2" customFormat="1" ht="16.5" customHeight="1">
      <c r="A168" s="39"/>
      <c r="B168" s="40"/>
      <c r="C168" s="229" t="s">
        <v>429</v>
      </c>
      <c r="D168" s="229" t="s">
        <v>205</v>
      </c>
      <c r="E168" s="230" t="s">
        <v>429</v>
      </c>
      <c r="F168" s="231" t="s">
        <v>2316</v>
      </c>
      <c r="G168" s="232" t="s">
        <v>850</v>
      </c>
      <c r="H168" s="233">
        <v>17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629</v>
      </c>
    </row>
    <row r="169" s="2" customFormat="1" ht="16.5" customHeight="1">
      <c r="A169" s="39"/>
      <c r="B169" s="40"/>
      <c r="C169" s="229" t="s">
        <v>221</v>
      </c>
      <c r="D169" s="229" t="s">
        <v>205</v>
      </c>
      <c r="E169" s="230" t="s">
        <v>221</v>
      </c>
      <c r="F169" s="231" t="s">
        <v>2317</v>
      </c>
      <c r="G169" s="232" t="s">
        <v>850</v>
      </c>
      <c r="H169" s="233">
        <v>35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642</v>
      </c>
    </row>
    <row r="170" s="2" customFormat="1" ht="16.5" customHeight="1">
      <c r="A170" s="39"/>
      <c r="B170" s="40"/>
      <c r="C170" s="229" t="s">
        <v>437</v>
      </c>
      <c r="D170" s="229" t="s">
        <v>205</v>
      </c>
      <c r="E170" s="230" t="s">
        <v>437</v>
      </c>
      <c r="F170" s="231" t="s">
        <v>2318</v>
      </c>
      <c r="G170" s="232" t="s">
        <v>850</v>
      </c>
      <c r="H170" s="233">
        <v>35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655</v>
      </c>
    </row>
    <row r="171" s="2" customFormat="1" ht="16.5" customHeight="1">
      <c r="A171" s="39"/>
      <c r="B171" s="40"/>
      <c r="C171" s="229" t="s">
        <v>225</v>
      </c>
      <c r="D171" s="229" t="s">
        <v>205</v>
      </c>
      <c r="E171" s="230" t="s">
        <v>225</v>
      </c>
      <c r="F171" s="231" t="s">
        <v>2319</v>
      </c>
      <c r="G171" s="232" t="s">
        <v>850</v>
      </c>
      <c r="H171" s="233">
        <v>51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671</v>
      </c>
    </row>
    <row r="172" s="2" customFormat="1" ht="16.5" customHeight="1">
      <c r="A172" s="39"/>
      <c r="B172" s="40"/>
      <c r="C172" s="229" t="s">
        <v>445</v>
      </c>
      <c r="D172" s="229" t="s">
        <v>205</v>
      </c>
      <c r="E172" s="230" t="s">
        <v>445</v>
      </c>
      <c r="F172" s="231" t="s">
        <v>2320</v>
      </c>
      <c r="G172" s="232" t="s">
        <v>850</v>
      </c>
      <c r="H172" s="233">
        <v>31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681</v>
      </c>
    </row>
    <row r="173" s="2" customFormat="1" ht="16.5" customHeight="1">
      <c r="A173" s="39"/>
      <c r="B173" s="40"/>
      <c r="C173" s="229" t="s">
        <v>452</v>
      </c>
      <c r="D173" s="229" t="s">
        <v>205</v>
      </c>
      <c r="E173" s="230" t="s">
        <v>452</v>
      </c>
      <c r="F173" s="231" t="s">
        <v>2320</v>
      </c>
      <c r="G173" s="232" t="s">
        <v>850</v>
      </c>
      <c r="H173" s="233">
        <v>31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692</v>
      </c>
    </row>
    <row r="174" s="2" customFormat="1" ht="16.5" customHeight="1">
      <c r="A174" s="39"/>
      <c r="B174" s="40"/>
      <c r="C174" s="229" t="s">
        <v>458</v>
      </c>
      <c r="D174" s="229" t="s">
        <v>205</v>
      </c>
      <c r="E174" s="230" t="s">
        <v>458</v>
      </c>
      <c r="F174" s="231" t="s">
        <v>2248</v>
      </c>
      <c r="G174" s="232" t="s">
        <v>850</v>
      </c>
      <c r="H174" s="233">
        <v>24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291</v>
      </c>
    </row>
    <row r="175" s="2" customFormat="1" ht="21.75" customHeight="1">
      <c r="A175" s="39"/>
      <c r="B175" s="40"/>
      <c r="C175" s="229" t="s">
        <v>462</v>
      </c>
      <c r="D175" s="229" t="s">
        <v>205</v>
      </c>
      <c r="E175" s="230" t="s">
        <v>462</v>
      </c>
      <c r="F175" s="231" t="s">
        <v>2321</v>
      </c>
      <c r="G175" s="232" t="s">
        <v>850</v>
      </c>
      <c r="H175" s="233">
        <v>24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297</v>
      </c>
    </row>
    <row r="176" s="2" customFormat="1" ht="21.75" customHeight="1">
      <c r="A176" s="39"/>
      <c r="B176" s="40"/>
      <c r="C176" s="229" t="s">
        <v>466</v>
      </c>
      <c r="D176" s="229" t="s">
        <v>205</v>
      </c>
      <c r="E176" s="230" t="s">
        <v>466</v>
      </c>
      <c r="F176" s="231" t="s">
        <v>2322</v>
      </c>
      <c r="G176" s="232" t="s">
        <v>850</v>
      </c>
      <c r="H176" s="233">
        <v>740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302</v>
      </c>
    </row>
    <row r="177" s="2" customFormat="1" ht="16.5" customHeight="1">
      <c r="A177" s="39"/>
      <c r="B177" s="40"/>
      <c r="C177" s="229" t="s">
        <v>229</v>
      </c>
      <c r="D177" s="229" t="s">
        <v>205</v>
      </c>
      <c r="E177" s="230" t="s">
        <v>229</v>
      </c>
      <c r="F177" s="231" t="s">
        <v>2323</v>
      </c>
      <c r="G177" s="232" t="s">
        <v>850</v>
      </c>
      <c r="H177" s="233">
        <v>394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305</v>
      </c>
    </row>
    <row r="178" s="2" customFormat="1" ht="16.5" customHeight="1">
      <c r="A178" s="39"/>
      <c r="B178" s="40"/>
      <c r="C178" s="229" t="s">
        <v>477</v>
      </c>
      <c r="D178" s="229" t="s">
        <v>205</v>
      </c>
      <c r="E178" s="230" t="s">
        <v>477</v>
      </c>
      <c r="F178" s="231" t="s">
        <v>2324</v>
      </c>
      <c r="G178" s="232" t="s">
        <v>850</v>
      </c>
      <c r="H178" s="233">
        <v>346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309</v>
      </c>
    </row>
    <row r="179" s="2" customFormat="1" ht="16.5" customHeight="1">
      <c r="A179" s="39"/>
      <c r="B179" s="40"/>
      <c r="C179" s="229" t="s">
        <v>233</v>
      </c>
      <c r="D179" s="229" t="s">
        <v>205</v>
      </c>
      <c r="E179" s="230" t="s">
        <v>233</v>
      </c>
      <c r="F179" s="231" t="s">
        <v>2325</v>
      </c>
      <c r="G179" s="232" t="s">
        <v>850</v>
      </c>
      <c r="H179" s="233">
        <v>24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315</v>
      </c>
    </row>
    <row r="180" s="2" customFormat="1" ht="16.5" customHeight="1">
      <c r="A180" s="39"/>
      <c r="B180" s="40"/>
      <c r="C180" s="229" t="s">
        <v>488</v>
      </c>
      <c r="D180" s="229" t="s">
        <v>205</v>
      </c>
      <c r="E180" s="230" t="s">
        <v>488</v>
      </c>
      <c r="F180" s="231" t="s">
        <v>2326</v>
      </c>
      <c r="G180" s="232" t="s">
        <v>850</v>
      </c>
      <c r="H180" s="233">
        <v>17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319</v>
      </c>
    </row>
    <row r="181" s="2" customFormat="1" ht="16.5" customHeight="1">
      <c r="A181" s="39"/>
      <c r="B181" s="40"/>
      <c r="C181" s="229" t="s">
        <v>237</v>
      </c>
      <c r="D181" s="229" t="s">
        <v>205</v>
      </c>
      <c r="E181" s="230" t="s">
        <v>237</v>
      </c>
      <c r="F181" s="231" t="s">
        <v>2327</v>
      </c>
      <c r="G181" s="232" t="s">
        <v>850</v>
      </c>
      <c r="H181" s="233">
        <v>7108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327</v>
      </c>
    </row>
    <row r="182" s="2" customFormat="1" ht="24.15" customHeight="1">
      <c r="A182" s="39"/>
      <c r="B182" s="40"/>
      <c r="C182" s="229" t="s">
        <v>497</v>
      </c>
      <c r="D182" s="229" t="s">
        <v>205</v>
      </c>
      <c r="E182" s="230" t="s">
        <v>497</v>
      </c>
      <c r="F182" s="231" t="s">
        <v>2328</v>
      </c>
      <c r="G182" s="232" t="s">
        <v>850</v>
      </c>
      <c r="H182" s="233">
        <v>3691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774</v>
      </c>
    </row>
    <row r="183" s="2" customFormat="1" ht="16.5" customHeight="1">
      <c r="A183" s="39"/>
      <c r="B183" s="40"/>
      <c r="C183" s="229" t="s">
        <v>242</v>
      </c>
      <c r="D183" s="229" t="s">
        <v>205</v>
      </c>
      <c r="E183" s="230" t="s">
        <v>242</v>
      </c>
      <c r="F183" s="231" t="s">
        <v>2329</v>
      </c>
      <c r="G183" s="232" t="s">
        <v>336</v>
      </c>
      <c r="H183" s="233">
        <v>2911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783</v>
      </c>
    </row>
    <row r="184" s="2" customFormat="1" ht="16.5" customHeight="1">
      <c r="A184" s="39"/>
      <c r="B184" s="40"/>
      <c r="C184" s="229" t="s">
        <v>504</v>
      </c>
      <c r="D184" s="229" t="s">
        <v>205</v>
      </c>
      <c r="E184" s="230" t="s">
        <v>504</v>
      </c>
      <c r="F184" s="231" t="s">
        <v>2330</v>
      </c>
      <c r="G184" s="232" t="s">
        <v>2247</v>
      </c>
      <c r="H184" s="233">
        <v>242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792</v>
      </c>
    </row>
    <row r="185" s="2" customFormat="1" ht="16.5" customHeight="1">
      <c r="A185" s="39"/>
      <c r="B185" s="40"/>
      <c r="C185" s="229" t="s">
        <v>251</v>
      </c>
      <c r="D185" s="229" t="s">
        <v>205</v>
      </c>
      <c r="E185" s="230" t="s">
        <v>251</v>
      </c>
      <c r="F185" s="231" t="s">
        <v>2331</v>
      </c>
      <c r="G185" s="232" t="s">
        <v>2332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801</v>
      </c>
    </row>
    <row r="186" s="2" customFormat="1" ht="16.5" customHeight="1">
      <c r="A186" s="39"/>
      <c r="B186" s="40"/>
      <c r="C186" s="229" t="s">
        <v>513</v>
      </c>
      <c r="D186" s="229" t="s">
        <v>205</v>
      </c>
      <c r="E186" s="230" t="s">
        <v>513</v>
      </c>
      <c r="F186" s="231" t="s">
        <v>2333</v>
      </c>
      <c r="G186" s="232" t="s">
        <v>213</v>
      </c>
      <c r="H186" s="233">
        <v>7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332</v>
      </c>
    </row>
    <row r="187" s="2" customFormat="1" ht="16.5" customHeight="1">
      <c r="A187" s="39"/>
      <c r="B187" s="40"/>
      <c r="C187" s="229" t="s">
        <v>256</v>
      </c>
      <c r="D187" s="229" t="s">
        <v>205</v>
      </c>
      <c r="E187" s="230" t="s">
        <v>256</v>
      </c>
      <c r="F187" s="231" t="s">
        <v>2246</v>
      </c>
      <c r="G187" s="232" t="s">
        <v>2247</v>
      </c>
      <c r="H187" s="233">
        <v>28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337</v>
      </c>
    </row>
    <row r="188" s="2" customFormat="1" ht="16.5" customHeight="1">
      <c r="A188" s="39"/>
      <c r="B188" s="40"/>
      <c r="C188" s="229" t="s">
        <v>522</v>
      </c>
      <c r="D188" s="229" t="s">
        <v>205</v>
      </c>
      <c r="E188" s="230" t="s">
        <v>522</v>
      </c>
      <c r="F188" s="231" t="s">
        <v>2334</v>
      </c>
      <c r="G188" s="232" t="s">
        <v>2335</v>
      </c>
      <c r="H188" s="233">
        <v>3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829</v>
      </c>
    </row>
    <row r="189" s="2" customFormat="1" ht="16.5" customHeight="1">
      <c r="A189" s="39"/>
      <c r="B189" s="40"/>
      <c r="C189" s="229" t="s">
        <v>260</v>
      </c>
      <c r="D189" s="229" t="s">
        <v>205</v>
      </c>
      <c r="E189" s="230" t="s">
        <v>260</v>
      </c>
      <c r="F189" s="231" t="s">
        <v>2268</v>
      </c>
      <c r="G189" s="232" t="s">
        <v>850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841</v>
      </c>
    </row>
    <row r="190" s="2" customFormat="1" ht="16.5" customHeight="1">
      <c r="A190" s="39"/>
      <c r="B190" s="40"/>
      <c r="C190" s="229" t="s">
        <v>531</v>
      </c>
      <c r="D190" s="229" t="s">
        <v>205</v>
      </c>
      <c r="E190" s="230" t="s">
        <v>531</v>
      </c>
      <c r="F190" s="231" t="s">
        <v>2269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853</v>
      </c>
    </row>
    <row r="191" s="12" customFormat="1" ht="25.92" customHeight="1">
      <c r="A191" s="12"/>
      <c r="B191" s="213"/>
      <c r="C191" s="214"/>
      <c r="D191" s="215" t="s">
        <v>75</v>
      </c>
      <c r="E191" s="216" t="s">
        <v>2254</v>
      </c>
      <c r="F191" s="216" t="s">
        <v>1814</v>
      </c>
      <c r="G191" s="214"/>
      <c r="H191" s="214"/>
      <c r="I191" s="217"/>
      <c r="J191" s="218">
        <f>BK191</f>
        <v>0</v>
      </c>
      <c r="K191" s="214"/>
      <c r="L191" s="219"/>
      <c r="M191" s="220"/>
      <c r="N191" s="221"/>
      <c r="O191" s="221"/>
      <c r="P191" s="222">
        <f>SUM(P192:P193)</f>
        <v>0</v>
      </c>
      <c r="Q191" s="221"/>
      <c r="R191" s="222">
        <f>SUM(R192:R193)</f>
        <v>0</v>
      </c>
      <c r="S191" s="221"/>
      <c r="T191" s="22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83</v>
      </c>
      <c r="AT191" s="225" t="s">
        <v>75</v>
      </c>
      <c r="AU191" s="225" t="s">
        <v>76</v>
      </c>
      <c r="AY191" s="224" t="s">
        <v>203</v>
      </c>
      <c r="BK191" s="226">
        <f>SUM(BK192:BK193)</f>
        <v>0</v>
      </c>
    </row>
    <row r="192" s="2" customFormat="1" ht="21.75" customHeight="1">
      <c r="A192" s="39"/>
      <c r="B192" s="40"/>
      <c r="C192" s="229" t="s">
        <v>536</v>
      </c>
      <c r="D192" s="229" t="s">
        <v>205</v>
      </c>
      <c r="E192" s="230" t="s">
        <v>536</v>
      </c>
      <c r="F192" s="231" t="s">
        <v>2336</v>
      </c>
      <c r="G192" s="232" t="s">
        <v>1576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860</v>
      </c>
    </row>
    <row r="193" s="2" customFormat="1" ht="24.15" customHeight="1">
      <c r="A193" s="39"/>
      <c r="B193" s="40"/>
      <c r="C193" s="229" t="s">
        <v>541</v>
      </c>
      <c r="D193" s="229" t="s">
        <v>205</v>
      </c>
      <c r="E193" s="230" t="s">
        <v>541</v>
      </c>
      <c r="F193" s="231" t="s">
        <v>2272</v>
      </c>
      <c r="G193" s="232" t="s">
        <v>1576</v>
      </c>
      <c r="H193" s="233">
        <v>1</v>
      </c>
      <c r="I193" s="234"/>
      <c r="J193" s="235">
        <f>ROUND(I193*H193,2)</f>
        <v>0</v>
      </c>
      <c r="K193" s="236"/>
      <c r="L193" s="45"/>
      <c r="M193" s="306" t="s">
        <v>1</v>
      </c>
      <c r="N193" s="307" t="s">
        <v>41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209</v>
      </c>
      <c r="AT193" s="241" t="s">
        <v>205</v>
      </c>
      <c r="AU193" s="241" t="s">
        <v>83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209</v>
      </c>
      <c r="BM193" s="241" t="s">
        <v>868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w3T+QMe7wzO3L+Y0ZYIZONNAOy5oaUY8+njiLUzoSKdFLcccwol4bkweppvmPfDlMKhAzL6bcLnEMLQDBGiA/Q==" hashValue="TPyd6G/bonPUyGSeWZ4qTjXScyXjtgTEFjQ/QJbZNSJrtCwW+VQKp6+6i7Jb/00wgnFWTmfuYX6qPkDsem4meg==" algorithmName="SHA-512" password="99DC"/>
  <autoFilter ref="C125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2337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ROUND((SUM(BE126:BE146)),  2)</f>
        <v>0</v>
      </c>
      <c r="G37" s="39"/>
      <c r="H37" s="39"/>
      <c r="I37" s="166">
        <v>0.20999999999999999</v>
      </c>
      <c r="J37" s="165">
        <f>ROUND(((SUM(BE126:BE146))*I37),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ROUND((SUM(BF126:BF146)),  2)</f>
        <v>0</v>
      </c>
      <c r="G38" s="39"/>
      <c r="H38" s="39"/>
      <c r="I38" s="166">
        <v>0.12</v>
      </c>
      <c r="J38" s="165">
        <f>ROUND(((SUM(BF126:BF146))*I38),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ROUND((SUM(BG126:BG146)),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ROUND((SUM(BH126:BH146)),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ROUND((SUM(BI126:BI146)),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D.1.4.4c - Elektrická zabezpečovací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2338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2275</v>
      </c>
      <c r="E102" s="193"/>
      <c r="F102" s="193"/>
      <c r="G102" s="193"/>
      <c r="H102" s="193"/>
      <c r="I102" s="193"/>
      <c r="J102" s="194">
        <f>J144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2207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D.1.4.4c - Elektrická zabezpečovací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P127+P144</f>
        <v>0</v>
      </c>
      <c r="Q126" s="105"/>
      <c r="R126" s="210">
        <f>R127+R144</f>
        <v>0</v>
      </c>
      <c r="S126" s="105"/>
      <c r="T126" s="211">
        <f>T127+T144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BK127+BK144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2213</v>
      </c>
      <c r="F127" s="216" t="s">
        <v>2339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SUM(P128:P143)</f>
        <v>0</v>
      </c>
      <c r="Q127" s="221"/>
      <c r="R127" s="222">
        <f>SUM(R128:R143)</f>
        <v>0</v>
      </c>
      <c r="S127" s="221"/>
      <c r="T127" s="223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SUM(BK128:BK143)</f>
        <v>0</v>
      </c>
    </row>
    <row r="128" s="2" customFormat="1" ht="33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2340</v>
      </c>
      <c r="G128" s="232" t="s">
        <v>850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16.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2341</v>
      </c>
      <c r="G129" s="232" t="s">
        <v>850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16.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2342</v>
      </c>
      <c r="G130" s="232" t="s">
        <v>850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16.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2343</v>
      </c>
      <c r="G131" s="232" t="s">
        <v>850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16.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2344</v>
      </c>
      <c r="G132" s="232" t="s">
        <v>850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16.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2345</v>
      </c>
      <c r="G133" s="232" t="s">
        <v>850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16.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2346</v>
      </c>
      <c r="G134" s="232" t="s">
        <v>850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2347</v>
      </c>
      <c r="G135" s="232" t="s">
        <v>850</v>
      </c>
      <c r="H135" s="233">
        <v>3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2348</v>
      </c>
      <c r="G136" s="232" t="s">
        <v>850</v>
      </c>
      <c r="H136" s="233">
        <v>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16.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2349</v>
      </c>
      <c r="G137" s="232" t="s">
        <v>850</v>
      </c>
      <c r="H137" s="233">
        <v>26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2350</v>
      </c>
      <c r="G138" s="232" t="s">
        <v>850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2351</v>
      </c>
      <c r="G139" s="232" t="s">
        <v>336</v>
      </c>
      <c r="H139" s="233">
        <v>115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2352</v>
      </c>
      <c r="G140" s="232" t="s">
        <v>336</v>
      </c>
      <c r="H140" s="233">
        <v>1460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2353</v>
      </c>
      <c r="G141" s="232" t="s">
        <v>850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2268</v>
      </c>
      <c r="G142" s="232" t="s">
        <v>850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2269</v>
      </c>
      <c r="G143" s="232" t="s">
        <v>850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12" customFormat="1" ht="25.92" customHeight="1">
      <c r="A144" s="12"/>
      <c r="B144" s="213"/>
      <c r="C144" s="214"/>
      <c r="D144" s="215" t="s">
        <v>75</v>
      </c>
      <c r="E144" s="216" t="s">
        <v>2254</v>
      </c>
      <c r="F144" s="216" t="s">
        <v>1814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SUM(P145:P146)</f>
        <v>0</v>
      </c>
      <c r="Q144" s="221"/>
      <c r="R144" s="222">
        <f>SUM(R145:R146)</f>
        <v>0</v>
      </c>
      <c r="S144" s="221"/>
      <c r="T144" s="223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76</v>
      </c>
      <c r="AY144" s="224" t="s">
        <v>203</v>
      </c>
      <c r="BK144" s="226">
        <f>SUM(BK145:BK146)</f>
        <v>0</v>
      </c>
    </row>
    <row r="145" s="2" customFormat="1" ht="24.1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2271</v>
      </c>
      <c r="G145" s="232" t="s">
        <v>1576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24.1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2272</v>
      </c>
      <c r="G146" s="232" t="s">
        <v>1576</v>
      </c>
      <c r="H146" s="233">
        <v>1</v>
      </c>
      <c r="I146" s="234"/>
      <c r="J146" s="235">
        <f>ROUND(I146*H146,2)</f>
        <v>0</v>
      </c>
      <c r="K146" s="236"/>
      <c r="L146" s="45"/>
      <c r="M146" s="306" t="s">
        <v>1</v>
      </c>
      <c r="N146" s="307" t="s">
        <v>41</v>
      </c>
      <c r="O146" s="308"/>
      <c r="P146" s="309">
        <f>O146*H146</f>
        <v>0</v>
      </c>
      <c r="Q146" s="309">
        <v>0</v>
      </c>
      <c r="R146" s="309">
        <f>Q146*H146</f>
        <v>0</v>
      </c>
      <c r="S146" s="309">
        <v>0</v>
      </c>
      <c r="T146" s="31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EVVk0djTJjqBPMB5ddKW4ChNDksVitk3TpXW8qVm9SStj7ApBjtKipTXmFIDbKLNHfRwFSpIZdYQlTMY3ce6mw==" hashValue="8Ho8pkWvEJIhWNw/tab8ARkh7afbxGrM76W0XOkVQVcpeQtZtDuqIugbeny/kcFIABr/XVU9C0exnkIChQI7gQ==" algorithmName="SHA-512" password="99DC"/>
  <autoFilter ref="C125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ROUND((SUM(BE129:BE155)),  2)</f>
        <v>0</v>
      </c>
      <c r="G37" s="39"/>
      <c r="H37" s="39"/>
      <c r="I37" s="166">
        <v>0.20999999999999999</v>
      </c>
      <c r="J37" s="165">
        <f>ROUND(((SUM(BE129:BE155))*I37),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ROUND((SUM(BF129:BF155)),  2)</f>
        <v>0</v>
      </c>
      <c r="G38" s="39"/>
      <c r="H38" s="39"/>
      <c r="I38" s="166">
        <v>0.12</v>
      </c>
      <c r="J38" s="165">
        <f>ROUND(((SUM(BF129:BF155))*I38),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D.1.4.4d - Elektrická kontrola vstupu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2355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2356</v>
      </c>
      <c r="E102" s="193"/>
      <c r="F102" s="193"/>
      <c r="G102" s="193"/>
      <c r="H102" s="193"/>
      <c r="I102" s="193"/>
      <c r="J102" s="194">
        <f>J136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2357</v>
      </c>
      <c r="E103" s="193"/>
      <c r="F103" s="193"/>
      <c r="G103" s="193"/>
      <c r="H103" s="193"/>
      <c r="I103" s="193"/>
      <c r="J103" s="194">
        <f>J142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2358</v>
      </c>
      <c r="E104" s="193"/>
      <c r="F104" s="193"/>
      <c r="G104" s="193"/>
      <c r="H104" s="193"/>
      <c r="I104" s="193"/>
      <c r="J104" s="194">
        <f>J145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2359</v>
      </c>
      <c r="E105" s="193"/>
      <c r="F105" s="193"/>
      <c r="G105" s="193"/>
      <c r="H105" s="193"/>
      <c r="I105" s="193"/>
      <c r="J105" s="194">
        <f>J154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Objekty OU, část D a DM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158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159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160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11" t="s">
        <v>2206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2207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D.1.4.4d - Elektrická kontrola vstupu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31. 8. 2018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Ostravská univerzita</v>
      </c>
      <c r="G125" s="41"/>
      <c r="H125" s="41"/>
      <c r="I125" s="33" t="s">
        <v>30</v>
      </c>
      <c r="J125" s="37" t="str">
        <f>E25</f>
        <v>Marpo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189</v>
      </c>
      <c r="D128" s="204" t="s">
        <v>61</v>
      </c>
      <c r="E128" s="204" t="s">
        <v>57</v>
      </c>
      <c r="F128" s="204" t="s">
        <v>58</v>
      </c>
      <c r="G128" s="204" t="s">
        <v>190</v>
      </c>
      <c r="H128" s="204" t="s">
        <v>191</v>
      </c>
      <c r="I128" s="204" t="s">
        <v>192</v>
      </c>
      <c r="J128" s="205" t="s">
        <v>165</v>
      </c>
      <c r="K128" s="206" t="s">
        <v>193</v>
      </c>
      <c r="L128" s="207"/>
      <c r="M128" s="101" t="s">
        <v>1</v>
      </c>
      <c r="N128" s="102" t="s">
        <v>40</v>
      </c>
      <c r="O128" s="102" t="s">
        <v>194</v>
      </c>
      <c r="P128" s="102" t="s">
        <v>195</v>
      </c>
      <c r="Q128" s="102" t="s">
        <v>196</v>
      </c>
      <c r="R128" s="102" t="s">
        <v>197</v>
      </c>
      <c r="S128" s="102" t="s">
        <v>198</v>
      </c>
      <c r="T128" s="103" t="s">
        <v>199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200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P130+P136+P142+P145+P154</f>
        <v>0</v>
      </c>
      <c r="Q129" s="105"/>
      <c r="R129" s="210">
        <f>R130+R136+R142+R145+R154</f>
        <v>0</v>
      </c>
      <c r="S129" s="105"/>
      <c r="T129" s="211">
        <f>T130+T136+T142+T145+T154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167</v>
      </c>
      <c r="BK129" s="212">
        <f>BK130+BK136+BK142+BK145+BK154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2213</v>
      </c>
      <c r="F130" s="216" t="s">
        <v>2360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0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203</v>
      </c>
      <c r="BK130" s="226">
        <f>SUM(BK131:BK135)</f>
        <v>0</v>
      </c>
    </row>
    <row r="131" s="2" customFormat="1" ht="16.5" customHeight="1">
      <c r="A131" s="39"/>
      <c r="B131" s="40"/>
      <c r="C131" s="229" t="s">
        <v>83</v>
      </c>
      <c r="D131" s="229" t="s">
        <v>205</v>
      </c>
      <c r="E131" s="230" t="s">
        <v>83</v>
      </c>
      <c r="F131" s="231" t="s">
        <v>2361</v>
      </c>
      <c r="G131" s="232" t="s">
        <v>850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85</v>
      </c>
    </row>
    <row r="132" s="2" customFormat="1" ht="21.75" customHeight="1">
      <c r="A132" s="39"/>
      <c r="B132" s="40"/>
      <c r="C132" s="229" t="s">
        <v>85</v>
      </c>
      <c r="D132" s="229" t="s">
        <v>205</v>
      </c>
      <c r="E132" s="230" t="s">
        <v>85</v>
      </c>
      <c r="F132" s="231" t="s">
        <v>2362</v>
      </c>
      <c r="G132" s="232" t="s">
        <v>850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209</v>
      </c>
    </row>
    <row r="133" s="2" customFormat="1" ht="24.15" customHeight="1">
      <c r="A133" s="39"/>
      <c r="B133" s="40"/>
      <c r="C133" s="229" t="s">
        <v>108</v>
      </c>
      <c r="D133" s="229" t="s">
        <v>205</v>
      </c>
      <c r="E133" s="230" t="s">
        <v>108</v>
      </c>
      <c r="F133" s="231" t="s">
        <v>2363</v>
      </c>
      <c r="G133" s="232" t="s">
        <v>850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226</v>
      </c>
    </row>
    <row r="134" s="2" customFormat="1" ht="24.15" customHeight="1">
      <c r="A134" s="39"/>
      <c r="B134" s="40"/>
      <c r="C134" s="229" t="s">
        <v>209</v>
      </c>
      <c r="D134" s="229" t="s">
        <v>205</v>
      </c>
      <c r="E134" s="230" t="s">
        <v>209</v>
      </c>
      <c r="F134" s="231" t="s">
        <v>2364</v>
      </c>
      <c r="G134" s="232" t="s">
        <v>850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234</v>
      </c>
    </row>
    <row r="135" s="2" customFormat="1" ht="16.5" customHeight="1">
      <c r="A135" s="39"/>
      <c r="B135" s="40"/>
      <c r="C135" s="229" t="s">
        <v>222</v>
      </c>
      <c r="D135" s="229" t="s">
        <v>205</v>
      </c>
      <c r="E135" s="230" t="s">
        <v>222</v>
      </c>
      <c r="F135" s="231" t="s">
        <v>2365</v>
      </c>
      <c r="G135" s="232" t="s">
        <v>850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248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2254</v>
      </c>
      <c r="F136" s="216" t="s">
        <v>2366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0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203</v>
      </c>
      <c r="BK136" s="226">
        <f>SUM(BK137:BK141)</f>
        <v>0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226</v>
      </c>
      <c r="F137" s="231" t="s">
        <v>2367</v>
      </c>
      <c r="G137" s="232" t="s">
        <v>850</v>
      </c>
      <c r="H137" s="233">
        <v>25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8</v>
      </c>
    </row>
    <row r="138" s="2" customFormat="1" ht="16.5" customHeight="1">
      <c r="A138" s="39"/>
      <c r="B138" s="40"/>
      <c r="C138" s="229" t="s">
        <v>230</v>
      </c>
      <c r="D138" s="229" t="s">
        <v>205</v>
      </c>
      <c r="E138" s="230" t="s">
        <v>230</v>
      </c>
      <c r="F138" s="231" t="s">
        <v>2368</v>
      </c>
      <c r="G138" s="232" t="s">
        <v>850</v>
      </c>
      <c r="H138" s="233">
        <v>25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267</v>
      </c>
    </row>
    <row r="139" s="2" customFormat="1" ht="16.5" customHeight="1">
      <c r="A139" s="39"/>
      <c r="B139" s="40"/>
      <c r="C139" s="229" t="s">
        <v>234</v>
      </c>
      <c r="D139" s="229" t="s">
        <v>205</v>
      </c>
      <c r="E139" s="230" t="s">
        <v>234</v>
      </c>
      <c r="F139" s="231" t="s">
        <v>2369</v>
      </c>
      <c r="G139" s="232" t="s">
        <v>850</v>
      </c>
      <c r="H139" s="233">
        <v>25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277</v>
      </c>
    </row>
    <row r="140" s="2" customFormat="1" ht="16.5" customHeight="1">
      <c r="A140" s="39"/>
      <c r="B140" s="40"/>
      <c r="C140" s="229" t="s">
        <v>238</v>
      </c>
      <c r="D140" s="229" t="s">
        <v>205</v>
      </c>
      <c r="E140" s="230" t="s">
        <v>238</v>
      </c>
      <c r="F140" s="231" t="s">
        <v>2370</v>
      </c>
      <c r="G140" s="232" t="s">
        <v>850</v>
      </c>
      <c r="H140" s="233">
        <v>25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288</v>
      </c>
    </row>
    <row r="141" s="2" customFormat="1" ht="16.5" customHeight="1">
      <c r="A141" s="39"/>
      <c r="B141" s="40"/>
      <c r="C141" s="229" t="s">
        <v>248</v>
      </c>
      <c r="D141" s="229" t="s">
        <v>205</v>
      </c>
      <c r="E141" s="230" t="s">
        <v>248</v>
      </c>
      <c r="F141" s="231" t="s">
        <v>2371</v>
      </c>
      <c r="G141" s="232" t="s">
        <v>850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299</v>
      </c>
    </row>
    <row r="142" s="12" customFormat="1" ht="25.92" customHeight="1">
      <c r="A142" s="12"/>
      <c r="B142" s="213"/>
      <c r="C142" s="214"/>
      <c r="D142" s="215" t="s">
        <v>75</v>
      </c>
      <c r="E142" s="216" t="s">
        <v>2270</v>
      </c>
      <c r="F142" s="216" t="s">
        <v>2372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76</v>
      </c>
      <c r="AY142" s="224" t="s">
        <v>203</v>
      </c>
      <c r="BK142" s="226">
        <f>SUM(BK143:BK144)</f>
        <v>0</v>
      </c>
    </row>
    <row r="143" s="2" customFormat="1" ht="16.5" customHeight="1">
      <c r="A143" s="39"/>
      <c r="B143" s="40"/>
      <c r="C143" s="229" t="s">
        <v>253</v>
      </c>
      <c r="D143" s="229" t="s">
        <v>205</v>
      </c>
      <c r="E143" s="230" t="s">
        <v>253</v>
      </c>
      <c r="F143" s="231" t="s">
        <v>2373</v>
      </c>
      <c r="G143" s="232" t="s">
        <v>850</v>
      </c>
      <c r="H143" s="233">
        <v>25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306</v>
      </c>
    </row>
    <row r="144" s="2" customFormat="1" ht="16.5" customHeight="1">
      <c r="A144" s="39"/>
      <c r="B144" s="40"/>
      <c r="C144" s="229" t="s">
        <v>8</v>
      </c>
      <c r="D144" s="229" t="s">
        <v>205</v>
      </c>
      <c r="E144" s="230" t="s">
        <v>8</v>
      </c>
      <c r="F144" s="231" t="s">
        <v>2374</v>
      </c>
      <c r="G144" s="232" t="s">
        <v>850</v>
      </c>
      <c r="H144" s="233">
        <v>25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316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2375</v>
      </c>
      <c r="F145" s="216" t="s">
        <v>2376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SUM(P146:P153)</f>
        <v>0</v>
      </c>
      <c r="Q145" s="221"/>
      <c r="R145" s="222">
        <f>SUM(R146:R153)</f>
        <v>0</v>
      </c>
      <c r="S145" s="221"/>
      <c r="T145" s="223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76</v>
      </c>
      <c r="AY145" s="224" t="s">
        <v>203</v>
      </c>
      <c r="BK145" s="226">
        <f>SUM(BK146:BK153)</f>
        <v>0</v>
      </c>
    </row>
    <row r="146" s="2" customFormat="1" ht="21.75" customHeight="1">
      <c r="A146" s="39"/>
      <c r="B146" s="40"/>
      <c r="C146" s="229" t="s">
        <v>261</v>
      </c>
      <c r="D146" s="229" t="s">
        <v>205</v>
      </c>
      <c r="E146" s="230" t="s">
        <v>261</v>
      </c>
      <c r="F146" s="231" t="s">
        <v>2377</v>
      </c>
      <c r="G146" s="232" t="s">
        <v>336</v>
      </c>
      <c r="H146" s="233">
        <v>1095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329</v>
      </c>
    </row>
    <row r="147" s="2" customFormat="1" ht="16.5" customHeight="1">
      <c r="A147" s="39"/>
      <c r="B147" s="40"/>
      <c r="C147" s="229" t="s">
        <v>267</v>
      </c>
      <c r="D147" s="229" t="s">
        <v>205</v>
      </c>
      <c r="E147" s="230" t="s">
        <v>267</v>
      </c>
      <c r="F147" s="231" t="s">
        <v>2378</v>
      </c>
      <c r="G147" s="232" t="s">
        <v>336</v>
      </c>
      <c r="H147" s="233">
        <v>845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338</v>
      </c>
    </row>
    <row r="148" s="2" customFormat="1" ht="16.5" customHeight="1">
      <c r="A148" s="39"/>
      <c r="B148" s="40"/>
      <c r="C148" s="229" t="s">
        <v>272</v>
      </c>
      <c r="D148" s="229" t="s">
        <v>205</v>
      </c>
      <c r="E148" s="230" t="s">
        <v>272</v>
      </c>
      <c r="F148" s="231" t="s">
        <v>2379</v>
      </c>
      <c r="G148" s="232" t="s">
        <v>850</v>
      </c>
      <c r="H148" s="233">
        <v>6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210</v>
      </c>
    </row>
    <row r="149" s="2" customFormat="1" ht="16.5" customHeight="1">
      <c r="A149" s="39"/>
      <c r="B149" s="40"/>
      <c r="C149" s="229" t="s">
        <v>277</v>
      </c>
      <c r="D149" s="229" t="s">
        <v>205</v>
      </c>
      <c r="E149" s="230" t="s">
        <v>277</v>
      </c>
      <c r="F149" s="231" t="s">
        <v>2380</v>
      </c>
      <c r="G149" s="232" t="s">
        <v>850</v>
      </c>
      <c r="H149" s="233">
        <v>25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214</v>
      </c>
    </row>
    <row r="150" s="2" customFormat="1" ht="16.5" customHeight="1">
      <c r="A150" s="39"/>
      <c r="B150" s="40"/>
      <c r="C150" s="229" t="s">
        <v>283</v>
      </c>
      <c r="D150" s="229" t="s">
        <v>205</v>
      </c>
      <c r="E150" s="230" t="s">
        <v>283</v>
      </c>
      <c r="F150" s="231" t="s">
        <v>2381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381</v>
      </c>
    </row>
    <row r="151" s="2" customFormat="1" ht="16.5" customHeight="1">
      <c r="A151" s="39"/>
      <c r="B151" s="40"/>
      <c r="C151" s="229" t="s">
        <v>288</v>
      </c>
      <c r="D151" s="229" t="s">
        <v>205</v>
      </c>
      <c r="E151" s="230" t="s">
        <v>288</v>
      </c>
      <c r="F151" s="231" t="s">
        <v>2268</v>
      </c>
      <c r="G151" s="232" t="s">
        <v>850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217</v>
      </c>
    </row>
    <row r="152" s="2" customFormat="1" ht="16.5" customHeight="1">
      <c r="A152" s="39"/>
      <c r="B152" s="40"/>
      <c r="C152" s="229" t="s">
        <v>294</v>
      </c>
      <c r="D152" s="229" t="s">
        <v>205</v>
      </c>
      <c r="E152" s="230" t="s">
        <v>294</v>
      </c>
      <c r="F152" s="231" t="s">
        <v>2269</v>
      </c>
      <c r="G152" s="232" t="s">
        <v>850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413</v>
      </c>
    </row>
    <row r="153" s="2" customFormat="1" ht="16.5" customHeight="1">
      <c r="A153" s="39"/>
      <c r="B153" s="40"/>
      <c r="C153" s="229" t="s">
        <v>299</v>
      </c>
      <c r="D153" s="229" t="s">
        <v>205</v>
      </c>
      <c r="E153" s="230" t="s">
        <v>299</v>
      </c>
      <c r="F153" s="231" t="s">
        <v>2382</v>
      </c>
      <c r="G153" s="232" t="s">
        <v>850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424</v>
      </c>
    </row>
    <row r="154" s="12" customFormat="1" ht="25.92" customHeight="1">
      <c r="A154" s="12"/>
      <c r="B154" s="213"/>
      <c r="C154" s="214"/>
      <c r="D154" s="215" t="s">
        <v>75</v>
      </c>
      <c r="E154" s="216" t="s">
        <v>2383</v>
      </c>
      <c r="F154" s="216" t="s">
        <v>2384</v>
      </c>
      <c r="G154" s="214"/>
      <c r="H154" s="214"/>
      <c r="I154" s="217"/>
      <c r="J154" s="218">
        <f>BK154</f>
        <v>0</v>
      </c>
      <c r="K154" s="214"/>
      <c r="L154" s="219"/>
      <c r="M154" s="220"/>
      <c r="N154" s="221"/>
      <c r="O154" s="221"/>
      <c r="P154" s="222">
        <f>P155</f>
        <v>0</v>
      </c>
      <c r="Q154" s="221"/>
      <c r="R154" s="222">
        <f>R155</f>
        <v>0</v>
      </c>
      <c r="S154" s="221"/>
      <c r="T154" s="223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83</v>
      </c>
      <c r="AT154" s="225" t="s">
        <v>75</v>
      </c>
      <c r="AU154" s="225" t="s">
        <v>76</v>
      </c>
      <c r="AY154" s="224" t="s">
        <v>203</v>
      </c>
      <c r="BK154" s="226">
        <f>BK155</f>
        <v>0</v>
      </c>
    </row>
    <row r="155" s="2" customFormat="1" ht="16.5" customHeight="1">
      <c r="A155" s="39"/>
      <c r="B155" s="40"/>
      <c r="C155" s="229" t="s">
        <v>7</v>
      </c>
      <c r="D155" s="229" t="s">
        <v>205</v>
      </c>
      <c r="E155" s="230" t="s">
        <v>7</v>
      </c>
      <c r="F155" s="231" t="s">
        <v>2385</v>
      </c>
      <c r="G155" s="232" t="s">
        <v>1576</v>
      </c>
      <c r="H155" s="233">
        <v>1</v>
      </c>
      <c r="I155" s="234"/>
      <c r="J155" s="235">
        <f>ROUND(I155*H155,2)</f>
        <v>0</v>
      </c>
      <c r="K155" s="236"/>
      <c r="L155" s="45"/>
      <c r="M155" s="306" t="s">
        <v>1</v>
      </c>
      <c r="N155" s="307" t="s">
        <v>41</v>
      </c>
      <c r="O155" s="308"/>
      <c r="P155" s="309">
        <f>O155*H155</f>
        <v>0</v>
      </c>
      <c r="Q155" s="309">
        <v>0</v>
      </c>
      <c r="R155" s="309">
        <f>Q155*H155</f>
        <v>0</v>
      </c>
      <c r="S155" s="309">
        <v>0</v>
      </c>
      <c r="T155" s="31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221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A9yRFH781PSe0p69PK4qpO3xRp+Eo8hNpjzmgIvyCsO/n8hghWlLcGnPVQTfD63vy5/vs5pWtXqMZZYbVMJ/SQ==" hashValue="W4Q/Tx4zZyqvy76ca/Jc7FhVNGUHv/U13oHN1/+Jih4Xi2ob9OKvHfnJxANRYOivOU41AsKaa9LBdW1F0Z/aDQ==" algorithmName="SHA-512" password="99DC"/>
  <autoFilter ref="C128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2386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ROUND((SUM(BE126:BE151)),  2)</f>
        <v>0</v>
      </c>
      <c r="G37" s="39"/>
      <c r="H37" s="39"/>
      <c r="I37" s="166">
        <v>0.20999999999999999</v>
      </c>
      <c r="J37" s="165">
        <f>ROUND(((SUM(BE126:BE151))*I37),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ROUND((SUM(BF126:BF151)),  2)</f>
        <v>0</v>
      </c>
      <c r="G38" s="39"/>
      <c r="H38" s="39"/>
      <c r="I38" s="166">
        <v>0.12</v>
      </c>
      <c r="J38" s="165">
        <f>ROUND(((SUM(BF126:BF151))*I38),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ROUND((SUM(BG126:BG151)),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ROUND((SUM(BH126:BH151)),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ROUND((SUM(BI126:BI151)),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D.1.4.4e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2387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2388</v>
      </c>
      <c r="E102" s="193"/>
      <c r="F102" s="193"/>
      <c r="G102" s="193"/>
      <c r="H102" s="193"/>
      <c r="I102" s="193"/>
      <c r="J102" s="194">
        <f>J149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2207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D.1.4.4e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P127+P149</f>
        <v>0</v>
      </c>
      <c r="Q126" s="105"/>
      <c r="R126" s="210">
        <f>R127+R149</f>
        <v>0</v>
      </c>
      <c r="S126" s="105"/>
      <c r="T126" s="211">
        <f>T127+T149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BK127+BK149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2213</v>
      </c>
      <c r="F127" s="216" t="s">
        <v>2389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SUM(P128:P148)</f>
        <v>0</v>
      </c>
      <c r="Q127" s="221"/>
      <c r="R127" s="222">
        <f>SUM(R128:R148)</f>
        <v>0</v>
      </c>
      <c r="S127" s="221"/>
      <c r="T127" s="223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SUM(BK128:BK148)</f>
        <v>0</v>
      </c>
    </row>
    <row r="128" s="2" customFormat="1" ht="24.1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2390</v>
      </c>
      <c r="G128" s="232" t="s">
        <v>850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>
      <c r="A129" s="39"/>
      <c r="B129" s="40"/>
      <c r="C129" s="41"/>
      <c r="D129" s="245" t="s">
        <v>474</v>
      </c>
      <c r="E129" s="41"/>
      <c r="F129" s="276" t="s">
        <v>2391</v>
      </c>
      <c r="G129" s="41"/>
      <c r="H129" s="41"/>
      <c r="I129" s="277"/>
      <c r="J129" s="41"/>
      <c r="K129" s="41"/>
      <c r="L129" s="45"/>
      <c r="M129" s="278"/>
      <c r="N129" s="279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474</v>
      </c>
      <c r="AU129" s="18" t="s">
        <v>83</v>
      </c>
    </row>
    <row r="130" s="2" customFormat="1" ht="16.5" customHeight="1">
      <c r="A130" s="39"/>
      <c r="B130" s="40"/>
      <c r="C130" s="229" t="s">
        <v>85</v>
      </c>
      <c r="D130" s="229" t="s">
        <v>205</v>
      </c>
      <c r="E130" s="230" t="s">
        <v>85</v>
      </c>
      <c r="F130" s="231" t="s">
        <v>2392</v>
      </c>
      <c r="G130" s="232" t="s">
        <v>850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209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108</v>
      </c>
      <c r="F131" s="231" t="s">
        <v>2393</v>
      </c>
      <c r="G131" s="232" t="s">
        <v>850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226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209</v>
      </c>
      <c r="F132" s="231" t="s">
        <v>2394</v>
      </c>
      <c r="G132" s="232" t="s">
        <v>850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234</v>
      </c>
    </row>
    <row r="133" s="2" customFormat="1" ht="16.5" customHeight="1">
      <c r="A133" s="39"/>
      <c r="B133" s="40"/>
      <c r="C133" s="229" t="s">
        <v>222</v>
      </c>
      <c r="D133" s="229" t="s">
        <v>205</v>
      </c>
      <c r="E133" s="230" t="s">
        <v>222</v>
      </c>
      <c r="F133" s="231" t="s">
        <v>2395</v>
      </c>
      <c r="G133" s="232" t="s">
        <v>850</v>
      </c>
      <c r="H133" s="233">
        <v>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248</v>
      </c>
    </row>
    <row r="134" s="2" customFormat="1" ht="16.5" customHeight="1">
      <c r="A134" s="39"/>
      <c r="B134" s="40"/>
      <c r="C134" s="229" t="s">
        <v>226</v>
      </c>
      <c r="D134" s="229" t="s">
        <v>205</v>
      </c>
      <c r="E134" s="230" t="s">
        <v>226</v>
      </c>
      <c r="F134" s="231" t="s">
        <v>2396</v>
      </c>
      <c r="G134" s="232" t="s">
        <v>850</v>
      </c>
      <c r="H134" s="233">
        <v>65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8</v>
      </c>
    </row>
    <row r="135" s="2" customFormat="1" ht="16.5" customHeight="1">
      <c r="A135" s="39"/>
      <c r="B135" s="40"/>
      <c r="C135" s="229" t="s">
        <v>230</v>
      </c>
      <c r="D135" s="229" t="s">
        <v>205</v>
      </c>
      <c r="E135" s="230" t="s">
        <v>230</v>
      </c>
      <c r="F135" s="231" t="s">
        <v>2397</v>
      </c>
      <c r="G135" s="232" t="s">
        <v>850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267</v>
      </c>
    </row>
    <row r="136" s="2" customFormat="1" ht="16.5" customHeight="1">
      <c r="A136" s="39"/>
      <c r="B136" s="40"/>
      <c r="C136" s="229" t="s">
        <v>234</v>
      </c>
      <c r="D136" s="229" t="s">
        <v>205</v>
      </c>
      <c r="E136" s="230" t="s">
        <v>234</v>
      </c>
      <c r="F136" s="231" t="s">
        <v>2398</v>
      </c>
      <c r="G136" s="232" t="s">
        <v>850</v>
      </c>
      <c r="H136" s="233">
        <v>2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277</v>
      </c>
    </row>
    <row r="137" s="2" customFormat="1" ht="24.15" customHeight="1">
      <c r="A137" s="39"/>
      <c r="B137" s="40"/>
      <c r="C137" s="229" t="s">
        <v>238</v>
      </c>
      <c r="D137" s="229" t="s">
        <v>205</v>
      </c>
      <c r="E137" s="230" t="s">
        <v>238</v>
      </c>
      <c r="F137" s="231" t="s">
        <v>2399</v>
      </c>
      <c r="G137" s="232" t="s">
        <v>850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288</v>
      </c>
    </row>
    <row r="138" s="2" customFormat="1" ht="16.5" customHeight="1">
      <c r="A138" s="39"/>
      <c r="B138" s="40"/>
      <c r="C138" s="229" t="s">
        <v>248</v>
      </c>
      <c r="D138" s="229" t="s">
        <v>205</v>
      </c>
      <c r="E138" s="230" t="s">
        <v>248</v>
      </c>
      <c r="F138" s="231" t="s">
        <v>2400</v>
      </c>
      <c r="G138" s="232" t="s">
        <v>850</v>
      </c>
      <c r="H138" s="233">
        <v>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299</v>
      </c>
    </row>
    <row r="139" s="2" customFormat="1" ht="16.5" customHeight="1">
      <c r="A139" s="39"/>
      <c r="B139" s="40"/>
      <c r="C139" s="229" t="s">
        <v>253</v>
      </c>
      <c r="D139" s="229" t="s">
        <v>205</v>
      </c>
      <c r="E139" s="230" t="s">
        <v>253</v>
      </c>
      <c r="F139" s="231" t="s">
        <v>2401</v>
      </c>
      <c r="G139" s="232" t="s">
        <v>850</v>
      </c>
      <c r="H139" s="233">
        <v>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306</v>
      </c>
    </row>
    <row r="140" s="2" customFormat="1" ht="16.5" customHeight="1">
      <c r="A140" s="39"/>
      <c r="B140" s="40"/>
      <c r="C140" s="229" t="s">
        <v>8</v>
      </c>
      <c r="D140" s="229" t="s">
        <v>205</v>
      </c>
      <c r="E140" s="230" t="s">
        <v>8</v>
      </c>
      <c r="F140" s="231" t="s">
        <v>2402</v>
      </c>
      <c r="G140" s="232" t="s">
        <v>850</v>
      </c>
      <c r="H140" s="233">
        <v>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316</v>
      </c>
    </row>
    <row r="141" s="2" customFormat="1" ht="21.75" customHeight="1">
      <c r="A141" s="39"/>
      <c r="B141" s="40"/>
      <c r="C141" s="229" t="s">
        <v>261</v>
      </c>
      <c r="D141" s="229" t="s">
        <v>205</v>
      </c>
      <c r="E141" s="230" t="s">
        <v>261</v>
      </c>
      <c r="F141" s="231" t="s">
        <v>2403</v>
      </c>
      <c r="G141" s="232" t="s">
        <v>850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329</v>
      </c>
    </row>
    <row r="142" s="2" customFormat="1" ht="16.5" customHeight="1">
      <c r="A142" s="39"/>
      <c r="B142" s="40"/>
      <c r="C142" s="229" t="s">
        <v>267</v>
      </c>
      <c r="D142" s="229" t="s">
        <v>205</v>
      </c>
      <c r="E142" s="230" t="s">
        <v>267</v>
      </c>
      <c r="F142" s="231" t="s">
        <v>2404</v>
      </c>
      <c r="G142" s="232" t="s">
        <v>850</v>
      </c>
      <c r="H142" s="233">
        <v>65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338</v>
      </c>
    </row>
    <row r="143" s="2" customFormat="1" ht="21.75" customHeight="1">
      <c r="A143" s="39"/>
      <c r="B143" s="40"/>
      <c r="C143" s="229" t="s">
        <v>272</v>
      </c>
      <c r="D143" s="229" t="s">
        <v>205</v>
      </c>
      <c r="E143" s="230" t="s">
        <v>272</v>
      </c>
      <c r="F143" s="231" t="s">
        <v>2405</v>
      </c>
      <c r="G143" s="232" t="s">
        <v>336</v>
      </c>
      <c r="H143" s="233">
        <v>1275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21.75" customHeight="1">
      <c r="A144" s="39"/>
      <c r="B144" s="40"/>
      <c r="C144" s="229" t="s">
        <v>277</v>
      </c>
      <c r="D144" s="229" t="s">
        <v>205</v>
      </c>
      <c r="E144" s="230" t="s">
        <v>277</v>
      </c>
      <c r="F144" s="231" t="s">
        <v>2406</v>
      </c>
      <c r="G144" s="232" t="s">
        <v>336</v>
      </c>
      <c r="H144" s="233">
        <v>43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16.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2407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16.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2246</v>
      </c>
      <c r="G146" s="232" t="s">
        <v>2247</v>
      </c>
      <c r="H146" s="233">
        <v>35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16.5" customHeight="1">
      <c r="A147" s="39"/>
      <c r="B147" s="40"/>
      <c r="C147" s="229" t="s">
        <v>294</v>
      </c>
      <c r="D147" s="229" t="s">
        <v>205</v>
      </c>
      <c r="E147" s="230" t="s">
        <v>294</v>
      </c>
      <c r="F147" s="231" t="s">
        <v>2268</v>
      </c>
      <c r="G147" s="232" t="s">
        <v>850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413</v>
      </c>
    </row>
    <row r="148" s="2" customFormat="1" ht="16.5" customHeight="1">
      <c r="A148" s="39"/>
      <c r="B148" s="40"/>
      <c r="C148" s="229" t="s">
        <v>299</v>
      </c>
      <c r="D148" s="229" t="s">
        <v>205</v>
      </c>
      <c r="E148" s="230" t="s">
        <v>299</v>
      </c>
      <c r="F148" s="231" t="s">
        <v>2269</v>
      </c>
      <c r="G148" s="232" t="s">
        <v>850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424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2254</v>
      </c>
      <c r="F149" s="216" t="s">
        <v>2384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76</v>
      </c>
      <c r="AY149" s="224" t="s">
        <v>203</v>
      </c>
      <c r="BK149" s="226">
        <f>SUM(BK150:BK151)</f>
        <v>0</v>
      </c>
    </row>
    <row r="150" s="2" customFormat="1" ht="24.15" customHeight="1">
      <c r="A150" s="39"/>
      <c r="B150" s="40"/>
      <c r="C150" s="229" t="s">
        <v>7</v>
      </c>
      <c r="D150" s="229" t="s">
        <v>205</v>
      </c>
      <c r="E150" s="230" t="s">
        <v>7</v>
      </c>
      <c r="F150" s="231" t="s">
        <v>2271</v>
      </c>
      <c r="G150" s="232" t="s">
        <v>1576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221</v>
      </c>
    </row>
    <row r="151" s="2" customFormat="1" ht="24.15" customHeight="1">
      <c r="A151" s="39"/>
      <c r="B151" s="40"/>
      <c r="C151" s="229" t="s">
        <v>306</v>
      </c>
      <c r="D151" s="229" t="s">
        <v>205</v>
      </c>
      <c r="E151" s="230" t="s">
        <v>306</v>
      </c>
      <c r="F151" s="231" t="s">
        <v>2272</v>
      </c>
      <c r="G151" s="232" t="s">
        <v>1576</v>
      </c>
      <c r="H151" s="233">
        <v>1</v>
      </c>
      <c r="I151" s="234"/>
      <c r="J151" s="235">
        <f>ROUND(I151*H151,2)</f>
        <v>0</v>
      </c>
      <c r="K151" s="236"/>
      <c r="L151" s="45"/>
      <c r="M151" s="306" t="s">
        <v>1</v>
      </c>
      <c r="N151" s="307" t="s">
        <v>41</v>
      </c>
      <c r="O151" s="308"/>
      <c r="P151" s="309">
        <f>O151*H151</f>
        <v>0</v>
      </c>
      <c r="Q151" s="309">
        <v>0</v>
      </c>
      <c r="R151" s="309">
        <f>Q151*H151</f>
        <v>0</v>
      </c>
      <c r="S151" s="309">
        <v>0</v>
      </c>
      <c r="T151" s="31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225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pLnOw2eeFQgWsB0tn4XB5Wr64T/G75RCmM60+DYedd3QRla89efdAVu+/byTUJUt3+SdaAbfwrELnw3o55Z6Tg==" hashValue="nb2ji+K3mBe2MP9GSBJ9XujMKuEA0xUuWxYJVCzgJ4zOCqxnCIORaKAjFmtKrKKzT7GHXDwgrutk4yF0sDVb5A==" algorithmName="SHA-512" password="99DC"/>
  <autoFilter ref="C125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2408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ROUND((SUM(BE126:BE132)),  2)</f>
        <v>0</v>
      </c>
      <c r="G37" s="39"/>
      <c r="H37" s="39"/>
      <c r="I37" s="166">
        <v>0.20999999999999999</v>
      </c>
      <c r="J37" s="165">
        <f>ROUND(((SUM(BE126:BE132))*I37),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ROUND((SUM(BF126:BF132)),  2)</f>
        <v>0</v>
      </c>
      <c r="G38" s="39"/>
      <c r="H38" s="39"/>
      <c r="I38" s="166">
        <v>0.12</v>
      </c>
      <c r="J38" s="165">
        <f>ROUND(((SUM(BF126:BF132))*I38),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D.1.4.4f - Dohledový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2409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2410</v>
      </c>
      <c r="E102" s="193"/>
      <c r="F102" s="193"/>
      <c r="G102" s="193"/>
      <c r="H102" s="193"/>
      <c r="I102" s="193"/>
      <c r="J102" s="194">
        <f>J130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2207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D.1.4.4f - Dohledový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P127+P130</f>
        <v>0</v>
      </c>
      <c r="Q126" s="105"/>
      <c r="R126" s="210">
        <f>R127+R130</f>
        <v>0</v>
      </c>
      <c r="S126" s="105"/>
      <c r="T126" s="211">
        <f>T127+T130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BK127+BK130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2144</v>
      </c>
      <c r="F127" s="216" t="s">
        <v>2411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SUM(P128:P129)</f>
        <v>0</v>
      </c>
      <c r="Q127" s="221"/>
      <c r="R127" s="222">
        <f>SUM(R128:R129)</f>
        <v>0</v>
      </c>
      <c r="S127" s="221"/>
      <c r="T127" s="223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SUM(BK128:BK129)</f>
        <v>0</v>
      </c>
    </row>
    <row r="128" s="2" customFormat="1" ht="21.75" customHeight="1">
      <c r="A128" s="39"/>
      <c r="B128" s="40"/>
      <c r="C128" s="229" t="s">
        <v>83</v>
      </c>
      <c r="D128" s="229" t="s">
        <v>205</v>
      </c>
      <c r="E128" s="230" t="s">
        <v>222</v>
      </c>
      <c r="F128" s="231" t="s">
        <v>2412</v>
      </c>
      <c r="G128" s="232" t="s">
        <v>850</v>
      </c>
      <c r="H128" s="233">
        <v>49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248</v>
      </c>
    </row>
    <row r="129" s="2" customFormat="1" ht="24.15" customHeight="1">
      <c r="A129" s="39"/>
      <c r="B129" s="40"/>
      <c r="C129" s="229" t="s">
        <v>85</v>
      </c>
      <c r="D129" s="229" t="s">
        <v>205</v>
      </c>
      <c r="E129" s="230" t="s">
        <v>230</v>
      </c>
      <c r="F129" s="231" t="s">
        <v>2413</v>
      </c>
      <c r="G129" s="232" t="s">
        <v>850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267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2414</v>
      </c>
      <c r="F130" s="216" t="s">
        <v>2384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SUM(P131:P132)</f>
        <v>0</v>
      </c>
      <c r="Q130" s="221"/>
      <c r="R130" s="222">
        <f>SUM(R131:R132)</f>
        <v>0</v>
      </c>
      <c r="S130" s="221"/>
      <c r="T130" s="223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203</v>
      </c>
      <c r="BK130" s="226">
        <f>SUM(BK131:BK132)</f>
        <v>0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261</v>
      </c>
      <c r="F131" s="231" t="s">
        <v>2415</v>
      </c>
      <c r="G131" s="232" t="s">
        <v>2416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329</v>
      </c>
    </row>
    <row r="132" s="2" customFormat="1" ht="24.15" customHeight="1">
      <c r="A132" s="39"/>
      <c r="B132" s="40"/>
      <c r="C132" s="229" t="s">
        <v>209</v>
      </c>
      <c r="D132" s="229" t="s">
        <v>205</v>
      </c>
      <c r="E132" s="230" t="s">
        <v>267</v>
      </c>
      <c r="F132" s="231" t="s">
        <v>2417</v>
      </c>
      <c r="G132" s="232" t="s">
        <v>2416</v>
      </c>
      <c r="H132" s="233">
        <v>1</v>
      </c>
      <c r="I132" s="234"/>
      <c r="J132" s="235">
        <f>ROUND(I132*H132,2)</f>
        <v>0</v>
      </c>
      <c r="K132" s="236"/>
      <c r="L132" s="45"/>
      <c r="M132" s="306" t="s">
        <v>1</v>
      </c>
      <c r="N132" s="307" t="s">
        <v>41</v>
      </c>
      <c r="O132" s="308"/>
      <c r="P132" s="309">
        <f>O132*H132</f>
        <v>0</v>
      </c>
      <c r="Q132" s="309">
        <v>0</v>
      </c>
      <c r="R132" s="309">
        <f>Q132*H132</f>
        <v>0</v>
      </c>
      <c r="S132" s="309">
        <v>0</v>
      </c>
      <c r="T132" s="31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338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aZ5KSw+VyivJaPsyCz3djhc4KETkEG+2YQl+ZhO0K8FG9Xk6mvaqLVUfBV1WEfboEA2PKvKZoi/1TrDJsBqyJQ==" hashValue="1yzrvo9TeuK61JF7KOcrMqCGnDufm4G8y+JEyghw37CysM3xB7oPkhwyJrjSF8b0Y4atKmEAcQayuCckqLxusw==" algorithmName="SHA-512" password="99DC"/>
  <autoFilter ref="C125:K13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2418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ROUND((SUM(BE129:BE157)),  2)</f>
        <v>0</v>
      </c>
      <c r="G37" s="39"/>
      <c r="H37" s="39"/>
      <c r="I37" s="166">
        <v>0.20999999999999999</v>
      </c>
      <c r="J37" s="165">
        <f>ROUND(((SUM(BE129:BE157))*I37),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ROUND((SUM(BF129:BF157)),  2)</f>
        <v>0</v>
      </c>
      <c r="G38" s="39"/>
      <c r="H38" s="39"/>
      <c r="I38" s="166">
        <v>0.12</v>
      </c>
      <c r="J38" s="165">
        <f>ROUND(((SUM(BF129:BF157))*I38),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ROUND((SUM(BG129:BG157)),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ROUND((SUM(BH129:BH157)),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ROUND((SUM(BI129:BI157)),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D.1.4.4g - Domácí telefony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2419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2420</v>
      </c>
      <c r="E102" s="193"/>
      <c r="F102" s="193"/>
      <c r="G102" s="193"/>
      <c r="H102" s="193"/>
      <c r="I102" s="193"/>
      <c r="J102" s="194">
        <f>J136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2421</v>
      </c>
      <c r="E103" s="193"/>
      <c r="F103" s="193"/>
      <c r="G103" s="193"/>
      <c r="H103" s="193"/>
      <c r="I103" s="193"/>
      <c r="J103" s="194">
        <f>J145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2422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2423</v>
      </c>
      <c r="E105" s="193"/>
      <c r="F105" s="193"/>
      <c r="G105" s="193"/>
      <c r="H105" s="193"/>
      <c r="I105" s="193"/>
      <c r="J105" s="194">
        <f>J155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Objekty OU, část D a DM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158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159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160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11" t="s">
        <v>2206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2207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D.1.4.4g - Domácí telefony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31. 8. 2018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Ostravská univerzita</v>
      </c>
      <c r="G125" s="41"/>
      <c r="H125" s="41"/>
      <c r="I125" s="33" t="s">
        <v>30</v>
      </c>
      <c r="J125" s="37" t="str">
        <f>E25</f>
        <v>Marpo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189</v>
      </c>
      <c r="D128" s="204" t="s">
        <v>61</v>
      </c>
      <c r="E128" s="204" t="s">
        <v>57</v>
      </c>
      <c r="F128" s="204" t="s">
        <v>58</v>
      </c>
      <c r="G128" s="204" t="s">
        <v>190</v>
      </c>
      <c r="H128" s="204" t="s">
        <v>191</v>
      </c>
      <c r="I128" s="204" t="s">
        <v>192</v>
      </c>
      <c r="J128" s="205" t="s">
        <v>165</v>
      </c>
      <c r="K128" s="206" t="s">
        <v>193</v>
      </c>
      <c r="L128" s="207"/>
      <c r="M128" s="101" t="s">
        <v>1</v>
      </c>
      <c r="N128" s="102" t="s">
        <v>40</v>
      </c>
      <c r="O128" s="102" t="s">
        <v>194</v>
      </c>
      <c r="P128" s="102" t="s">
        <v>195</v>
      </c>
      <c r="Q128" s="102" t="s">
        <v>196</v>
      </c>
      <c r="R128" s="102" t="s">
        <v>197</v>
      </c>
      <c r="S128" s="102" t="s">
        <v>198</v>
      </c>
      <c r="T128" s="103" t="s">
        <v>199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200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P130+P136+P145+P152+P155</f>
        <v>0</v>
      </c>
      <c r="Q129" s="105"/>
      <c r="R129" s="210">
        <f>R130+R136+R145+R152+R155</f>
        <v>0</v>
      </c>
      <c r="S129" s="105"/>
      <c r="T129" s="211">
        <f>T130+T136+T145+T152+T155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167</v>
      </c>
      <c r="BK129" s="212">
        <f>BK130+BK136+BK145+BK152+BK155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2144</v>
      </c>
      <c r="F130" s="216" t="s">
        <v>2424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0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203</v>
      </c>
      <c r="BK130" s="226">
        <f>SUM(BK131:BK135)</f>
        <v>0</v>
      </c>
    </row>
    <row r="131" s="2" customFormat="1" ht="16.5" customHeight="1">
      <c r="A131" s="39"/>
      <c r="B131" s="40"/>
      <c r="C131" s="229" t="s">
        <v>83</v>
      </c>
      <c r="D131" s="229" t="s">
        <v>205</v>
      </c>
      <c r="E131" s="230" t="s">
        <v>83</v>
      </c>
      <c r="F131" s="231" t="s">
        <v>2425</v>
      </c>
      <c r="G131" s="232" t="s">
        <v>850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85</v>
      </c>
    </row>
    <row r="132" s="2" customFormat="1" ht="21.75" customHeight="1">
      <c r="A132" s="39"/>
      <c r="B132" s="40"/>
      <c r="C132" s="229" t="s">
        <v>85</v>
      </c>
      <c r="D132" s="229" t="s">
        <v>205</v>
      </c>
      <c r="E132" s="230" t="s">
        <v>85</v>
      </c>
      <c r="F132" s="231" t="s">
        <v>2426</v>
      </c>
      <c r="G132" s="232" t="s">
        <v>850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209</v>
      </c>
    </row>
    <row r="133" s="2" customFormat="1" ht="24.15" customHeight="1">
      <c r="A133" s="39"/>
      <c r="B133" s="40"/>
      <c r="C133" s="229" t="s">
        <v>108</v>
      </c>
      <c r="D133" s="229" t="s">
        <v>205</v>
      </c>
      <c r="E133" s="230" t="s">
        <v>108</v>
      </c>
      <c r="F133" s="231" t="s">
        <v>2427</v>
      </c>
      <c r="G133" s="232" t="s">
        <v>850</v>
      </c>
      <c r="H133" s="233">
        <v>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226</v>
      </c>
    </row>
    <row r="134" s="2" customFormat="1" ht="16.5" customHeight="1">
      <c r="A134" s="39"/>
      <c r="B134" s="40"/>
      <c r="C134" s="229" t="s">
        <v>209</v>
      </c>
      <c r="D134" s="229" t="s">
        <v>205</v>
      </c>
      <c r="E134" s="230" t="s">
        <v>209</v>
      </c>
      <c r="F134" s="231" t="s">
        <v>2428</v>
      </c>
      <c r="G134" s="232" t="s">
        <v>850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234</v>
      </c>
    </row>
    <row r="135" s="2" customFormat="1" ht="16.5" customHeight="1">
      <c r="A135" s="39"/>
      <c r="B135" s="40"/>
      <c r="C135" s="229" t="s">
        <v>222</v>
      </c>
      <c r="D135" s="229" t="s">
        <v>205</v>
      </c>
      <c r="E135" s="230" t="s">
        <v>222</v>
      </c>
      <c r="F135" s="231" t="s">
        <v>2429</v>
      </c>
      <c r="G135" s="232" t="s">
        <v>336</v>
      </c>
      <c r="H135" s="233">
        <v>75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248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2203</v>
      </c>
      <c r="F136" s="216" t="s">
        <v>2430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SUM(P137:P144)</f>
        <v>0</v>
      </c>
      <c r="Q136" s="221"/>
      <c r="R136" s="222">
        <f>SUM(R137:R144)</f>
        <v>0</v>
      </c>
      <c r="S136" s="221"/>
      <c r="T136" s="223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203</v>
      </c>
      <c r="BK136" s="226">
        <f>SUM(BK137:BK144)</f>
        <v>0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226</v>
      </c>
      <c r="F137" s="231" t="s">
        <v>2431</v>
      </c>
      <c r="G137" s="232" t="s">
        <v>850</v>
      </c>
      <c r="H137" s="233">
        <v>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8</v>
      </c>
    </row>
    <row r="138" s="2" customFormat="1" ht="16.5" customHeight="1">
      <c r="A138" s="39"/>
      <c r="B138" s="40"/>
      <c r="C138" s="229" t="s">
        <v>230</v>
      </c>
      <c r="D138" s="229" t="s">
        <v>205</v>
      </c>
      <c r="E138" s="230" t="s">
        <v>230</v>
      </c>
      <c r="F138" s="231" t="s">
        <v>2432</v>
      </c>
      <c r="G138" s="232" t="s">
        <v>850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267</v>
      </c>
    </row>
    <row r="139" s="2" customFormat="1" ht="16.5" customHeight="1">
      <c r="A139" s="39"/>
      <c r="B139" s="40"/>
      <c r="C139" s="229" t="s">
        <v>234</v>
      </c>
      <c r="D139" s="229" t="s">
        <v>205</v>
      </c>
      <c r="E139" s="230" t="s">
        <v>234</v>
      </c>
      <c r="F139" s="231" t="s">
        <v>2433</v>
      </c>
      <c r="G139" s="232" t="s">
        <v>850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277</v>
      </c>
    </row>
    <row r="140" s="2" customFormat="1" ht="16.5" customHeight="1">
      <c r="A140" s="39"/>
      <c r="B140" s="40"/>
      <c r="C140" s="229" t="s">
        <v>238</v>
      </c>
      <c r="D140" s="229" t="s">
        <v>205</v>
      </c>
      <c r="E140" s="230" t="s">
        <v>238</v>
      </c>
      <c r="F140" s="231" t="s">
        <v>2434</v>
      </c>
      <c r="G140" s="232" t="s">
        <v>850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288</v>
      </c>
    </row>
    <row r="141" s="2" customFormat="1" ht="16.5" customHeight="1">
      <c r="A141" s="39"/>
      <c r="B141" s="40"/>
      <c r="C141" s="229" t="s">
        <v>248</v>
      </c>
      <c r="D141" s="229" t="s">
        <v>205</v>
      </c>
      <c r="E141" s="230" t="s">
        <v>248</v>
      </c>
      <c r="F141" s="231" t="s">
        <v>2435</v>
      </c>
      <c r="G141" s="232" t="s">
        <v>850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299</v>
      </c>
    </row>
    <row r="142" s="2" customFormat="1" ht="16.5" customHeight="1">
      <c r="A142" s="39"/>
      <c r="B142" s="40"/>
      <c r="C142" s="229" t="s">
        <v>253</v>
      </c>
      <c r="D142" s="229" t="s">
        <v>205</v>
      </c>
      <c r="E142" s="230" t="s">
        <v>253</v>
      </c>
      <c r="F142" s="231" t="s">
        <v>2436</v>
      </c>
      <c r="G142" s="232" t="s">
        <v>850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306</v>
      </c>
    </row>
    <row r="143" s="2" customFormat="1" ht="16.5" customHeight="1">
      <c r="A143" s="39"/>
      <c r="B143" s="40"/>
      <c r="C143" s="229" t="s">
        <v>8</v>
      </c>
      <c r="D143" s="229" t="s">
        <v>205</v>
      </c>
      <c r="E143" s="230" t="s">
        <v>8</v>
      </c>
      <c r="F143" s="231" t="s">
        <v>2268</v>
      </c>
      <c r="G143" s="232" t="s">
        <v>850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316</v>
      </c>
    </row>
    <row r="144" s="2" customFormat="1" ht="16.5" customHeight="1">
      <c r="A144" s="39"/>
      <c r="B144" s="40"/>
      <c r="C144" s="229" t="s">
        <v>261</v>
      </c>
      <c r="D144" s="229" t="s">
        <v>205</v>
      </c>
      <c r="E144" s="230" t="s">
        <v>261</v>
      </c>
      <c r="F144" s="231" t="s">
        <v>2269</v>
      </c>
      <c r="G144" s="232" t="s">
        <v>850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329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2414</v>
      </c>
      <c r="F145" s="216" t="s">
        <v>2437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SUM(P146:P151)</f>
        <v>0</v>
      </c>
      <c r="Q145" s="221"/>
      <c r="R145" s="222">
        <f>SUM(R146:R151)</f>
        <v>0</v>
      </c>
      <c r="S145" s="221"/>
      <c r="T145" s="223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76</v>
      </c>
      <c r="AY145" s="224" t="s">
        <v>203</v>
      </c>
      <c r="BK145" s="226">
        <f>SUM(BK146:BK151)</f>
        <v>0</v>
      </c>
    </row>
    <row r="146" s="2" customFormat="1" ht="37.8" customHeight="1">
      <c r="A146" s="39"/>
      <c r="B146" s="40"/>
      <c r="C146" s="229" t="s">
        <v>267</v>
      </c>
      <c r="D146" s="229" t="s">
        <v>205</v>
      </c>
      <c r="E146" s="230" t="s">
        <v>267</v>
      </c>
      <c r="F146" s="231" t="s">
        <v>2438</v>
      </c>
      <c r="G146" s="232" t="s">
        <v>850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338</v>
      </c>
    </row>
    <row r="147" s="2" customFormat="1" ht="16.5" customHeight="1">
      <c r="A147" s="39"/>
      <c r="B147" s="40"/>
      <c r="C147" s="229" t="s">
        <v>272</v>
      </c>
      <c r="D147" s="229" t="s">
        <v>205</v>
      </c>
      <c r="E147" s="230" t="s">
        <v>272</v>
      </c>
      <c r="F147" s="231" t="s">
        <v>2439</v>
      </c>
      <c r="G147" s="232" t="s">
        <v>850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210</v>
      </c>
    </row>
    <row r="148" s="2" customFormat="1" ht="16.5" customHeight="1">
      <c r="A148" s="39"/>
      <c r="B148" s="40"/>
      <c r="C148" s="229" t="s">
        <v>277</v>
      </c>
      <c r="D148" s="229" t="s">
        <v>205</v>
      </c>
      <c r="E148" s="230" t="s">
        <v>277</v>
      </c>
      <c r="F148" s="231" t="s">
        <v>2440</v>
      </c>
      <c r="G148" s="232" t="s">
        <v>850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214</v>
      </c>
    </row>
    <row r="149" s="2" customFormat="1" ht="16.5" customHeight="1">
      <c r="A149" s="39"/>
      <c r="B149" s="40"/>
      <c r="C149" s="229" t="s">
        <v>283</v>
      </c>
      <c r="D149" s="229" t="s">
        <v>205</v>
      </c>
      <c r="E149" s="230" t="s">
        <v>283</v>
      </c>
      <c r="F149" s="231" t="s">
        <v>2441</v>
      </c>
      <c r="G149" s="232" t="s">
        <v>850</v>
      </c>
      <c r="H149" s="233">
        <v>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381</v>
      </c>
    </row>
    <row r="150" s="2" customFormat="1" ht="16.5" customHeight="1">
      <c r="A150" s="39"/>
      <c r="B150" s="40"/>
      <c r="C150" s="229" t="s">
        <v>288</v>
      </c>
      <c r="D150" s="229" t="s">
        <v>205</v>
      </c>
      <c r="E150" s="230" t="s">
        <v>288</v>
      </c>
      <c r="F150" s="231" t="s">
        <v>2442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217</v>
      </c>
    </row>
    <row r="151" s="2" customFormat="1" ht="21.75" customHeight="1">
      <c r="A151" s="39"/>
      <c r="B151" s="40"/>
      <c r="C151" s="229" t="s">
        <v>294</v>
      </c>
      <c r="D151" s="229" t="s">
        <v>205</v>
      </c>
      <c r="E151" s="230" t="s">
        <v>294</v>
      </c>
      <c r="F151" s="231" t="s">
        <v>2443</v>
      </c>
      <c r="G151" s="232" t="s">
        <v>850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413</v>
      </c>
    </row>
    <row r="152" s="12" customFormat="1" ht="25.92" customHeight="1">
      <c r="A152" s="12"/>
      <c r="B152" s="213"/>
      <c r="C152" s="214"/>
      <c r="D152" s="215" t="s">
        <v>75</v>
      </c>
      <c r="E152" s="216" t="s">
        <v>75</v>
      </c>
      <c r="F152" s="216" t="s">
        <v>2444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SUM(P153:P154)</f>
        <v>0</v>
      </c>
      <c r="Q152" s="221"/>
      <c r="R152" s="222">
        <f>SUM(R153:R154)</f>
        <v>0</v>
      </c>
      <c r="S152" s="221"/>
      <c r="T152" s="223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76</v>
      </c>
      <c r="AY152" s="224" t="s">
        <v>203</v>
      </c>
      <c r="BK152" s="226">
        <f>SUM(BK153:BK154)</f>
        <v>0</v>
      </c>
    </row>
    <row r="153" s="2" customFormat="1" ht="44.25" customHeight="1">
      <c r="A153" s="39"/>
      <c r="B153" s="40"/>
      <c r="C153" s="229" t="s">
        <v>299</v>
      </c>
      <c r="D153" s="229" t="s">
        <v>205</v>
      </c>
      <c r="E153" s="230" t="s">
        <v>299</v>
      </c>
      <c r="F153" s="231" t="s">
        <v>2445</v>
      </c>
      <c r="G153" s="232" t="s">
        <v>850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424</v>
      </c>
    </row>
    <row r="154" s="2" customFormat="1" ht="44.25" customHeight="1">
      <c r="A154" s="39"/>
      <c r="B154" s="40"/>
      <c r="C154" s="229" t="s">
        <v>7</v>
      </c>
      <c r="D154" s="229" t="s">
        <v>205</v>
      </c>
      <c r="E154" s="230" t="s">
        <v>7</v>
      </c>
      <c r="F154" s="231" t="s">
        <v>2446</v>
      </c>
      <c r="G154" s="232" t="s">
        <v>850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221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2447</v>
      </c>
      <c r="F155" s="216" t="s">
        <v>2384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76</v>
      </c>
      <c r="AY155" s="224" t="s">
        <v>203</v>
      </c>
      <c r="BK155" s="226">
        <f>SUM(BK156:BK157)</f>
        <v>0</v>
      </c>
    </row>
    <row r="156" s="2" customFormat="1" ht="16.5" customHeight="1">
      <c r="A156" s="39"/>
      <c r="B156" s="40"/>
      <c r="C156" s="229" t="s">
        <v>306</v>
      </c>
      <c r="D156" s="229" t="s">
        <v>205</v>
      </c>
      <c r="E156" s="230" t="s">
        <v>306</v>
      </c>
      <c r="F156" s="231" t="s">
        <v>2448</v>
      </c>
      <c r="G156" s="232" t="s">
        <v>1</v>
      </c>
      <c r="H156" s="233">
        <v>0.02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225</v>
      </c>
    </row>
    <row r="157" s="2" customFormat="1" ht="24.15" customHeight="1">
      <c r="A157" s="39"/>
      <c r="B157" s="40"/>
      <c r="C157" s="229" t="s">
        <v>312</v>
      </c>
      <c r="D157" s="229" t="s">
        <v>205</v>
      </c>
      <c r="E157" s="230" t="s">
        <v>312</v>
      </c>
      <c r="F157" s="231" t="s">
        <v>2449</v>
      </c>
      <c r="G157" s="232" t="s">
        <v>1</v>
      </c>
      <c r="H157" s="233">
        <v>0.02</v>
      </c>
      <c r="I157" s="234"/>
      <c r="J157" s="235">
        <f>ROUND(I157*H157,2)</f>
        <v>0</v>
      </c>
      <c r="K157" s="236"/>
      <c r="L157" s="45"/>
      <c r="M157" s="306" t="s">
        <v>1</v>
      </c>
      <c r="N157" s="307" t="s">
        <v>41</v>
      </c>
      <c r="O157" s="308"/>
      <c r="P157" s="309">
        <f>O157*H157</f>
        <v>0</v>
      </c>
      <c r="Q157" s="309">
        <v>0</v>
      </c>
      <c r="R157" s="309">
        <f>Q157*H157</f>
        <v>0</v>
      </c>
      <c r="S157" s="309">
        <v>0</v>
      </c>
      <c r="T157" s="31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452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MAcNQE9GLTd+AxDycA6/PFdCYd6yOXS6K5Xx29UfifQNos3V5meVj13oyxLoIRZzti7e3ahY8B1zmhba3rxpLg==" hashValue="wHVM/y8UV4Y0aNB+yhHUsHukSvHL6DrMOz4qpRzOHIakEHiu4dBVLobKCgOPxLgt5iFiQJ0/7TXNjYSjuXdfnQ==" algorithmName="SHA-512" password="99DC"/>
  <autoFilter ref="C128:K1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0.12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D.1.4.4h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2451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188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Objekty OU, část D a DM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158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159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11" t="s">
        <v>2206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2207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D.1.4.4h - Aktivní prvky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31. 8. 2018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Ostravská univerzita</v>
      </c>
      <c r="G121" s="41"/>
      <c r="H121" s="41"/>
      <c r="I121" s="33" t="s">
        <v>30</v>
      </c>
      <c r="J121" s="37" t="str">
        <f>E25</f>
        <v>Marpo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189</v>
      </c>
      <c r="D124" s="204" t="s">
        <v>61</v>
      </c>
      <c r="E124" s="204" t="s">
        <v>57</v>
      </c>
      <c r="F124" s="204" t="s">
        <v>58</v>
      </c>
      <c r="G124" s="204" t="s">
        <v>190</v>
      </c>
      <c r="H124" s="204" t="s">
        <v>191</v>
      </c>
      <c r="I124" s="204" t="s">
        <v>192</v>
      </c>
      <c r="J124" s="205" t="s">
        <v>165</v>
      </c>
      <c r="K124" s="206" t="s">
        <v>193</v>
      </c>
      <c r="L124" s="207"/>
      <c r="M124" s="101" t="s">
        <v>1</v>
      </c>
      <c r="N124" s="102" t="s">
        <v>40</v>
      </c>
      <c r="O124" s="102" t="s">
        <v>194</v>
      </c>
      <c r="P124" s="102" t="s">
        <v>195</v>
      </c>
      <c r="Q124" s="102" t="s">
        <v>196</v>
      </c>
      <c r="R124" s="102" t="s">
        <v>197</v>
      </c>
      <c r="S124" s="102" t="s">
        <v>198</v>
      </c>
      <c r="T124" s="103" t="s">
        <v>199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200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167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2447</v>
      </c>
      <c r="F126" s="216" t="s">
        <v>129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SUM(P127:P128)</f>
        <v>0</v>
      </c>
      <c r="Q126" s="221"/>
      <c r="R126" s="222">
        <f>SUM(R127:R128)</f>
        <v>0</v>
      </c>
      <c r="S126" s="221"/>
      <c r="T126" s="22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203</v>
      </c>
      <c r="BK126" s="226">
        <f>SUM(BK127:BK128)</f>
        <v>0</v>
      </c>
    </row>
    <row r="127" s="2" customFormat="1" ht="16.5" customHeight="1">
      <c r="A127" s="39"/>
      <c r="B127" s="40"/>
      <c r="C127" s="229" t="s">
        <v>83</v>
      </c>
      <c r="D127" s="229" t="s">
        <v>205</v>
      </c>
      <c r="E127" s="230" t="s">
        <v>83</v>
      </c>
      <c r="F127" s="231" t="s">
        <v>2452</v>
      </c>
      <c r="G127" s="232" t="s">
        <v>850</v>
      </c>
      <c r="H127" s="233">
        <v>60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83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2453</v>
      </c>
    </row>
    <row r="128" s="2" customFormat="1" ht="16.5" customHeight="1">
      <c r="A128" s="39"/>
      <c r="B128" s="40"/>
      <c r="C128" s="229" t="s">
        <v>85</v>
      </c>
      <c r="D128" s="229" t="s">
        <v>205</v>
      </c>
      <c r="E128" s="230" t="s">
        <v>85</v>
      </c>
      <c r="F128" s="231" t="s">
        <v>2454</v>
      </c>
      <c r="G128" s="232" t="s">
        <v>220</v>
      </c>
      <c r="H128" s="233">
        <v>60</v>
      </c>
      <c r="I128" s="234"/>
      <c r="J128" s="235">
        <f>ROUND(I128*H128,2)</f>
        <v>0</v>
      </c>
      <c r="K128" s="236"/>
      <c r="L128" s="45"/>
      <c r="M128" s="306" t="s">
        <v>1</v>
      </c>
      <c r="N128" s="307" t="s">
        <v>41</v>
      </c>
      <c r="O128" s="308"/>
      <c r="P128" s="309">
        <f>O128*H128</f>
        <v>0</v>
      </c>
      <c r="Q128" s="309">
        <v>0</v>
      </c>
      <c r="R128" s="309">
        <f>Q128*H128</f>
        <v>0</v>
      </c>
      <c r="S128" s="309">
        <v>0</v>
      </c>
      <c r="T128" s="31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2455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xDzN6rALPY9lHZNY1mLgXpeC7wv7GveAKnBOIeH8/cJdJ3bwAR0FPqDO7QNxXKWanBP+WhQfWBQaD0DtIqBJKA==" hashValue="9+FJlrYklR3GnVc3gxZyvJG4y+kpV5ahwhhJV6+PImhNYub+plZVfZub5AFndUQZGnEJ/MwgWFbDvC0Kxu9QrQ==" algorithmName="SHA-512" password="99DC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2456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ROUND((SUM(BE134:BE279)),  2)</f>
        <v>0</v>
      </c>
      <c r="G35" s="39"/>
      <c r="H35" s="39"/>
      <c r="I35" s="166">
        <v>0.20999999999999999</v>
      </c>
      <c r="J35" s="165">
        <f>ROUND(((SUM(BE134:BE279))*I35),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ROUND((SUM(BF134:BF279)),  2)</f>
        <v>0</v>
      </c>
      <c r="G36" s="39"/>
      <c r="H36" s="39"/>
      <c r="I36" s="166">
        <v>0.12</v>
      </c>
      <c r="J36" s="165">
        <f>ROUND(((SUM(BF134:BF279))*I36),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ROUND((SUM(BG134:BG279)),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ROUND((SUM(BH134:BH279)),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ROUND((SUM(BI134:BI279)),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2457</v>
      </c>
      <c r="E99" s="193"/>
      <c r="F99" s="193"/>
      <c r="G99" s="193"/>
      <c r="H99" s="193"/>
      <c r="I99" s="193"/>
      <c r="J99" s="194">
        <f>J135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2458</v>
      </c>
      <c r="E100" s="193"/>
      <c r="F100" s="193"/>
      <c r="G100" s="193"/>
      <c r="H100" s="193"/>
      <c r="I100" s="193"/>
      <c r="J100" s="194">
        <f>J147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2459</v>
      </c>
      <c r="E101" s="193"/>
      <c r="F101" s="193"/>
      <c r="G101" s="193"/>
      <c r="H101" s="193"/>
      <c r="I101" s="193"/>
      <c r="J101" s="194">
        <f>J155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2460</v>
      </c>
      <c r="E102" s="193"/>
      <c r="F102" s="193"/>
      <c r="G102" s="193"/>
      <c r="H102" s="193"/>
      <c r="I102" s="193"/>
      <c r="J102" s="194">
        <f>J173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2461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2462</v>
      </c>
      <c r="E104" s="193"/>
      <c r="F104" s="193"/>
      <c r="G104" s="193"/>
      <c r="H104" s="193"/>
      <c r="I104" s="193"/>
      <c r="J104" s="194">
        <f>J193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2463</v>
      </c>
      <c r="E105" s="193"/>
      <c r="F105" s="193"/>
      <c r="G105" s="193"/>
      <c r="H105" s="193"/>
      <c r="I105" s="193"/>
      <c r="J105" s="194">
        <f>J205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2464</v>
      </c>
      <c r="E106" s="193"/>
      <c r="F106" s="193"/>
      <c r="G106" s="193"/>
      <c r="H106" s="193"/>
      <c r="I106" s="193"/>
      <c r="J106" s="194">
        <f>J217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2465</v>
      </c>
      <c r="E107" s="193"/>
      <c r="F107" s="193"/>
      <c r="G107" s="193"/>
      <c r="H107" s="193"/>
      <c r="I107" s="193"/>
      <c r="J107" s="194">
        <f>J229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2466</v>
      </c>
      <c r="E108" s="193"/>
      <c r="F108" s="193"/>
      <c r="G108" s="193"/>
      <c r="H108" s="193"/>
      <c r="I108" s="193"/>
      <c r="J108" s="194">
        <f>J245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2467</v>
      </c>
      <c r="E109" s="193"/>
      <c r="F109" s="193"/>
      <c r="G109" s="193"/>
      <c r="H109" s="193"/>
      <c r="I109" s="193"/>
      <c r="J109" s="194">
        <f>J258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2468</v>
      </c>
      <c r="E110" s="193"/>
      <c r="F110" s="193"/>
      <c r="G110" s="193"/>
      <c r="H110" s="193"/>
      <c r="I110" s="193"/>
      <c r="J110" s="194">
        <f>J268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2469</v>
      </c>
      <c r="E111" s="193"/>
      <c r="F111" s="193"/>
      <c r="G111" s="193"/>
      <c r="H111" s="193"/>
      <c r="I111" s="193"/>
      <c r="J111" s="194">
        <f>J270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2470</v>
      </c>
      <c r="E112" s="193"/>
      <c r="F112" s="193"/>
      <c r="G112" s="193"/>
      <c r="H112" s="193"/>
      <c r="I112" s="193"/>
      <c r="J112" s="194">
        <f>J278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188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Objekty OU, část D a DM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158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5" t="s">
        <v>159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160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D.1.4.6 - Vzduchotechnika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 xml:space="preserve"> </v>
      </c>
      <c r="G128" s="41"/>
      <c r="H128" s="41"/>
      <c r="I128" s="33" t="s">
        <v>22</v>
      </c>
      <c r="J128" s="80" t="str">
        <f>IF(J14="","",J14)</f>
        <v>31. 8. 2018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>Ostravská univerzita</v>
      </c>
      <c r="G130" s="41"/>
      <c r="H130" s="41"/>
      <c r="I130" s="33" t="s">
        <v>30</v>
      </c>
      <c r="J130" s="37" t="str">
        <f>E23</f>
        <v>Marpo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33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189</v>
      </c>
      <c r="D133" s="204" t="s">
        <v>61</v>
      </c>
      <c r="E133" s="204" t="s">
        <v>57</v>
      </c>
      <c r="F133" s="204" t="s">
        <v>58</v>
      </c>
      <c r="G133" s="204" t="s">
        <v>190</v>
      </c>
      <c r="H133" s="204" t="s">
        <v>191</v>
      </c>
      <c r="I133" s="204" t="s">
        <v>192</v>
      </c>
      <c r="J133" s="205" t="s">
        <v>165</v>
      </c>
      <c r="K133" s="206" t="s">
        <v>193</v>
      </c>
      <c r="L133" s="207"/>
      <c r="M133" s="101" t="s">
        <v>1</v>
      </c>
      <c r="N133" s="102" t="s">
        <v>40</v>
      </c>
      <c r="O133" s="102" t="s">
        <v>194</v>
      </c>
      <c r="P133" s="102" t="s">
        <v>195</v>
      </c>
      <c r="Q133" s="102" t="s">
        <v>196</v>
      </c>
      <c r="R133" s="102" t="s">
        <v>197</v>
      </c>
      <c r="S133" s="102" t="s">
        <v>198</v>
      </c>
      <c r="T133" s="103" t="s">
        <v>199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200</v>
      </c>
      <c r="D134" s="41"/>
      <c r="E134" s="41"/>
      <c r="F134" s="41"/>
      <c r="G134" s="41"/>
      <c r="H134" s="41"/>
      <c r="I134" s="41"/>
      <c r="J134" s="208">
        <f>BK134</f>
        <v>0</v>
      </c>
      <c r="K134" s="41"/>
      <c r="L134" s="45"/>
      <c r="M134" s="104"/>
      <c r="N134" s="209"/>
      <c r="O134" s="105"/>
      <c r="P134" s="210">
        <f>P135+P147+P155+P173+P180+P193+P205+P217+P229+P245+P258+P268+P270+P278</f>
        <v>0</v>
      </c>
      <c r="Q134" s="105"/>
      <c r="R134" s="210">
        <f>R135+R147+R155+R173+R180+R193+R205+R217+R229+R245+R258+R268+R270+R278</f>
        <v>0</v>
      </c>
      <c r="S134" s="105"/>
      <c r="T134" s="211">
        <f>T135+T147+T155+T173+T180+T193+T205+T217+T229+T245+T258+T268+T270+T278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167</v>
      </c>
      <c r="BK134" s="212">
        <f>BK135+BK147+BK155+BK173+BK180+BK193+BK205+BK217+BK229+BK245+BK258+BK268+BK270+BK278</f>
        <v>0</v>
      </c>
    </row>
    <row r="135" s="12" customFormat="1" ht="25.92" customHeight="1">
      <c r="A135" s="12"/>
      <c r="B135" s="213"/>
      <c r="C135" s="214"/>
      <c r="D135" s="215" t="s">
        <v>75</v>
      </c>
      <c r="E135" s="216" t="s">
        <v>2254</v>
      </c>
      <c r="F135" s="216" t="s">
        <v>2471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SUM(P136:P146)</f>
        <v>0</v>
      </c>
      <c r="Q135" s="221"/>
      <c r="R135" s="222">
        <f>SUM(R136:R146)</f>
        <v>0</v>
      </c>
      <c r="S135" s="221"/>
      <c r="T135" s="223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76</v>
      </c>
      <c r="AY135" s="224" t="s">
        <v>203</v>
      </c>
      <c r="BK135" s="226">
        <f>SUM(BK136:BK146)</f>
        <v>0</v>
      </c>
    </row>
    <row r="136" s="2" customFormat="1" ht="16.5" customHeight="1">
      <c r="A136" s="39"/>
      <c r="B136" s="40"/>
      <c r="C136" s="229" t="s">
        <v>83</v>
      </c>
      <c r="D136" s="229" t="s">
        <v>205</v>
      </c>
      <c r="E136" s="230" t="s">
        <v>83</v>
      </c>
      <c r="F136" s="231" t="s">
        <v>2472</v>
      </c>
      <c r="G136" s="232" t="s">
        <v>850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85</v>
      </c>
    </row>
    <row r="137" s="2" customFormat="1" ht="24.15" customHeight="1">
      <c r="A137" s="39"/>
      <c r="B137" s="40"/>
      <c r="C137" s="229" t="s">
        <v>85</v>
      </c>
      <c r="D137" s="229" t="s">
        <v>205</v>
      </c>
      <c r="E137" s="230" t="s">
        <v>85</v>
      </c>
      <c r="F137" s="231" t="s">
        <v>2473</v>
      </c>
      <c r="G137" s="232" t="s">
        <v>850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2" customFormat="1" ht="16.5" customHeight="1">
      <c r="A138" s="39"/>
      <c r="B138" s="40"/>
      <c r="C138" s="229" t="s">
        <v>108</v>
      </c>
      <c r="D138" s="229" t="s">
        <v>205</v>
      </c>
      <c r="E138" s="230" t="s">
        <v>108</v>
      </c>
      <c r="F138" s="231" t="s">
        <v>2474</v>
      </c>
      <c r="G138" s="232" t="s">
        <v>850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226</v>
      </c>
    </row>
    <row r="139" s="2" customFormat="1" ht="16.5" customHeight="1">
      <c r="A139" s="39"/>
      <c r="B139" s="40"/>
      <c r="C139" s="229" t="s">
        <v>209</v>
      </c>
      <c r="D139" s="229" t="s">
        <v>205</v>
      </c>
      <c r="E139" s="230" t="s">
        <v>209</v>
      </c>
      <c r="F139" s="231" t="s">
        <v>2475</v>
      </c>
      <c r="G139" s="232" t="s">
        <v>850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234</v>
      </c>
    </row>
    <row r="140" s="2" customFormat="1" ht="16.5" customHeight="1">
      <c r="A140" s="39"/>
      <c r="B140" s="40"/>
      <c r="C140" s="229" t="s">
        <v>222</v>
      </c>
      <c r="D140" s="229" t="s">
        <v>205</v>
      </c>
      <c r="E140" s="230" t="s">
        <v>222</v>
      </c>
      <c r="F140" s="231" t="s">
        <v>2476</v>
      </c>
      <c r="G140" s="232" t="s">
        <v>850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248</v>
      </c>
    </row>
    <row r="141" s="2" customFormat="1" ht="24.15" customHeight="1">
      <c r="A141" s="39"/>
      <c r="B141" s="40"/>
      <c r="C141" s="229" t="s">
        <v>226</v>
      </c>
      <c r="D141" s="229" t="s">
        <v>205</v>
      </c>
      <c r="E141" s="230" t="s">
        <v>226</v>
      </c>
      <c r="F141" s="231" t="s">
        <v>2477</v>
      </c>
      <c r="G141" s="232" t="s">
        <v>984</v>
      </c>
      <c r="H141" s="233">
        <v>40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8</v>
      </c>
    </row>
    <row r="142" s="2" customFormat="1" ht="16.5" customHeight="1">
      <c r="A142" s="39"/>
      <c r="B142" s="40"/>
      <c r="C142" s="229" t="s">
        <v>230</v>
      </c>
      <c r="D142" s="229" t="s">
        <v>205</v>
      </c>
      <c r="E142" s="230" t="s">
        <v>230</v>
      </c>
      <c r="F142" s="231" t="s">
        <v>2478</v>
      </c>
      <c r="G142" s="232" t="s">
        <v>984</v>
      </c>
      <c r="H142" s="233">
        <v>60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267</v>
      </c>
    </row>
    <row r="143" s="2" customFormat="1" ht="16.5" customHeight="1">
      <c r="A143" s="39"/>
      <c r="B143" s="40"/>
      <c r="C143" s="229" t="s">
        <v>234</v>
      </c>
      <c r="D143" s="229" t="s">
        <v>205</v>
      </c>
      <c r="E143" s="230" t="s">
        <v>234</v>
      </c>
      <c r="F143" s="231" t="s">
        <v>2479</v>
      </c>
      <c r="G143" s="232" t="s">
        <v>984</v>
      </c>
      <c r="H143" s="233">
        <v>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277</v>
      </c>
    </row>
    <row r="144" s="2" customFormat="1" ht="16.5" customHeight="1">
      <c r="A144" s="39"/>
      <c r="B144" s="40"/>
      <c r="C144" s="229" t="s">
        <v>238</v>
      </c>
      <c r="D144" s="229" t="s">
        <v>205</v>
      </c>
      <c r="E144" s="230" t="s">
        <v>238</v>
      </c>
      <c r="F144" s="231" t="s">
        <v>2480</v>
      </c>
      <c r="G144" s="232" t="s">
        <v>850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288</v>
      </c>
    </row>
    <row r="145" s="2" customFormat="1" ht="16.5" customHeight="1">
      <c r="A145" s="39"/>
      <c r="B145" s="40"/>
      <c r="C145" s="229" t="s">
        <v>248</v>
      </c>
      <c r="D145" s="229" t="s">
        <v>205</v>
      </c>
      <c r="E145" s="230" t="s">
        <v>248</v>
      </c>
      <c r="F145" s="231" t="s">
        <v>2481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299</v>
      </c>
    </row>
    <row r="146" s="2" customFormat="1" ht="16.5" customHeight="1">
      <c r="A146" s="39"/>
      <c r="B146" s="40"/>
      <c r="C146" s="229" t="s">
        <v>253</v>
      </c>
      <c r="D146" s="229" t="s">
        <v>205</v>
      </c>
      <c r="E146" s="230" t="s">
        <v>8</v>
      </c>
      <c r="F146" s="231" t="s">
        <v>2482</v>
      </c>
      <c r="G146" s="232" t="s">
        <v>850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306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2270</v>
      </c>
      <c r="F147" s="216" t="s">
        <v>2483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SUM(P148:P154)</f>
        <v>0</v>
      </c>
      <c r="Q147" s="221"/>
      <c r="R147" s="222">
        <f>SUM(R148:R154)</f>
        <v>0</v>
      </c>
      <c r="S147" s="221"/>
      <c r="T147" s="223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83</v>
      </c>
      <c r="AT147" s="225" t="s">
        <v>75</v>
      </c>
      <c r="AU147" s="225" t="s">
        <v>76</v>
      </c>
      <c r="AY147" s="224" t="s">
        <v>203</v>
      </c>
      <c r="BK147" s="226">
        <f>SUM(BK148:BK154)</f>
        <v>0</v>
      </c>
    </row>
    <row r="148" s="2" customFormat="1" ht="21.75" customHeight="1">
      <c r="A148" s="39"/>
      <c r="B148" s="40"/>
      <c r="C148" s="229" t="s">
        <v>8</v>
      </c>
      <c r="D148" s="229" t="s">
        <v>205</v>
      </c>
      <c r="E148" s="230" t="s">
        <v>2484</v>
      </c>
      <c r="F148" s="231" t="s">
        <v>2485</v>
      </c>
      <c r="G148" s="232" t="s">
        <v>850</v>
      </c>
      <c r="H148" s="233">
        <v>3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316</v>
      </c>
    </row>
    <row r="149" s="2" customFormat="1" ht="24.15" customHeight="1">
      <c r="A149" s="39"/>
      <c r="B149" s="40"/>
      <c r="C149" s="229" t="s">
        <v>261</v>
      </c>
      <c r="D149" s="229" t="s">
        <v>205</v>
      </c>
      <c r="E149" s="230" t="s">
        <v>267</v>
      </c>
      <c r="F149" s="231" t="s">
        <v>2473</v>
      </c>
      <c r="G149" s="232" t="s">
        <v>850</v>
      </c>
      <c r="H149" s="233">
        <v>3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329</v>
      </c>
    </row>
    <row r="150" s="2" customFormat="1" ht="24.15" customHeight="1">
      <c r="A150" s="39"/>
      <c r="B150" s="40"/>
      <c r="C150" s="229" t="s">
        <v>267</v>
      </c>
      <c r="D150" s="229" t="s">
        <v>205</v>
      </c>
      <c r="E150" s="230" t="s">
        <v>2486</v>
      </c>
      <c r="F150" s="231" t="s">
        <v>2487</v>
      </c>
      <c r="G150" s="232" t="s">
        <v>850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338</v>
      </c>
    </row>
    <row r="151" s="2" customFormat="1" ht="24.15" customHeight="1">
      <c r="A151" s="39"/>
      <c r="B151" s="40"/>
      <c r="C151" s="229" t="s">
        <v>272</v>
      </c>
      <c r="D151" s="229" t="s">
        <v>205</v>
      </c>
      <c r="E151" s="230" t="s">
        <v>277</v>
      </c>
      <c r="F151" s="231" t="s">
        <v>2477</v>
      </c>
      <c r="G151" s="232" t="s">
        <v>984</v>
      </c>
      <c r="H151" s="233">
        <v>50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210</v>
      </c>
    </row>
    <row r="152" s="2" customFormat="1" ht="16.5" customHeight="1">
      <c r="A152" s="39"/>
      <c r="B152" s="40"/>
      <c r="C152" s="229" t="s">
        <v>277</v>
      </c>
      <c r="D152" s="229" t="s">
        <v>205</v>
      </c>
      <c r="E152" s="230" t="s">
        <v>283</v>
      </c>
      <c r="F152" s="231" t="s">
        <v>2480</v>
      </c>
      <c r="G152" s="232" t="s">
        <v>850</v>
      </c>
      <c r="H152" s="233">
        <v>3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214</v>
      </c>
    </row>
    <row r="153" s="2" customFormat="1" ht="16.5" customHeight="1">
      <c r="A153" s="39"/>
      <c r="B153" s="40"/>
      <c r="C153" s="229" t="s">
        <v>283</v>
      </c>
      <c r="D153" s="229" t="s">
        <v>205</v>
      </c>
      <c r="E153" s="230" t="s">
        <v>288</v>
      </c>
      <c r="F153" s="231" t="s">
        <v>2481</v>
      </c>
      <c r="G153" s="232" t="s">
        <v>850</v>
      </c>
      <c r="H153" s="233">
        <v>3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381</v>
      </c>
    </row>
    <row r="154" s="2" customFormat="1" ht="16.5" customHeight="1">
      <c r="A154" s="39"/>
      <c r="B154" s="40"/>
      <c r="C154" s="229" t="s">
        <v>288</v>
      </c>
      <c r="D154" s="229" t="s">
        <v>205</v>
      </c>
      <c r="E154" s="230" t="s">
        <v>2488</v>
      </c>
      <c r="F154" s="231" t="s">
        <v>2482</v>
      </c>
      <c r="G154" s="232" t="s">
        <v>850</v>
      </c>
      <c r="H154" s="233">
        <v>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217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2375</v>
      </c>
      <c r="F155" s="216" t="s">
        <v>2489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SUM(P156:P172)</f>
        <v>0</v>
      </c>
      <c r="Q155" s="221"/>
      <c r="R155" s="222">
        <f>SUM(R156:R172)</f>
        <v>0</v>
      </c>
      <c r="S155" s="221"/>
      <c r="T155" s="223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76</v>
      </c>
      <c r="AY155" s="224" t="s">
        <v>203</v>
      </c>
      <c r="BK155" s="226">
        <f>SUM(BK156:BK172)</f>
        <v>0</v>
      </c>
    </row>
    <row r="156" s="2" customFormat="1" ht="24.15" customHeight="1">
      <c r="A156" s="39"/>
      <c r="B156" s="40"/>
      <c r="C156" s="229" t="s">
        <v>294</v>
      </c>
      <c r="D156" s="229" t="s">
        <v>205</v>
      </c>
      <c r="E156" s="230" t="s">
        <v>2490</v>
      </c>
      <c r="F156" s="231" t="s">
        <v>2491</v>
      </c>
      <c r="G156" s="232" t="s">
        <v>850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413</v>
      </c>
    </row>
    <row r="157" s="2" customFormat="1" ht="16.5" customHeight="1">
      <c r="A157" s="39"/>
      <c r="B157" s="40"/>
      <c r="C157" s="229" t="s">
        <v>299</v>
      </c>
      <c r="D157" s="229" t="s">
        <v>205</v>
      </c>
      <c r="E157" s="230" t="s">
        <v>2492</v>
      </c>
      <c r="F157" s="231" t="s">
        <v>2493</v>
      </c>
      <c r="G157" s="232" t="s">
        <v>850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424</v>
      </c>
    </row>
    <row r="158" s="2" customFormat="1" ht="16.5" customHeight="1">
      <c r="A158" s="39"/>
      <c r="B158" s="40"/>
      <c r="C158" s="229" t="s">
        <v>7</v>
      </c>
      <c r="D158" s="229" t="s">
        <v>205</v>
      </c>
      <c r="E158" s="230" t="s">
        <v>2494</v>
      </c>
      <c r="F158" s="231" t="s">
        <v>2495</v>
      </c>
      <c r="G158" s="232" t="s">
        <v>850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221</v>
      </c>
    </row>
    <row r="159" s="2" customFormat="1" ht="16.5" customHeight="1">
      <c r="A159" s="39"/>
      <c r="B159" s="40"/>
      <c r="C159" s="229" t="s">
        <v>306</v>
      </c>
      <c r="D159" s="229" t="s">
        <v>205</v>
      </c>
      <c r="E159" s="230" t="s">
        <v>2496</v>
      </c>
      <c r="F159" s="231" t="s">
        <v>2493</v>
      </c>
      <c r="G159" s="232" t="s">
        <v>850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225</v>
      </c>
    </row>
    <row r="160" s="2" customFormat="1" ht="16.5" customHeight="1">
      <c r="A160" s="39"/>
      <c r="B160" s="40"/>
      <c r="C160" s="229" t="s">
        <v>312</v>
      </c>
      <c r="D160" s="229" t="s">
        <v>205</v>
      </c>
      <c r="E160" s="230" t="s">
        <v>2497</v>
      </c>
      <c r="F160" s="231" t="s">
        <v>2498</v>
      </c>
      <c r="G160" s="232" t="s">
        <v>850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452</v>
      </c>
    </row>
    <row r="161" s="2" customFormat="1" ht="16.5" customHeight="1">
      <c r="A161" s="39"/>
      <c r="B161" s="40"/>
      <c r="C161" s="229" t="s">
        <v>316</v>
      </c>
      <c r="D161" s="229" t="s">
        <v>205</v>
      </c>
      <c r="E161" s="230" t="s">
        <v>2499</v>
      </c>
      <c r="F161" s="231" t="s">
        <v>2493</v>
      </c>
      <c r="G161" s="232" t="s">
        <v>850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462</v>
      </c>
    </row>
    <row r="162" s="2" customFormat="1" ht="16.5" customHeight="1">
      <c r="A162" s="39"/>
      <c r="B162" s="40"/>
      <c r="C162" s="229" t="s">
        <v>324</v>
      </c>
      <c r="D162" s="229" t="s">
        <v>205</v>
      </c>
      <c r="E162" s="230" t="s">
        <v>2500</v>
      </c>
      <c r="F162" s="231" t="s">
        <v>2501</v>
      </c>
      <c r="G162" s="232" t="s">
        <v>850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229</v>
      </c>
    </row>
    <row r="163" s="2" customFormat="1" ht="16.5" customHeight="1">
      <c r="A163" s="39"/>
      <c r="B163" s="40"/>
      <c r="C163" s="229" t="s">
        <v>329</v>
      </c>
      <c r="D163" s="229" t="s">
        <v>205</v>
      </c>
      <c r="E163" s="230" t="s">
        <v>2502</v>
      </c>
      <c r="F163" s="231" t="s">
        <v>2493</v>
      </c>
      <c r="G163" s="232" t="s">
        <v>850</v>
      </c>
      <c r="H163" s="233">
        <v>2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233</v>
      </c>
    </row>
    <row r="164" s="2" customFormat="1" ht="16.5" customHeight="1">
      <c r="A164" s="39"/>
      <c r="B164" s="40"/>
      <c r="C164" s="229" t="s">
        <v>333</v>
      </c>
      <c r="D164" s="229" t="s">
        <v>205</v>
      </c>
      <c r="E164" s="230" t="s">
        <v>2503</v>
      </c>
      <c r="F164" s="231" t="s">
        <v>2504</v>
      </c>
      <c r="G164" s="232" t="s">
        <v>850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237</v>
      </c>
    </row>
    <row r="165" s="2" customFormat="1" ht="16.5" customHeight="1">
      <c r="A165" s="39"/>
      <c r="B165" s="40"/>
      <c r="C165" s="229" t="s">
        <v>338</v>
      </c>
      <c r="D165" s="229" t="s">
        <v>205</v>
      </c>
      <c r="E165" s="230" t="s">
        <v>2505</v>
      </c>
      <c r="F165" s="231" t="s">
        <v>2493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242</v>
      </c>
    </row>
    <row r="166" s="2" customFormat="1" ht="16.5" customHeight="1">
      <c r="A166" s="39"/>
      <c r="B166" s="40"/>
      <c r="C166" s="229" t="s">
        <v>343</v>
      </c>
      <c r="D166" s="229" t="s">
        <v>205</v>
      </c>
      <c r="E166" s="230" t="s">
        <v>2506</v>
      </c>
      <c r="F166" s="231" t="s">
        <v>2507</v>
      </c>
      <c r="G166" s="232" t="s">
        <v>850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251</v>
      </c>
    </row>
    <row r="167" s="2" customFormat="1" ht="16.5" customHeight="1">
      <c r="A167" s="39"/>
      <c r="B167" s="40"/>
      <c r="C167" s="229" t="s">
        <v>210</v>
      </c>
      <c r="D167" s="229" t="s">
        <v>205</v>
      </c>
      <c r="E167" s="230" t="s">
        <v>2508</v>
      </c>
      <c r="F167" s="231" t="s">
        <v>2493</v>
      </c>
      <c r="G167" s="232" t="s">
        <v>850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256</v>
      </c>
    </row>
    <row r="168" s="2" customFormat="1" ht="24.15" customHeight="1">
      <c r="A168" s="39"/>
      <c r="B168" s="40"/>
      <c r="C168" s="229" t="s">
        <v>360</v>
      </c>
      <c r="D168" s="229" t="s">
        <v>205</v>
      </c>
      <c r="E168" s="230" t="s">
        <v>2509</v>
      </c>
      <c r="F168" s="231" t="s">
        <v>2510</v>
      </c>
      <c r="G168" s="232" t="s">
        <v>850</v>
      </c>
      <c r="H168" s="233">
        <v>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260</v>
      </c>
    </row>
    <row r="169" s="2" customFormat="1" ht="16.5" customHeight="1">
      <c r="A169" s="39"/>
      <c r="B169" s="40"/>
      <c r="C169" s="229" t="s">
        <v>214</v>
      </c>
      <c r="D169" s="229" t="s">
        <v>205</v>
      </c>
      <c r="E169" s="230" t="s">
        <v>2511</v>
      </c>
      <c r="F169" s="231" t="s">
        <v>2493</v>
      </c>
      <c r="G169" s="232" t="s">
        <v>850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536</v>
      </c>
    </row>
    <row r="170" s="2" customFormat="1" ht="16.5" customHeight="1">
      <c r="A170" s="39"/>
      <c r="B170" s="40"/>
      <c r="C170" s="229" t="s">
        <v>374</v>
      </c>
      <c r="D170" s="229" t="s">
        <v>205</v>
      </c>
      <c r="E170" s="230" t="s">
        <v>2512</v>
      </c>
      <c r="F170" s="231" t="s">
        <v>2513</v>
      </c>
      <c r="G170" s="232" t="s">
        <v>850</v>
      </c>
      <c r="H170" s="233">
        <v>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264</v>
      </c>
    </row>
    <row r="171" s="2" customFormat="1" ht="16.5" customHeight="1">
      <c r="A171" s="39"/>
      <c r="B171" s="40"/>
      <c r="C171" s="229" t="s">
        <v>381</v>
      </c>
      <c r="D171" s="229" t="s">
        <v>205</v>
      </c>
      <c r="E171" s="230" t="s">
        <v>2514</v>
      </c>
      <c r="F171" s="231" t="s">
        <v>2493</v>
      </c>
      <c r="G171" s="232" t="s">
        <v>850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270</v>
      </c>
    </row>
    <row r="172" s="2" customFormat="1" ht="16.5" customHeight="1">
      <c r="A172" s="39"/>
      <c r="B172" s="40"/>
      <c r="C172" s="229" t="s">
        <v>386</v>
      </c>
      <c r="D172" s="229" t="s">
        <v>205</v>
      </c>
      <c r="E172" s="230" t="s">
        <v>2515</v>
      </c>
      <c r="F172" s="231" t="s">
        <v>2516</v>
      </c>
      <c r="G172" s="232" t="s">
        <v>850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564</v>
      </c>
    </row>
    <row r="173" s="12" customFormat="1" ht="25.92" customHeight="1">
      <c r="A173" s="12"/>
      <c r="B173" s="213"/>
      <c r="C173" s="214"/>
      <c r="D173" s="215" t="s">
        <v>75</v>
      </c>
      <c r="E173" s="216" t="s">
        <v>2383</v>
      </c>
      <c r="F173" s="216" t="s">
        <v>2517</v>
      </c>
      <c r="G173" s="214"/>
      <c r="H173" s="214"/>
      <c r="I173" s="217"/>
      <c r="J173" s="218">
        <f>BK173</f>
        <v>0</v>
      </c>
      <c r="K173" s="214"/>
      <c r="L173" s="219"/>
      <c r="M173" s="220"/>
      <c r="N173" s="221"/>
      <c r="O173" s="221"/>
      <c r="P173" s="222">
        <f>SUM(P174:P179)</f>
        <v>0</v>
      </c>
      <c r="Q173" s="221"/>
      <c r="R173" s="222">
        <f>SUM(R174:R179)</f>
        <v>0</v>
      </c>
      <c r="S173" s="221"/>
      <c r="T173" s="223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83</v>
      </c>
      <c r="AT173" s="225" t="s">
        <v>75</v>
      </c>
      <c r="AU173" s="225" t="s">
        <v>76</v>
      </c>
      <c r="AY173" s="224" t="s">
        <v>203</v>
      </c>
      <c r="BK173" s="226">
        <f>SUM(BK174:BK179)</f>
        <v>0</v>
      </c>
    </row>
    <row r="174" s="2" customFormat="1" ht="16.5" customHeight="1">
      <c r="A174" s="39"/>
      <c r="B174" s="40"/>
      <c r="C174" s="229" t="s">
        <v>217</v>
      </c>
      <c r="D174" s="229" t="s">
        <v>205</v>
      </c>
      <c r="E174" s="230" t="s">
        <v>2518</v>
      </c>
      <c r="F174" s="231" t="s">
        <v>2519</v>
      </c>
      <c r="G174" s="232" t="s">
        <v>984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574</v>
      </c>
    </row>
    <row r="175" s="2" customFormat="1" ht="16.5" customHeight="1">
      <c r="A175" s="39"/>
      <c r="B175" s="40"/>
      <c r="C175" s="229" t="s">
        <v>407</v>
      </c>
      <c r="D175" s="229" t="s">
        <v>205</v>
      </c>
      <c r="E175" s="230" t="s">
        <v>2520</v>
      </c>
      <c r="F175" s="231" t="s">
        <v>2521</v>
      </c>
      <c r="G175" s="232" t="s">
        <v>984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275</v>
      </c>
    </row>
    <row r="176" s="2" customFormat="1" ht="16.5" customHeight="1">
      <c r="A176" s="39"/>
      <c r="B176" s="40"/>
      <c r="C176" s="229" t="s">
        <v>413</v>
      </c>
      <c r="D176" s="229" t="s">
        <v>205</v>
      </c>
      <c r="E176" s="230" t="s">
        <v>2522</v>
      </c>
      <c r="F176" s="231" t="s">
        <v>2523</v>
      </c>
      <c r="G176" s="232" t="s">
        <v>984</v>
      </c>
      <c r="H176" s="233">
        <v>4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280</v>
      </c>
    </row>
    <row r="177" s="2" customFormat="1" ht="16.5" customHeight="1">
      <c r="A177" s="39"/>
      <c r="B177" s="40"/>
      <c r="C177" s="229" t="s">
        <v>418</v>
      </c>
      <c r="D177" s="229" t="s">
        <v>205</v>
      </c>
      <c r="E177" s="230" t="s">
        <v>2524</v>
      </c>
      <c r="F177" s="231" t="s">
        <v>2521</v>
      </c>
      <c r="G177" s="232" t="s">
        <v>984</v>
      </c>
      <c r="H177" s="233">
        <v>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286</v>
      </c>
    </row>
    <row r="178" s="2" customFormat="1" ht="24.15" customHeight="1">
      <c r="A178" s="39"/>
      <c r="B178" s="40"/>
      <c r="C178" s="229" t="s">
        <v>424</v>
      </c>
      <c r="D178" s="229" t="s">
        <v>205</v>
      </c>
      <c r="E178" s="230" t="s">
        <v>2525</v>
      </c>
      <c r="F178" s="231" t="s">
        <v>2526</v>
      </c>
      <c r="G178" s="232" t="s">
        <v>213</v>
      </c>
      <c r="H178" s="233">
        <v>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617</v>
      </c>
    </row>
    <row r="179" s="2" customFormat="1" ht="24.15" customHeight="1">
      <c r="A179" s="39"/>
      <c r="B179" s="40"/>
      <c r="C179" s="229" t="s">
        <v>429</v>
      </c>
      <c r="D179" s="229" t="s">
        <v>205</v>
      </c>
      <c r="E179" s="230" t="s">
        <v>2527</v>
      </c>
      <c r="F179" s="231" t="s">
        <v>2528</v>
      </c>
      <c r="G179" s="232" t="s">
        <v>213</v>
      </c>
      <c r="H179" s="233">
        <v>2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629</v>
      </c>
    </row>
    <row r="180" s="12" customFormat="1" ht="25.92" customHeight="1">
      <c r="A180" s="12"/>
      <c r="B180" s="213"/>
      <c r="C180" s="214"/>
      <c r="D180" s="215" t="s">
        <v>75</v>
      </c>
      <c r="E180" s="216" t="s">
        <v>2529</v>
      </c>
      <c r="F180" s="216" t="s">
        <v>2530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SUM(P181:P192)</f>
        <v>0</v>
      </c>
      <c r="Q180" s="221"/>
      <c r="R180" s="222">
        <f>SUM(R181:R192)</f>
        <v>0</v>
      </c>
      <c r="S180" s="221"/>
      <c r="T180" s="223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83</v>
      </c>
      <c r="AT180" s="225" t="s">
        <v>75</v>
      </c>
      <c r="AU180" s="225" t="s">
        <v>76</v>
      </c>
      <c r="AY180" s="224" t="s">
        <v>203</v>
      </c>
      <c r="BK180" s="226">
        <f>SUM(BK181:BK192)</f>
        <v>0</v>
      </c>
    </row>
    <row r="181" s="2" customFormat="1" ht="16.5" customHeight="1">
      <c r="A181" s="39"/>
      <c r="B181" s="40"/>
      <c r="C181" s="229" t="s">
        <v>221</v>
      </c>
      <c r="D181" s="229" t="s">
        <v>205</v>
      </c>
      <c r="E181" s="230" t="s">
        <v>2531</v>
      </c>
      <c r="F181" s="231" t="s">
        <v>2532</v>
      </c>
      <c r="G181" s="232" t="s">
        <v>850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642</v>
      </c>
    </row>
    <row r="182" s="2" customFormat="1" ht="16.5" customHeight="1">
      <c r="A182" s="39"/>
      <c r="B182" s="40"/>
      <c r="C182" s="229" t="s">
        <v>437</v>
      </c>
      <c r="D182" s="229" t="s">
        <v>205</v>
      </c>
      <c r="E182" s="230" t="s">
        <v>2533</v>
      </c>
      <c r="F182" s="231" t="s">
        <v>2534</v>
      </c>
      <c r="G182" s="232" t="s">
        <v>850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655</v>
      </c>
    </row>
    <row r="183" s="2" customFormat="1" ht="16.5" customHeight="1">
      <c r="A183" s="39"/>
      <c r="B183" s="40"/>
      <c r="C183" s="229" t="s">
        <v>225</v>
      </c>
      <c r="D183" s="229" t="s">
        <v>205</v>
      </c>
      <c r="E183" s="230" t="s">
        <v>2535</v>
      </c>
      <c r="F183" s="231" t="s">
        <v>2536</v>
      </c>
      <c r="G183" s="232" t="s">
        <v>850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671</v>
      </c>
    </row>
    <row r="184" s="2" customFormat="1" ht="16.5" customHeight="1">
      <c r="A184" s="39"/>
      <c r="B184" s="40"/>
      <c r="C184" s="229" t="s">
        <v>445</v>
      </c>
      <c r="D184" s="229" t="s">
        <v>205</v>
      </c>
      <c r="E184" s="230" t="s">
        <v>2537</v>
      </c>
      <c r="F184" s="231" t="s">
        <v>2538</v>
      </c>
      <c r="G184" s="232" t="s">
        <v>850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681</v>
      </c>
    </row>
    <row r="185" s="2" customFormat="1" ht="16.5" customHeight="1">
      <c r="A185" s="39"/>
      <c r="B185" s="40"/>
      <c r="C185" s="229" t="s">
        <v>452</v>
      </c>
      <c r="D185" s="229" t="s">
        <v>205</v>
      </c>
      <c r="E185" s="230" t="s">
        <v>2539</v>
      </c>
      <c r="F185" s="231" t="s">
        <v>2540</v>
      </c>
      <c r="G185" s="232" t="s">
        <v>850</v>
      </c>
      <c r="H185" s="233">
        <v>3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692</v>
      </c>
    </row>
    <row r="186" s="2" customFormat="1" ht="16.5" customHeight="1">
      <c r="A186" s="39"/>
      <c r="B186" s="40"/>
      <c r="C186" s="229" t="s">
        <v>458</v>
      </c>
      <c r="D186" s="229" t="s">
        <v>205</v>
      </c>
      <c r="E186" s="230" t="s">
        <v>462</v>
      </c>
      <c r="F186" s="231" t="s">
        <v>2541</v>
      </c>
      <c r="G186" s="232" t="s">
        <v>850</v>
      </c>
      <c r="H186" s="233">
        <v>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291</v>
      </c>
    </row>
    <row r="187" s="2" customFormat="1" ht="16.5" customHeight="1">
      <c r="A187" s="39"/>
      <c r="B187" s="40"/>
      <c r="C187" s="229" t="s">
        <v>462</v>
      </c>
      <c r="D187" s="229" t="s">
        <v>205</v>
      </c>
      <c r="E187" s="230" t="s">
        <v>466</v>
      </c>
      <c r="F187" s="231" t="s">
        <v>2542</v>
      </c>
      <c r="G187" s="232" t="s">
        <v>850</v>
      </c>
      <c r="H187" s="233">
        <v>5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297</v>
      </c>
    </row>
    <row r="188" s="2" customFormat="1" ht="24.15" customHeight="1">
      <c r="A188" s="39"/>
      <c r="B188" s="40"/>
      <c r="C188" s="229" t="s">
        <v>466</v>
      </c>
      <c r="D188" s="229" t="s">
        <v>205</v>
      </c>
      <c r="E188" s="230" t="s">
        <v>229</v>
      </c>
      <c r="F188" s="231" t="s">
        <v>2477</v>
      </c>
      <c r="G188" s="232" t="s">
        <v>984</v>
      </c>
      <c r="H188" s="233">
        <v>50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302</v>
      </c>
    </row>
    <row r="189" s="2" customFormat="1" ht="16.5" customHeight="1">
      <c r="A189" s="39"/>
      <c r="B189" s="40"/>
      <c r="C189" s="229" t="s">
        <v>229</v>
      </c>
      <c r="D189" s="229" t="s">
        <v>205</v>
      </c>
      <c r="E189" s="230" t="s">
        <v>477</v>
      </c>
      <c r="F189" s="231" t="s">
        <v>2478</v>
      </c>
      <c r="G189" s="232" t="s">
        <v>984</v>
      </c>
      <c r="H189" s="233">
        <v>80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305</v>
      </c>
    </row>
    <row r="190" s="2" customFormat="1" ht="16.5" customHeight="1">
      <c r="A190" s="39"/>
      <c r="B190" s="40"/>
      <c r="C190" s="229" t="s">
        <v>477</v>
      </c>
      <c r="D190" s="229" t="s">
        <v>205</v>
      </c>
      <c r="E190" s="230" t="s">
        <v>233</v>
      </c>
      <c r="F190" s="231" t="s">
        <v>2480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309</v>
      </c>
    </row>
    <row r="191" s="2" customFormat="1" ht="16.5" customHeight="1">
      <c r="A191" s="39"/>
      <c r="B191" s="40"/>
      <c r="C191" s="229" t="s">
        <v>233</v>
      </c>
      <c r="D191" s="229" t="s">
        <v>205</v>
      </c>
      <c r="E191" s="230" t="s">
        <v>488</v>
      </c>
      <c r="F191" s="231" t="s">
        <v>2481</v>
      </c>
      <c r="G191" s="232" t="s">
        <v>850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83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315</v>
      </c>
    </row>
    <row r="192" s="2" customFormat="1" ht="16.5" customHeight="1">
      <c r="A192" s="39"/>
      <c r="B192" s="40"/>
      <c r="C192" s="229" t="s">
        <v>488</v>
      </c>
      <c r="D192" s="229" t="s">
        <v>205</v>
      </c>
      <c r="E192" s="230" t="s">
        <v>2543</v>
      </c>
      <c r="F192" s="231" t="s">
        <v>2482</v>
      </c>
      <c r="G192" s="232" t="s">
        <v>850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319</v>
      </c>
    </row>
    <row r="193" s="12" customFormat="1" ht="25.92" customHeight="1">
      <c r="A193" s="12"/>
      <c r="B193" s="213"/>
      <c r="C193" s="214"/>
      <c r="D193" s="215" t="s">
        <v>75</v>
      </c>
      <c r="E193" s="216" t="s">
        <v>2544</v>
      </c>
      <c r="F193" s="216" t="s">
        <v>2545</v>
      </c>
      <c r="G193" s="214"/>
      <c r="H193" s="214"/>
      <c r="I193" s="217"/>
      <c r="J193" s="218">
        <f>BK193</f>
        <v>0</v>
      </c>
      <c r="K193" s="214"/>
      <c r="L193" s="219"/>
      <c r="M193" s="220"/>
      <c r="N193" s="221"/>
      <c r="O193" s="221"/>
      <c r="P193" s="222">
        <f>SUM(P194:P204)</f>
        <v>0</v>
      </c>
      <c r="Q193" s="221"/>
      <c r="R193" s="222">
        <f>SUM(R194:R204)</f>
        <v>0</v>
      </c>
      <c r="S193" s="221"/>
      <c r="T193" s="223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83</v>
      </c>
      <c r="AT193" s="225" t="s">
        <v>75</v>
      </c>
      <c r="AU193" s="225" t="s">
        <v>76</v>
      </c>
      <c r="AY193" s="224" t="s">
        <v>203</v>
      </c>
      <c r="BK193" s="226">
        <f>SUM(BK194:BK204)</f>
        <v>0</v>
      </c>
    </row>
    <row r="194" s="2" customFormat="1" ht="16.5" customHeight="1">
      <c r="A194" s="39"/>
      <c r="B194" s="40"/>
      <c r="C194" s="229" t="s">
        <v>237</v>
      </c>
      <c r="D194" s="229" t="s">
        <v>205</v>
      </c>
      <c r="E194" s="230" t="s">
        <v>2546</v>
      </c>
      <c r="F194" s="231" t="s">
        <v>2547</v>
      </c>
      <c r="G194" s="232" t="s">
        <v>850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83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327</v>
      </c>
    </row>
    <row r="195" s="2" customFormat="1" ht="16.5" customHeight="1">
      <c r="A195" s="39"/>
      <c r="B195" s="40"/>
      <c r="C195" s="229" t="s">
        <v>497</v>
      </c>
      <c r="D195" s="229" t="s">
        <v>205</v>
      </c>
      <c r="E195" s="230" t="s">
        <v>2548</v>
      </c>
      <c r="F195" s="231" t="s">
        <v>2549</v>
      </c>
      <c r="G195" s="232" t="s">
        <v>850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209</v>
      </c>
      <c r="AT195" s="241" t="s">
        <v>205</v>
      </c>
      <c r="AU195" s="241" t="s">
        <v>83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209</v>
      </c>
      <c r="BM195" s="241" t="s">
        <v>774</v>
      </c>
    </row>
    <row r="196" s="2" customFormat="1" ht="16.5" customHeight="1">
      <c r="A196" s="39"/>
      <c r="B196" s="40"/>
      <c r="C196" s="229" t="s">
        <v>242</v>
      </c>
      <c r="D196" s="229" t="s">
        <v>205</v>
      </c>
      <c r="E196" s="230" t="s">
        <v>2550</v>
      </c>
      <c r="F196" s="231" t="s">
        <v>2536</v>
      </c>
      <c r="G196" s="232" t="s">
        <v>850</v>
      </c>
      <c r="H196" s="233">
        <v>4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209</v>
      </c>
      <c r="AT196" s="241" t="s">
        <v>205</v>
      </c>
      <c r="AU196" s="241" t="s">
        <v>83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209</v>
      </c>
      <c r="BM196" s="241" t="s">
        <v>783</v>
      </c>
    </row>
    <row r="197" s="2" customFormat="1" ht="16.5" customHeight="1">
      <c r="A197" s="39"/>
      <c r="B197" s="40"/>
      <c r="C197" s="229" t="s">
        <v>504</v>
      </c>
      <c r="D197" s="229" t="s">
        <v>205</v>
      </c>
      <c r="E197" s="230" t="s">
        <v>2551</v>
      </c>
      <c r="F197" s="231" t="s">
        <v>2540</v>
      </c>
      <c r="G197" s="232" t="s">
        <v>850</v>
      </c>
      <c r="H197" s="233">
        <v>2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209</v>
      </c>
      <c r="AT197" s="241" t="s">
        <v>205</v>
      </c>
      <c r="AU197" s="241" t="s">
        <v>83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209</v>
      </c>
      <c r="BM197" s="241" t="s">
        <v>792</v>
      </c>
    </row>
    <row r="198" s="2" customFormat="1" ht="16.5" customHeight="1">
      <c r="A198" s="39"/>
      <c r="B198" s="40"/>
      <c r="C198" s="229" t="s">
        <v>251</v>
      </c>
      <c r="D198" s="229" t="s">
        <v>205</v>
      </c>
      <c r="E198" s="230" t="s">
        <v>513</v>
      </c>
      <c r="F198" s="231" t="s">
        <v>2541</v>
      </c>
      <c r="G198" s="232" t="s">
        <v>850</v>
      </c>
      <c r="H198" s="233">
        <v>5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83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801</v>
      </c>
    </row>
    <row r="199" s="2" customFormat="1" ht="16.5" customHeight="1">
      <c r="A199" s="39"/>
      <c r="B199" s="40"/>
      <c r="C199" s="229" t="s">
        <v>513</v>
      </c>
      <c r="D199" s="229" t="s">
        <v>205</v>
      </c>
      <c r="E199" s="230" t="s">
        <v>256</v>
      </c>
      <c r="F199" s="231" t="s">
        <v>2542</v>
      </c>
      <c r="G199" s="232" t="s">
        <v>850</v>
      </c>
      <c r="H199" s="233">
        <v>6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209</v>
      </c>
      <c r="AT199" s="241" t="s">
        <v>205</v>
      </c>
      <c r="AU199" s="241" t="s">
        <v>83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209</v>
      </c>
      <c r="BM199" s="241" t="s">
        <v>332</v>
      </c>
    </row>
    <row r="200" s="2" customFormat="1" ht="24.15" customHeight="1">
      <c r="A200" s="39"/>
      <c r="B200" s="40"/>
      <c r="C200" s="229" t="s">
        <v>256</v>
      </c>
      <c r="D200" s="229" t="s">
        <v>205</v>
      </c>
      <c r="E200" s="230" t="s">
        <v>522</v>
      </c>
      <c r="F200" s="231" t="s">
        <v>2477</v>
      </c>
      <c r="G200" s="232" t="s">
        <v>984</v>
      </c>
      <c r="H200" s="233">
        <v>70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83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337</v>
      </c>
    </row>
    <row r="201" s="2" customFormat="1" ht="16.5" customHeight="1">
      <c r="A201" s="39"/>
      <c r="B201" s="40"/>
      <c r="C201" s="229" t="s">
        <v>522</v>
      </c>
      <c r="D201" s="229" t="s">
        <v>205</v>
      </c>
      <c r="E201" s="230" t="s">
        <v>260</v>
      </c>
      <c r="F201" s="231" t="s">
        <v>2478</v>
      </c>
      <c r="G201" s="232" t="s">
        <v>984</v>
      </c>
      <c r="H201" s="233">
        <v>150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83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829</v>
      </c>
    </row>
    <row r="202" s="2" customFormat="1" ht="16.5" customHeight="1">
      <c r="A202" s="39"/>
      <c r="B202" s="40"/>
      <c r="C202" s="229" t="s">
        <v>260</v>
      </c>
      <c r="D202" s="229" t="s">
        <v>205</v>
      </c>
      <c r="E202" s="230" t="s">
        <v>531</v>
      </c>
      <c r="F202" s="231" t="s">
        <v>2480</v>
      </c>
      <c r="G202" s="232" t="s">
        <v>850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209</v>
      </c>
      <c r="AT202" s="241" t="s">
        <v>205</v>
      </c>
      <c r="AU202" s="241" t="s">
        <v>83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209</v>
      </c>
      <c r="BM202" s="241" t="s">
        <v>841</v>
      </c>
    </row>
    <row r="203" s="2" customFormat="1" ht="16.5" customHeight="1">
      <c r="A203" s="39"/>
      <c r="B203" s="40"/>
      <c r="C203" s="229" t="s">
        <v>531</v>
      </c>
      <c r="D203" s="229" t="s">
        <v>205</v>
      </c>
      <c r="E203" s="230" t="s">
        <v>536</v>
      </c>
      <c r="F203" s="231" t="s">
        <v>2481</v>
      </c>
      <c r="G203" s="232" t="s">
        <v>850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209</v>
      </c>
      <c r="AT203" s="241" t="s">
        <v>205</v>
      </c>
      <c r="AU203" s="241" t="s">
        <v>83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209</v>
      </c>
      <c r="BM203" s="241" t="s">
        <v>853</v>
      </c>
    </row>
    <row r="204" s="2" customFormat="1" ht="16.5" customHeight="1">
      <c r="A204" s="39"/>
      <c r="B204" s="40"/>
      <c r="C204" s="229" t="s">
        <v>536</v>
      </c>
      <c r="D204" s="229" t="s">
        <v>205</v>
      </c>
      <c r="E204" s="230" t="s">
        <v>2552</v>
      </c>
      <c r="F204" s="231" t="s">
        <v>2482</v>
      </c>
      <c r="G204" s="232" t="s">
        <v>850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209</v>
      </c>
      <c r="AT204" s="241" t="s">
        <v>205</v>
      </c>
      <c r="AU204" s="241" t="s">
        <v>83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860</v>
      </c>
    </row>
    <row r="205" s="12" customFormat="1" ht="25.92" customHeight="1">
      <c r="A205" s="12"/>
      <c r="B205" s="213"/>
      <c r="C205" s="214"/>
      <c r="D205" s="215" t="s">
        <v>75</v>
      </c>
      <c r="E205" s="216" t="s">
        <v>2553</v>
      </c>
      <c r="F205" s="216" t="s">
        <v>2554</v>
      </c>
      <c r="G205" s="214"/>
      <c r="H205" s="214"/>
      <c r="I205" s="217"/>
      <c r="J205" s="218">
        <f>BK205</f>
        <v>0</v>
      </c>
      <c r="K205" s="214"/>
      <c r="L205" s="219"/>
      <c r="M205" s="220"/>
      <c r="N205" s="221"/>
      <c r="O205" s="221"/>
      <c r="P205" s="222">
        <f>SUM(P206:P216)</f>
        <v>0</v>
      </c>
      <c r="Q205" s="221"/>
      <c r="R205" s="222">
        <f>SUM(R206:R216)</f>
        <v>0</v>
      </c>
      <c r="S205" s="221"/>
      <c r="T205" s="223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83</v>
      </c>
      <c r="AT205" s="225" t="s">
        <v>75</v>
      </c>
      <c r="AU205" s="225" t="s">
        <v>76</v>
      </c>
      <c r="AY205" s="224" t="s">
        <v>203</v>
      </c>
      <c r="BK205" s="226">
        <f>SUM(BK206:BK216)</f>
        <v>0</v>
      </c>
    </row>
    <row r="206" s="2" customFormat="1" ht="16.5" customHeight="1">
      <c r="A206" s="39"/>
      <c r="B206" s="40"/>
      <c r="C206" s="229" t="s">
        <v>541</v>
      </c>
      <c r="D206" s="229" t="s">
        <v>205</v>
      </c>
      <c r="E206" s="230" t="s">
        <v>2555</v>
      </c>
      <c r="F206" s="231" t="s">
        <v>2547</v>
      </c>
      <c r="G206" s="232" t="s">
        <v>850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209</v>
      </c>
      <c r="AT206" s="241" t="s">
        <v>205</v>
      </c>
      <c r="AU206" s="241" t="s">
        <v>83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209</v>
      </c>
      <c r="BM206" s="241" t="s">
        <v>868</v>
      </c>
    </row>
    <row r="207" s="2" customFormat="1" ht="16.5" customHeight="1">
      <c r="A207" s="39"/>
      <c r="B207" s="40"/>
      <c r="C207" s="229" t="s">
        <v>264</v>
      </c>
      <c r="D207" s="229" t="s">
        <v>205</v>
      </c>
      <c r="E207" s="230" t="s">
        <v>2556</v>
      </c>
      <c r="F207" s="231" t="s">
        <v>2557</v>
      </c>
      <c r="G207" s="232" t="s">
        <v>850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209</v>
      </c>
      <c r="AT207" s="241" t="s">
        <v>205</v>
      </c>
      <c r="AU207" s="241" t="s">
        <v>83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209</v>
      </c>
      <c r="BM207" s="241" t="s">
        <v>876</v>
      </c>
    </row>
    <row r="208" s="2" customFormat="1" ht="16.5" customHeight="1">
      <c r="A208" s="39"/>
      <c r="B208" s="40"/>
      <c r="C208" s="229" t="s">
        <v>550</v>
      </c>
      <c r="D208" s="229" t="s">
        <v>205</v>
      </c>
      <c r="E208" s="230" t="s">
        <v>2558</v>
      </c>
      <c r="F208" s="231" t="s">
        <v>2536</v>
      </c>
      <c r="G208" s="232" t="s">
        <v>850</v>
      </c>
      <c r="H208" s="233">
        <v>4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209</v>
      </c>
      <c r="AT208" s="241" t="s">
        <v>205</v>
      </c>
      <c r="AU208" s="241" t="s">
        <v>83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209</v>
      </c>
      <c r="BM208" s="241" t="s">
        <v>884</v>
      </c>
    </row>
    <row r="209" s="2" customFormat="1" ht="16.5" customHeight="1">
      <c r="A209" s="39"/>
      <c r="B209" s="40"/>
      <c r="C209" s="229" t="s">
        <v>270</v>
      </c>
      <c r="D209" s="229" t="s">
        <v>205</v>
      </c>
      <c r="E209" s="230" t="s">
        <v>2559</v>
      </c>
      <c r="F209" s="231" t="s">
        <v>2540</v>
      </c>
      <c r="G209" s="232" t="s">
        <v>850</v>
      </c>
      <c r="H209" s="233">
        <v>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209</v>
      </c>
      <c r="AT209" s="241" t="s">
        <v>205</v>
      </c>
      <c r="AU209" s="241" t="s">
        <v>83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209</v>
      </c>
      <c r="BM209" s="241" t="s">
        <v>892</v>
      </c>
    </row>
    <row r="210" s="2" customFormat="1" ht="16.5" customHeight="1">
      <c r="A210" s="39"/>
      <c r="B210" s="40"/>
      <c r="C210" s="229" t="s">
        <v>558</v>
      </c>
      <c r="D210" s="229" t="s">
        <v>205</v>
      </c>
      <c r="E210" s="230" t="s">
        <v>564</v>
      </c>
      <c r="F210" s="231" t="s">
        <v>2541</v>
      </c>
      <c r="G210" s="232" t="s">
        <v>850</v>
      </c>
      <c r="H210" s="233">
        <v>5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209</v>
      </c>
      <c r="AT210" s="241" t="s">
        <v>205</v>
      </c>
      <c r="AU210" s="241" t="s">
        <v>83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209</v>
      </c>
      <c r="BM210" s="241" t="s">
        <v>901</v>
      </c>
    </row>
    <row r="211" s="2" customFormat="1" ht="16.5" customHeight="1">
      <c r="A211" s="39"/>
      <c r="B211" s="40"/>
      <c r="C211" s="229" t="s">
        <v>564</v>
      </c>
      <c r="D211" s="229" t="s">
        <v>205</v>
      </c>
      <c r="E211" s="230" t="s">
        <v>570</v>
      </c>
      <c r="F211" s="231" t="s">
        <v>2542</v>
      </c>
      <c r="G211" s="232" t="s">
        <v>850</v>
      </c>
      <c r="H211" s="233">
        <v>6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209</v>
      </c>
      <c r="AT211" s="241" t="s">
        <v>205</v>
      </c>
      <c r="AU211" s="241" t="s">
        <v>83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209</v>
      </c>
      <c r="BM211" s="241" t="s">
        <v>909</v>
      </c>
    </row>
    <row r="212" s="2" customFormat="1" ht="24.15" customHeight="1">
      <c r="A212" s="39"/>
      <c r="B212" s="40"/>
      <c r="C212" s="229" t="s">
        <v>570</v>
      </c>
      <c r="D212" s="229" t="s">
        <v>205</v>
      </c>
      <c r="E212" s="230" t="s">
        <v>574</v>
      </c>
      <c r="F212" s="231" t="s">
        <v>2477</v>
      </c>
      <c r="G212" s="232" t="s">
        <v>984</v>
      </c>
      <c r="H212" s="233">
        <v>100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209</v>
      </c>
      <c r="AT212" s="241" t="s">
        <v>205</v>
      </c>
      <c r="AU212" s="241" t="s">
        <v>83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209</v>
      </c>
      <c r="BM212" s="241" t="s">
        <v>917</v>
      </c>
    </row>
    <row r="213" s="2" customFormat="1" ht="16.5" customHeight="1">
      <c r="A213" s="39"/>
      <c r="B213" s="40"/>
      <c r="C213" s="229" t="s">
        <v>574</v>
      </c>
      <c r="D213" s="229" t="s">
        <v>205</v>
      </c>
      <c r="E213" s="230" t="s">
        <v>578</v>
      </c>
      <c r="F213" s="231" t="s">
        <v>2478</v>
      </c>
      <c r="G213" s="232" t="s">
        <v>984</v>
      </c>
      <c r="H213" s="233">
        <v>150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209</v>
      </c>
      <c r="AT213" s="241" t="s">
        <v>205</v>
      </c>
      <c r="AU213" s="241" t="s">
        <v>83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209</v>
      </c>
      <c r="BM213" s="241" t="s">
        <v>925</v>
      </c>
    </row>
    <row r="214" s="2" customFormat="1" ht="16.5" customHeight="1">
      <c r="A214" s="39"/>
      <c r="B214" s="40"/>
      <c r="C214" s="229" t="s">
        <v>578</v>
      </c>
      <c r="D214" s="229" t="s">
        <v>205</v>
      </c>
      <c r="E214" s="230" t="s">
        <v>275</v>
      </c>
      <c r="F214" s="231" t="s">
        <v>2480</v>
      </c>
      <c r="G214" s="232" t="s">
        <v>850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209</v>
      </c>
      <c r="AT214" s="241" t="s">
        <v>205</v>
      </c>
      <c r="AU214" s="241" t="s">
        <v>83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209</v>
      </c>
      <c r="BM214" s="241" t="s">
        <v>933</v>
      </c>
    </row>
    <row r="215" s="2" customFormat="1" ht="16.5" customHeight="1">
      <c r="A215" s="39"/>
      <c r="B215" s="40"/>
      <c r="C215" s="229" t="s">
        <v>275</v>
      </c>
      <c r="D215" s="229" t="s">
        <v>205</v>
      </c>
      <c r="E215" s="230" t="s">
        <v>586</v>
      </c>
      <c r="F215" s="231" t="s">
        <v>2481</v>
      </c>
      <c r="G215" s="232" t="s">
        <v>850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209</v>
      </c>
      <c r="AT215" s="241" t="s">
        <v>205</v>
      </c>
      <c r="AU215" s="241" t="s">
        <v>83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209</v>
      </c>
      <c r="BM215" s="241" t="s">
        <v>941</v>
      </c>
    </row>
    <row r="216" s="2" customFormat="1" ht="16.5" customHeight="1">
      <c r="A216" s="39"/>
      <c r="B216" s="40"/>
      <c r="C216" s="229" t="s">
        <v>586</v>
      </c>
      <c r="D216" s="229" t="s">
        <v>205</v>
      </c>
      <c r="E216" s="230" t="s">
        <v>2560</v>
      </c>
      <c r="F216" s="231" t="s">
        <v>2482</v>
      </c>
      <c r="G216" s="232" t="s">
        <v>850</v>
      </c>
      <c r="H216" s="233">
        <v>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209</v>
      </c>
      <c r="AT216" s="241" t="s">
        <v>205</v>
      </c>
      <c r="AU216" s="241" t="s">
        <v>83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209</v>
      </c>
      <c r="BM216" s="241" t="s">
        <v>949</v>
      </c>
    </row>
    <row r="217" s="12" customFormat="1" ht="25.92" customHeight="1">
      <c r="A217" s="12"/>
      <c r="B217" s="213"/>
      <c r="C217" s="214"/>
      <c r="D217" s="215" t="s">
        <v>75</v>
      </c>
      <c r="E217" s="216" t="s">
        <v>2561</v>
      </c>
      <c r="F217" s="216" t="s">
        <v>2562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SUM(P218:P228)</f>
        <v>0</v>
      </c>
      <c r="Q217" s="221"/>
      <c r="R217" s="222">
        <f>SUM(R218:R228)</f>
        <v>0</v>
      </c>
      <c r="S217" s="221"/>
      <c r="T217" s="223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83</v>
      </c>
      <c r="AT217" s="225" t="s">
        <v>75</v>
      </c>
      <c r="AU217" s="225" t="s">
        <v>76</v>
      </c>
      <c r="AY217" s="224" t="s">
        <v>203</v>
      </c>
      <c r="BK217" s="226">
        <f>SUM(BK218:BK228)</f>
        <v>0</v>
      </c>
    </row>
    <row r="218" s="2" customFormat="1" ht="16.5" customHeight="1">
      <c r="A218" s="39"/>
      <c r="B218" s="40"/>
      <c r="C218" s="229" t="s">
        <v>280</v>
      </c>
      <c r="D218" s="229" t="s">
        <v>205</v>
      </c>
      <c r="E218" s="230" t="s">
        <v>2563</v>
      </c>
      <c r="F218" s="231" t="s">
        <v>2564</v>
      </c>
      <c r="G218" s="232" t="s">
        <v>850</v>
      </c>
      <c r="H218" s="233">
        <v>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83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957</v>
      </c>
    </row>
    <row r="219" s="2" customFormat="1" ht="16.5" customHeight="1">
      <c r="A219" s="39"/>
      <c r="B219" s="40"/>
      <c r="C219" s="229" t="s">
        <v>599</v>
      </c>
      <c r="D219" s="229" t="s">
        <v>205</v>
      </c>
      <c r="E219" s="230" t="s">
        <v>2565</v>
      </c>
      <c r="F219" s="231" t="s">
        <v>2549</v>
      </c>
      <c r="G219" s="232" t="s">
        <v>850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83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964</v>
      </c>
    </row>
    <row r="220" s="2" customFormat="1" ht="16.5" customHeight="1">
      <c r="A220" s="39"/>
      <c r="B220" s="40"/>
      <c r="C220" s="229" t="s">
        <v>286</v>
      </c>
      <c r="D220" s="229" t="s">
        <v>205</v>
      </c>
      <c r="E220" s="230" t="s">
        <v>2566</v>
      </c>
      <c r="F220" s="231" t="s">
        <v>2536</v>
      </c>
      <c r="G220" s="232" t="s">
        <v>850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209</v>
      </c>
      <c r="AT220" s="241" t="s">
        <v>205</v>
      </c>
      <c r="AU220" s="241" t="s">
        <v>83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209</v>
      </c>
      <c r="BM220" s="241" t="s">
        <v>972</v>
      </c>
    </row>
    <row r="221" s="2" customFormat="1" ht="16.5" customHeight="1">
      <c r="A221" s="39"/>
      <c r="B221" s="40"/>
      <c r="C221" s="229" t="s">
        <v>609</v>
      </c>
      <c r="D221" s="229" t="s">
        <v>205</v>
      </c>
      <c r="E221" s="230" t="s">
        <v>2567</v>
      </c>
      <c r="F221" s="231" t="s">
        <v>2540</v>
      </c>
      <c r="G221" s="232" t="s">
        <v>850</v>
      </c>
      <c r="H221" s="233">
        <v>3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209</v>
      </c>
      <c r="AT221" s="241" t="s">
        <v>205</v>
      </c>
      <c r="AU221" s="241" t="s">
        <v>83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209</v>
      </c>
      <c r="BM221" s="241" t="s">
        <v>981</v>
      </c>
    </row>
    <row r="222" s="2" customFormat="1" ht="16.5" customHeight="1">
      <c r="A222" s="39"/>
      <c r="B222" s="40"/>
      <c r="C222" s="229" t="s">
        <v>617</v>
      </c>
      <c r="D222" s="229" t="s">
        <v>205</v>
      </c>
      <c r="E222" s="230" t="s">
        <v>624</v>
      </c>
      <c r="F222" s="231" t="s">
        <v>2541</v>
      </c>
      <c r="G222" s="232" t="s">
        <v>850</v>
      </c>
      <c r="H222" s="233">
        <v>3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209</v>
      </c>
      <c r="AT222" s="241" t="s">
        <v>205</v>
      </c>
      <c r="AU222" s="241" t="s">
        <v>83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209</v>
      </c>
      <c r="BM222" s="241" t="s">
        <v>990</v>
      </c>
    </row>
    <row r="223" s="2" customFormat="1" ht="16.5" customHeight="1">
      <c r="A223" s="39"/>
      <c r="B223" s="40"/>
      <c r="C223" s="229" t="s">
        <v>624</v>
      </c>
      <c r="D223" s="229" t="s">
        <v>205</v>
      </c>
      <c r="E223" s="230" t="s">
        <v>629</v>
      </c>
      <c r="F223" s="231" t="s">
        <v>2542</v>
      </c>
      <c r="G223" s="232" t="s">
        <v>850</v>
      </c>
      <c r="H223" s="233">
        <v>4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209</v>
      </c>
      <c r="AT223" s="241" t="s">
        <v>205</v>
      </c>
      <c r="AU223" s="241" t="s">
        <v>83</v>
      </c>
      <c r="AY223" s="18" t="s">
        <v>203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209</v>
      </c>
      <c r="BM223" s="241" t="s">
        <v>998</v>
      </c>
    </row>
    <row r="224" s="2" customFormat="1" ht="24.15" customHeight="1">
      <c r="A224" s="39"/>
      <c r="B224" s="40"/>
      <c r="C224" s="229" t="s">
        <v>629</v>
      </c>
      <c r="D224" s="229" t="s">
        <v>205</v>
      </c>
      <c r="E224" s="230" t="s">
        <v>634</v>
      </c>
      <c r="F224" s="231" t="s">
        <v>2477</v>
      </c>
      <c r="G224" s="232" t="s">
        <v>984</v>
      </c>
      <c r="H224" s="233">
        <v>70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83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1006</v>
      </c>
    </row>
    <row r="225" s="2" customFormat="1" ht="16.5" customHeight="1">
      <c r="A225" s="39"/>
      <c r="B225" s="40"/>
      <c r="C225" s="229" t="s">
        <v>634</v>
      </c>
      <c r="D225" s="229" t="s">
        <v>205</v>
      </c>
      <c r="E225" s="230" t="s">
        <v>642</v>
      </c>
      <c r="F225" s="231" t="s">
        <v>2478</v>
      </c>
      <c r="G225" s="232" t="s">
        <v>984</v>
      </c>
      <c r="H225" s="233">
        <v>110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209</v>
      </c>
      <c r="AT225" s="241" t="s">
        <v>205</v>
      </c>
      <c r="AU225" s="241" t="s">
        <v>83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209</v>
      </c>
      <c r="BM225" s="241" t="s">
        <v>1021</v>
      </c>
    </row>
    <row r="226" s="2" customFormat="1" ht="16.5" customHeight="1">
      <c r="A226" s="39"/>
      <c r="B226" s="40"/>
      <c r="C226" s="229" t="s">
        <v>642</v>
      </c>
      <c r="D226" s="229" t="s">
        <v>205</v>
      </c>
      <c r="E226" s="230" t="s">
        <v>648</v>
      </c>
      <c r="F226" s="231" t="s">
        <v>2480</v>
      </c>
      <c r="G226" s="232" t="s">
        <v>850</v>
      </c>
      <c r="H226" s="233">
        <v>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209</v>
      </c>
      <c r="AT226" s="241" t="s">
        <v>205</v>
      </c>
      <c r="AU226" s="241" t="s">
        <v>83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209</v>
      </c>
      <c r="BM226" s="241" t="s">
        <v>341</v>
      </c>
    </row>
    <row r="227" s="2" customFormat="1" ht="16.5" customHeight="1">
      <c r="A227" s="39"/>
      <c r="B227" s="40"/>
      <c r="C227" s="229" t="s">
        <v>648</v>
      </c>
      <c r="D227" s="229" t="s">
        <v>205</v>
      </c>
      <c r="E227" s="230" t="s">
        <v>655</v>
      </c>
      <c r="F227" s="231" t="s">
        <v>2481</v>
      </c>
      <c r="G227" s="232" t="s">
        <v>850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209</v>
      </c>
      <c r="AT227" s="241" t="s">
        <v>205</v>
      </c>
      <c r="AU227" s="241" t="s">
        <v>83</v>
      </c>
      <c r="AY227" s="18" t="s">
        <v>203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209</v>
      </c>
      <c r="BM227" s="241" t="s">
        <v>346</v>
      </c>
    </row>
    <row r="228" s="2" customFormat="1" ht="16.5" customHeight="1">
      <c r="A228" s="39"/>
      <c r="B228" s="40"/>
      <c r="C228" s="229" t="s">
        <v>655</v>
      </c>
      <c r="D228" s="229" t="s">
        <v>205</v>
      </c>
      <c r="E228" s="230" t="s">
        <v>2568</v>
      </c>
      <c r="F228" s="231" t="s">
        <v>2482</v>
      </c>
      <c r="G228" s="232" t="s">
        <v>850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83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1044</v>
      </c>
    </row>
    <row r="229" s="12" customFormat="1" ht="25.92" customHeight="1">
      <c r="A229" s="12"/>
      <c r="B229" s="213"/>
      <c r="C229" s="214"/>
      <c r="D229" s="215" t="s">
        <v>75</v>
      </c>
      <c r="E229" s="216" t="s">
        <v>2569</v>
      </c>
      <c r="F229" s="216" t="s">
        <v>2570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SUM(P230:P244)</f>
        <v>0</v>
      </c>
      <c r="Q229" s="221"/>
      <c r="R229" s="222">
        <f>SUM(R230:R244)</f>
        <v>0</v>
      </c>
      <c r="S229" s="221"/>
      <c r="T229" s="223">
        <f>SUM(T230:T244)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83</v>
      </c>
      <c r="AT229" s="225" t="s">
        <v>75</v>
      </c>
      <c r="AU229" s="225" t="s">
        <v>76</v>
      </c>
      <c r="AY229" s="224" t="s">
        <v>203</v>
      </c>
      <c r="BK229" s="226">
        <f>SUM(BK230:BK244)</f>
        <v>0</v>
      </c>
    </row>
    <row r="230" s="2" customFormat="1" ht="16.5" customHeight="1">
      <c r="A230" s="39"/>
      <c r="B230" s="40"/>
      <c r="C230" s="229" t="s">
        <v>661</v>
      </c>
      <c r="D230" s="229" t="s">
        <v>205</v>
      </c>
      <c r="E230" s="230" t="s">
        <v>671</v>
      </c>
      <c r="F230" s="231" t="s">
        <v>2571</v>
      </c>
      <c r="G230" s="232" t="s">
        <v>850</v>
      </c>
      <c r="H230" s="233">
        <v>4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209</v>
      </c>
      <c r="AT230" s="241" t="s">
        <v>205</v>
      </c>
      <c r="AU230" s="241" t="s">
        <v>83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209</v>
      </c>
      <c r="BM230" s="241" t="s">
        <v>1060</v>
      </c>
    </row>
    <row r="231" s="2" customFormat="1">
      <c r="A231" s="39"/>
      <c r="B231" s="40"/>
      <c r="C231" s="41"/>
      <c r="D231" s="245" t="s">
        <v>474</v>
      </c>
      <c r="E231" s="41"/>
      <c r="F231" s="276" t="s">
        <v>2572</v>
      </c>
      <c r="G231" s="41"/>
      <c r="H231" s="41"/>
      <c r="I231" s="277"/>
      <c r="J231" s="41"/>
      <c r="K231" s="41"/>
      <c r="L231" s="45"/>
      <c r="M231" s="278"/>
      <c r="N231" s="279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474</v>
      </c>
      <c r="AU231" s="18" t="s">
        <v>83</v>
      </c>
    </row>
    <row r="232" s="2" customFormat="1" ht="16.5" customHeight="1">
      <c r="A232" s="39"/>
      <c r="B232" s="40"/>
      <c r="C232" s="229" t="s">
        <v>671</v>
      </c>
      <c r="D232" s="229" t="s">
        <v>205</v>
      </c>
      <c r="E232" s="230" t="s">
        <v>676</v>
      </c>
      <c r="F232" s="231" t="s">
        <v>2573</v>
      </c>
      <c r="G232" s="232" t="s">
        <v>1015</v>
      </c>
      <c r="H232" s="233">
        <v>38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83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1068</v>
      </c>
    </row>
    <row r="233" s="2" customFormat="1">
      <c r="A233" s="39"/>
      <c r="B233" s="40"/>
      <c r="C233" s="41"/>
      <c r="D233" s="245" t="s">
        <v>474</v>
      </c>
      <c r="E233" s="41"/>
      <c r="F233" s="276" t="s">
        <v>2572</v>
      </c>
      <c r="G233" s="41"/>
      <c r="H233" s="41"/>
      <c r="I233" s="277"/>
      <c r="J233" s="41"/>
      <c r="K233" s="41"/>
      <c r="L233" s="45"/>
      <c r="M233" s="278"/>
      <c r="N233" s="279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474</v>
      </c>
      <c r="AU233" s="18" t="s">
        <v>83</v>
      </c>
    </row>
    <row r="234" s="2" customFormat="1" ht="21.75" customHeight="1">
      <c r="A234" s="39"/>
      <c r="B234" s="40"/>
      <c r="C234" s="229" t="s">
        <v>676</v>
      </c>
      <c r="D234" s="229" t="s">
        <v>205</v>
      </c>
      <c r="E234" s="230" t="s">
        <v>681</v>
      </c>
      <c r="F234" s="231" t="s">
        <v>2574</v>
      </c>
      <c r="G234" s="232" t="s">
        <v>1015</v>
      </c>
      <c r="H234" s="233">
        <v>80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209</v>
      </c>
      <c r="AT234" s="241" t="s">
        <v>205</v>
      </c>
      <c r="AU234" s="241" t="s">
        <v>83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209</v>
      </c>
      <c r="BM234" s="241" t="s">
        <v>359</v>
      </c>
    </row>
    <row r="235" s="2" customFormat="1">
      <c r="A235" s="39"/>
      <c r="B235" s="40"/>
      <c r="C235" s="41"/>
      <c r="D235" s="245" t="s">
        <v>474</v>
      </c>
      <c r="E235" s="41"/>
      <c r="F235" s="276" t="s">
        <v>2572</v>
      </c>
      <c r="G235" s="41"/>
      <c r="H235" s="41"/>
      <c r="I235" s="277"/>
      <c r="J235" s="41"/>
      <c r="K235" s="41"/>
      <c r="L235" s="45"/>
      <c r="M235" s="278"/>
      <c r="N235" s="279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474</v>
      </c>
      <c r="AU235" s="18" t="s">
        <v>83</v>
      </c>
    </row>
    <row r="236" s="2" customFormat="1" ht="16.5" customHeight="1">
      <c r="A236" s="39"/>
      <c r="B236" s="40"/>
      <c r="C236" s="229" t="s">
        <v>681</v>
      </c>
      <c r="D236" s="229" t="s">
        <v>205</v>
      </c>
      <c r="E236" s="230" t="s">
        <v>687</v>
      </c>
      <c r="F236" s="231" t="s">
        <v>2575</v>
      </c>
      <c r="G236" s="232" t="s">
        <v>1015</v>
      </c>
      <c r="H236" s="233">
        <v>30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209</v>
      </c>
      <c r="AT236" s="241" t="s">
        <v>205</v>
      </c>
      <c r="AU236" s="241" t="s">
        <v>83</v>
      </c>
      <c r="AY236" s="18" t="s">
        <v>203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209</v>
      </c>
      <c r="BM236" s="241" t="s">
        <v>1083</v>
      </c>
    </row>
    <row r="237" s="2" customFormat="1">
      <c r="A237" s="39"/>
      <c r="B237" s="40"/>
      <c r="C237" s="41"/>
      <c r="D237" s="245" t="s">
        <v>474</v>
      </c>
      <c r="E237" s="41"/>
      <c r="F237" s="276" t="s">
        <v>2572</v>
      </c>
      <c r="G237" s="41"/>
      <c r="H237" s="41"/>
      <c r="I237" s="277"/>
      <c r="J237" s="41"/>
      <c r="K237" s="41"/>
      <c r="L237" s="45"/>
      <c r="M237" s="278"/>
      <c r="N237" s="27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474</v>
      </c>
      <c r="AU237" s="18" t="s">
        <v>83</v>
      </c>
    </row>
    <row r="238" s="2" customFormat="1" ht="16.5" customHeight="1">
      <c r="A238" s="39"/>
      <c r="B238" s="40"/>
      <c r="C238" s="229" t="s">
        <v>687</v>
      </c>
      <c r="D238" s="229" t="s">
        <v>205</v>
      </c>
      <c r="E238" s="230" t="s">
        <v>692</v>
      </c>
      <c r="F238" s="231" t="s">
        <v>2576</v>
      </c>
      <c r="G238" s="232" t="s">
        <v>1015</v>
      </c>
      <c r="H238" s="233">
        <v>50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209</v>
      </c>
      <c r="AT238" s="241" t="s">
        <v>205</v>
      </c>
      <c r="AU238" s="241" t="s">
        <v>83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209</v>
      </c>
      <c r="BM238" s="241" t="s">
        <v>1091</v>
      </c>
    </row>
    <row r="239" s="2" customFormat="1">
      <c r="A239" s="39"/>
      <c r="B239" s="40"/>
      <c r="C239" s="41"/>
      <c r="D239" s="245" t="s">
        <v>474</v>
      </c>
      <c r="E239" s="41"/>
      <c r="F239" s="276" t="s">
        <v>2572</v>
      </c>
      <c r="G239" s="41"/>
      <c r="H239" s="41"/>
      <c r="I239" s="277"/>
      <c r="J239" s="41"/>
      <c r="K239" s="41"/>
      <c r="L239" s="45"/>
      <c r="M239" s="278"/>
      <c r="N239" s="279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474</v>
      </c>
      <c r="AU239" s="18" t="s">
        <v>83</v>
      </c>
    </row>
    <row r="240" s="2" customFormat="1" ht="16.5" customHeight="1">
      <c r="A240" s="39"/>
      <c r="B240" s="40"/>
      <c r="C240" s="229" t="s">
        <v>692</v>
      </c>
      <c r="D240" s="229" t="s">
        <v>205</v>
      </c>
      <c r="E240" s="230" t="s">
        <v>698</v>
      </c>
      <c r="F240" s="231" t="s">
        <v>2577</v>
      </c>
      <c r="G240" s="232" t="s">
        <v>850</v>
      </c>
      <c r="H240" s="233">
        <v>35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209</v>
      </c>
      <c r="AT240" s="241" t="s">
        <v>205</v>
      </c>
      <c r="AU240" s="241" t="s">
        <v>83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209</v>
      </c>
      <c r="BM240" s="241" t="s">
        <v>363</v>
      </c>
    </row>
    <row r="241" s="2" customFormat="1">
      <c r="A241" s="39"/>
      <c r="B241" s="40"/>
      <c r="C241" s="41"/>
      <c r="D241" s="245" t="s">
        <v>474</v>
      </c>
      <c r="E241" s="41"/>
      <c r="F241" s="276" t="s">
        <v>2572</v>
      </c>
      <c r="G241" s="41"/>
      <c r="H241" s="41"/>
      <c r="I241" s="277"/>
      <c r="J241" s="41"/>
      <c r="K241" s="41"/>
      <c r="L241" s="45"/>
      <c r="M241" s="278"/>
      <c r="N241" s="279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474</v>
      </c>
      <c r="AU241" s="18" t="s">
        <v>83</v>
      </c>
    </row>
    <row r="242" s="2" customFormat="1" ht="16.5" customHeight="1">
      <c r="A242" s="39"/>
      <c r="B242" s="40"/>
      <c r="C242" s="229" t="s">
        <v>698</v>
      </c>
      <c r="D242" s="229" t="s">
        <v>205</v>
      </c>
      <c r="E242" s="230" t="s">
        <v>291</v>
      </c>
      <c r="F242" s="231" t="s">
        <v>2578</v>
      </c>
      <c r="G242" s="232" t="s">
        <v>850</v>
      </c>
      <c r="H242" s="233">
        <v>32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209</v>
      </c>
      <c r="AT242" s="241" t="s">
        <v>205</v>
      </c>
      <c r="AU242" s="241" t="s">
        <v>83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209</v>
      </c>
      <c r="BM242" s="241" t="s">
        <v>367</v>
      </c>
    </row>
    <row r="243" s="2" customFormat="1">
      <c r="A243" s="39"/>
      <c r="B243" s="40"/>
      <c r="C243" s="41"/>
      <c r="D243" s="245" t="s">
        <v>474</v>
      </c>
      <c r="E243" s="41"/>
      <c r="F243" s="276" t="s">
        <v>2579</v>
      </c>
      <c r="G243" s="41"/>
      <c r="H243" s="41"/>
      <c r="I243" s="277"/>
      <c r="J243" s="41"/>
      <c r="K243" s="41"/>
      <c r="L243" s="45"/>
      <c r="M243" s="278"/>
      <c r="N243" s="279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474</v>
      </c>
      <c r="AU243" s="18" t="s">
        <v>83</v>
      </c>
    </row>
    <row r="244" s="2" customFormat="1" ht="16.5" customHeight="1">
      <c r="A244" s="39"/>
      <c r="B244" s="40"/>
      <c r="C244" s="229" t="s">
        <v>291</v>
      </c>
      <c r="D244" s="229" t="s">
        <v>205</v>
      </c>
      <c r="E244" s="230" t="s">
        <v>708</v>
      </c>
      <c r="F244" s="231" t="s">
        <v>2580</v>
      </c>
      <c r="G244" s="232" t="s">
        <v>2581</v>
      </c>
      <c r="H244" s="233">
        <v>1.5800000000000001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209</v>
      </c>
      <c r="AT244" s="241" t="s">
        <v>205</v>
      </c>
      <c r="AU244" s="241" t="s">
        <v>83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209</v>
      </c>
      <c r="BM244" s="241" t="s">
        <v>1113</v>
      </c>
    </row>
    <row r="245" s="12" customFormat="1" ht="25.92" customHeight="1">
      <c r="A245" s="12"/>
      <c r="B245" s="213"/>
      <c r="C245" s="214"/>
      <c r="D245" s="215" t="s">
        <v>75</v>
      </c>
      <c r="E245" s="216" t="s">
        <v>2582</v>
      </c>
      <c r="F245" s="216" t="s">
        <v>2583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SUM(P246:P257)</f>
        <v>0</v>
      </c>
      <c r="Q245" s="221"/>
      <c r="R245" s="222">
        <f>SUM(R246:R257)</f>
        <v>0</v>
      </c>
      <c r="S245" s="221"/>
      <c r="T245" s="223">
        <f>SUM(T246:T257)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83</v>
      </c>
      <c r="AT245" s="225" t="s">
        <v>75</v>
      </c>
      <c r="AU245" s="225" t="s">
        <v>76</v>
      </c>
      <c r="AY245" s="224" t="s">
        <v>203</v>
      </c>
      <c r="BK245" s="226">
        <f>SUM(BK246:BK257)</f>
        <v>0</v>
      </c>
    </row>
    <row r="246" s="2" customFormat="1" ht="16.5" customHeight="1">
      <c r="A246" s="39"/>
      <c r="B246" s="40"/>
      <c r="C246" s="229" t="s">
        <v>708</v>
      </c>
      <c r="D246" s="229" t="s">
        <v>205</v>
      </c>
      <c r="E246" s="230" t="s">
        <v>297</v>
      </c>
      <c r="F246" s="231" t="s">
        <v>2584</v>
      </c>
      <c r="G246" s="232" t="s">
        <v>850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209</v>
      </c>
      <c r="AT246" s="241" t="s">
        <v>205</v>
      </c>
      <c r="AU246" s="241" t="s">
        <v>83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209</v>
      </c>
      <c r="BM246" s="241" t="s">
        <v>389</v>
      </c>
    </row>
    <row r="247" s="2" customFormat="1" ht="16.5" customHeight="1">
      <c r="A247" s="39"/>
      <c r="B247" s="40"/>
      <c r="C247" s="229" t="s">
        <v>297</v>
      </c>
      <c r="D247" s="229" t="s">
        <v>205</v>
      </c>
      <c r="E247" s="230" t="s">
        <v>717</v>
      </c>
      <c r="F247" s="231" t="s">
        <v>2585</v>
      </c>
      <c r="G247" s="232" t="s">
        <v>850</v>
      </c>
      <c r="H247" s="233">
        <v>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209</v>
      </c>
      <c r="AT247" s="241" t="s">
        <v>205</v>
      </c>
      <c r="AU247" s="241" t="s">
        <v>83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209</v>
      </c>
      <c r="BM247" s="241" t="s">
        <v>393</v>
      </c>
    </row>
    <row r="248" s="2" customFormat="1" ht="16.5" customHeight="1">
      <c r="A248" s="39"/>
      <c r="B248" s="40"/>
      <c r="C248" s="229" t="s">
        <v>717</v>
      </c>
      <c r="D248" s="229" t="s">
        <v>205</v>
      </c>
      <c r="E248" s="230" t="s">
        <v>302</v>
      </c>
      <c r="F248" s="231" t="s">
        <v>2586</v>
      </c>
      <c r="G248" s="232" t="s">
        <v>850</v>
      </c>
      <c r="H248" s="233">
        <v>21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209</v>
      </c>
      <c r="AT248" s="241" t="s">
        <v>205</v>
      </c>
      <c r="AU248" s="241" t="s">
        <v>83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209</v>
      </c>
      <c r="BM248" s="241" t="s">
        <v>410</v>
      </c>
    </row>
    <row r="249" s="2" customFormat="1" ht="16.5" customHeight="1">
      <c r="A249" s="39"/>
      <c r="B249" s="40"/>
      <c r="C249" s="229" t="s">
        <v>302</v>
      </c>
      <c r="D249" s="229" t="s">
        <v>205</v>
      </c>
      <c r="E249" s="230" t="s">
        <v>726</v>
      </c>
      <c r="F249" s="231" t="s">
        <v>2587</v>
      </c>
      <c r="G249" s="232" t="s">
        <v>850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209</v>
      </c>
      <c r="AT249" s="241" t="s">
        <v>205</v>
      </c>
      <c r="AU249" s="241" t="s">
        <v>83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209</v>
      </c>
      <c r="BM249" s="241" t="s">
        <v>416</v>
      </c>
    </row>
    <row r="250" s="2" customFormat="1" ht="16.5" customHeight="1">
      <c r="A250" s="39"/>
      <c r="B250" s="40"/>
      <c r="C250" s="229" t="s">
        <v>726</v>
      </c>
      <c r="D250" s="229" t="s">
        <v>205</v>
      </c>
      <c r="E250" s="230" t="s">
        <v>305</v>
      </c>
      <c r="F250" s="231" t="s">
        <v>2588</v>
      </c>
      <c r="G250" s="232" t="s">
        <v>850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209</v>
      </c>
      <c r="AT250" s="241" t="s">
        <v>205</v>
      </c>
      <c r="AU250" s="241" t="s">
        <v>83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209</v>
      </c>
      <c r="BM250" s="241" t="s">
        <v>1173</v>
      </c>
    </row>
    <row r="251" s="2" customFormat="1" ht="16.5" customHeight="1">
      <c r="A251" s="39"/>
      <c r="B251" s="40"/>
      <c r="C251" s="229" t="s">
        <v>305</v>
      </c>
      <c r="D251" s="229" t="s">
        <v>205</v>
      </c>
      <c r="E251" s="230" t="s">
        <v>735</v>
      </c>
      <c r="F251" s="231" t="s">
        <v>2589</v>
      </c>
      <c r="G251" s="232" t="s">
        <v>850</v>
      </c>
      <c r="H251" s="233">
        <v>1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209</v>
      </c>
      <c r="AT251" s="241" t="s">
        <v>205</v>
      </c>
      <c r="AU251" s="241" t="s">
        <v>83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209</v>
      </c>
      <c r="BM251" s="241" t="s">
        <v>421</v>
      </c>
    </row>
    <row r="252" s="2" customFormat="1" ht="16.5" customHeight="1">
      <c r="A252" s="39"/>
      <c r="B252" s="40"/>
      <c r="C252" s="229" t="s">
        <v>735</v>
      </c>
      <c r="D252" s="229" t="s">
        <v>205</v>
      </c>
      <c r="E252" s="230" t="s">
        <v>309</v>
      </c>
      <c r="F252" s="231" t="s">
        <v>2481</v>
      </c>
      <c r="G252" s="232" t="s">
        <v>850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209</v>
      </c>
      <c r="AT252" s="241" t="s">
        <v>205</v>
      </c>
      <c r="AU252" s="241" t="s">
        <v>83</v>
      </c>
      <c r="AY252" s="18" t="s">
        <v>203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209</v>
      </c>
      <c r="BM252" s="241" t="s">
        <v>1198</v>
      </c>
    </row>
    <row r="253" s="2" customFormat="1" ht="24.15" customHeight="1">
      <c r="A253" s="39"/>
      <c r="B253" s="40"/>
      <c r="C253" s="229" t="s">
        <v>309</v>
      </c>
      <c r="D253" s="229" t="s">
        <v>205</v>
      </c>
      <c r="E253" s="230" t="s">
        <v>2590</v>
      </c>
      <c r="F253" s="231" t="s">
        <v>2591</v>
      </c>
      <c r="G253" s="232" t="s">
        <v>850</v>
      </c>
      <c r="H253" s="233">
        <v>1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209</v>
      </c>
      <c r="AT253" s="241" t="s">
        <v>205</v>
      </c>
      <c r="AU253" s="241" t="s">
        <v>83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209</v>
      </c>
      <c r="BM253" s="241" t="s">
        <v>1210</v>
      </c>
    </row>
    <row r="254" s="2" customFormat="1" ht="24.15" customHeight="1">
      <c r="A254" s="39"/>
      <c r="B254" s="40"/>
      <c r="C254" s="229" t="s">
        <v>744</v>
      </c>
      <c r="D254" s="229" t="s">
        <v>205</v>
      </c>
      <c r="E254" s="230" t="s">
        <v>2592</v>
      </c>
      <c r="F254" s="231" t="s">
        <v>2593</v>
      </c>
      <c r="G254" s="232" t="s">
        <v>850</v>
      </c>
      <c r="H254" s="233">
        <v>1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209</v>
      </c>
      <c r="AT254" s="241" t="s">
        <v>205</v>
      </c>
      <c r="AU254" s="241" t="s">
        <v>83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209</v>
      </c>
      <c r="BM254" s="241" t="s">
        <v>1218</v>
      </c>
    </row>
    <row r="255" s="2" customFormat="1" ht="33" customHeight="1">
      <c r="A255" s="39"/>
      <c r="B255" s="40"/>
      <c r="C255" s="229" t="s">
        <v>315</v>
      </c>
      <c r="D255" s="229" t="s">
        <v>205</v>
      </c>
      <c r="E255" s="230" t="s">
        <v>2594</v>
      </c>
      <c r="F255" s="231" t="s">
        <v>2595</v>
      </c>
      <c r="G255" s="232" t="s">
        <v>850</v>
      </c>
      <c r="H255" s="233">
        <v>1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209</v>
      </c>
      <c r="AT255" s="241" t="s">
        <v>205</v>
      </c>
      <c r="AU255" s="241" t="s">
        <v>83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209</v>
      </c>
      <c r="BM255" s="241" t="s">
        <v>1232</v>
      </c>
    </row>
    <row r="256" s="2" customFormat="1" ht="33" customHeight="1">
      <c r="A256" s="39"/>
      <c r="B256" s="40"/>
      <c r="C256" s="229" t="s">
        <v>753</v>
      </c>
      <c r="D256" s="229" t="s">
        <v>205</v>
      </c>
      <c r="E256" s="230" t="s">
        <v>2596</v>
      </c>
      <c r="F256" s="231" t="s">
        <v>2597</v>
      </c>
      <c r="G256" s="232" t="s">
        <v>850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209</v>
      </c>
      <c r="AT256" s="241" t="s">
        <v>205</v>
      </c>
      <c r="AU256" s="241" t="s">
        <v>83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209</v>
      </c>
      <c r="BM256" s="241" t="s">
        <v>1245</v>
      </c>
    </row>
    <row r="257" s="2" customFormat="1" ht="16.5" customHeight="1">
      <c r="A257" s="39"/>
      <c r="B257" s="40"/>
      <c r="C257" s="229" t="s">
        <v>319</v>
      </c>
      <c r="D257" s="229" t="s">
        <v>205</v>
      </c>
      <c r="E257" s="230" t="s">
        <v>2598</v>
      </c>
      <c r="F257" s="231" t="s">
        <v>2482</v>
      </c>
      <c r="G257" s="232" t="s">
        <v>850</v>
      </c>
      <c r="H257" s="233">
        <v>1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209</v>
      </c>
      <c r="AT257" s="241" t="s">
        <v>205</v>
      </c>
      <c r="AU257" s="241" t="s">
        <v>83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209</v>
      </c>
      <c r="BM257" s="241" t="s">
        <v>1257</v>
      </c>
    </row>
    <row r="258" s="12" customFormat="1" ht="25.92" customHeight="1">
      <c r="A258" s="12"/>
      <c r="B258" s="213"/>
      <c r="C258" s="214"/>
      <c r="D258" s="215" t="s">
        <v>75</v>
      </c>
      <c r="E258" s="216" t="s">
        <v>2599</v>
      </c>
      <c r="F258" s="216" t="s">
        <v>2600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SUM(P259:P267)</f>
        <v>0</v>
      </c>
      <c r="Q258" s="221"/>
      <c r="R258" s="222">
        <f>SUM(R259:R267)</f>
        <v>0</v>
      </c>
      <c r="S258" s="221"/>
      <c r="T258" s="223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83</v>
      </c>
      <c r="AT258" s="225" t="s">
        <v>75</v>
      </c>
      <c r="AU258" s="225" t="s">
        <v>76</v>
      </c>
      <c r="AY258" s="224" t="s">
        <v>203</v>
      </c>
      <c r="BK258" s="226">
        <f>SUM(BK259:BK267)</f>
        <v>0</v>
      </c>
    </row>
    <row r="259" s="2" customFormat="1" ht="16.5" customHeight="1">
      <c r="A259" s="39"/>
      <c r="B259" s="40"/>
      <c r="C259" s="229" t="s">
        <v>762</v>
      </c>
      <c r="D259" s="229" t="s">
        <v>205</v>
      </c>
      <c r="E259" s="230" t="s">
        <v>2601</v>
      </c>
      <c r="F259" s="231" t="s">
        <v>2602</v>
      </c>
      <c r="G259" s="232" t="s">
        <v>984</v>
      </c>
      <c r="H259" s="233">
        <v>15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209</v>
      </c>
      <c r="AT259" s="241" t="s">
        <v>205</v>
      </c>
      <c r="AU259" s="241" t="s">
        <v>83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209</v>
      </c>
      <c r="BM259" s="241" t="s">
        <v>1269</v>
      </c>
    </row>
    <row r="260" s="2" customFormat="1" ht="16.5" customHeight="1">
      <c r="A260" s="39"/>
      <c r="B260" s="40"/>
      <c r="C260" s="229" t="s">
        <v>327</v>
      </c>
      <c r="D260" s="229" t="s">
        <v>205</v>
      </c>
      <c r="E260" s="230" t="s">
        <v>2603</v>
      </c>
      <c r="F260" s="231" t="s">
        <v>2521</v>
      </c>
      <c r="G260" s="232" t="s">
        <v>984</v>
      </c>
      <c r="H260" s="233">
        <v>15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209</v>
      </c>
      <c r="AT260" s="241" t="s">
        <v>205</v>
      </c>
      <c r="AU260" s="241" t="s">
        <v>83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209</v>
      </c>
      <c r="BM260" s="241" t="s">
        <v>1281</v>
      </c>
    </row>
    <row r="261" s="2" customFormat="1" ht="16.5" customHeight="1">
      <c r="A261" s="39"/>
      <c r="B261" s="40"/>
      <c r="C261" s="229" t="s">
        <v>770</v>
      </c>
      <c r="D261" s="229" t="s">
        <v>205</v>
      </c>
      <c r="E261" s="230" t="s">
        <v>2604</v>
      </c>
      <c r="F261" s="231" t="s">
        <v>2605</v>
      </c>
      <c r="G261" s="232" t="s">
        <v>984</v>
      </c>
      <c r="H261" s="233">
        <v>3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209</v>
      </c>
      <c r="AT261" s="241" t="s">
        <v>205</v>
      </c>
      <c r="AU261" s="241" t="s">
        <v>83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209</v>
      </c>
      <c r="BM261" s="241" t="s">
        <v>1291</v>
      </c>
    </row>
    <row r="262" s="2" customFormat="1" ht="16.5" customHeight="1">
      <c r="A262" s="39"/>
      <c r="B262" s="40"/>
      <c r="C262" s="229" t="s">
        <v>774</v>
      </c>
      <c r="D262" s="229" t="s">
        <v>205</v>
      </c>
      <c r="E262" s="230" t="s">
        <v>2606</v>
      </c>
      <c r="F262" s="231" t="s">
        <v>2521</v>
      </c>
      <c r="G262" s="232" t="s">
        <v>984</v>
      </c>
      <c r="H262" s="233">
        <v>3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209</v>
      </c>
      <c r="AT262" s="241" t="s">
        <v>205</v>
      </c>
      <c r="AU262" s="241" t="s">
        <v>83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209</v>
      </c>
      <c r="BM262" s="241" t="s">
        <v>1299</v>
      </c>
    </row>
    <row r="263" s="2" customFormat="1" ht="16.5" customHeight="1">
      <c r="A263" s="39"/>
      <c r="B263" s="40"/>
      <c r="C263" s="229" t="s">
        <v>778</v>
      </c>
      <c r="D263" s="229" t="s">
        <v>205</v>
      </c>
      <c r="E263" s="230" t="s">
        <v>2607</v>
      </c>
      <c r="F263" s="231" t="s">
        <v>2608</v>
      </c>
      <c r="G263" s="232" t="s">
        <v>984</v>
      </c>
      <c r="H263" s="233">
        <v>1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209</v>
      </c>
      <c r="AT263" s="241" t="s">
        <v>205</v>
      </c>
      <c r="AU263" s="241" t="s">
        <v>83</v>
      </c>
      <c r="AY263" s="18" t="s">
        <v>203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209</v>
      </c>
      <c r="BM263" s="241" t="s">
        <v>1309</v>
      </c>
    </row>
    <row r="264" s="2" customFormat="1" ht="16.5" customHeight="1">
      <c r="A264" s="39"/>
      <c r="B264" s="40"/>
      <c r="C264" s="229" t="s">
        <v>783</v>
      </c>
      <c r="D264" s="229" t="s">
        <v>205</v>
      </c>
      <c r="E264" s="230" t="s">
        <v>2609</v>
      </c>
      <c r="F264" s="231" t="s">
        <v>2521</v>
      </c>
      <c r="G264" s="232" t="s">
        <v>984</v>
      </c>
      <c r="H264" s="233">
        <v>1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209</v>
      </c>
      <c r="AT264" s="241" t="s">
        <v>205</v>
      </c>
      <c r="AU264" s="241" t="s">
        <v>83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209</v>
      </c>
      <c r="BM264" s="241" t="s">
        <v>1318</v>
      </c>
    </row>
    <row r="265" s="2" customFormat="1" ht="16.5" customHeight="1">
      <c r="A265" s="39"/>
      <c r="B265" s="40"/>
      <c r="C265" s="229" t="s">
        <v>787</v>
      </c>
      <c r="D265" s="229" t="s">
        <v>205</v>
      </c>
      <c r="E265" s="230" t="s">
        <v>2610</v>
      </c>
      <c r="F265" s="231" t="s">
        <v>2611</v>
      </c>
      <c r="G265" s="232" t="s">
        <v>984</v>
      </c>
      <c r="H265" s="233">
        <v>3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209</v>
      </c>
      <c r="AT265" s="241" t="s">
        <v>205</v>
      </c>
      <c r="AU265" s="241" t="s">
        <v>83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209</v>
      </c>
      <c r="BM265" s="241" t="s">
        <v>427</v>
      </c>
    </row>
    <row r="266" s="2" customFormat="1" ht="16.5" customHeight="1">
      <c r="A266" s="39"/>
      <c r="B266" s="40"/>
      <c r="C266" s="229" t="s">
        <v>792</v>
      </c>
      <c r="D266" s="229" t="s">
        <v>205</v>
      </c>
      <c r="E266" s="230" t="s">
        <v>2612</v>
      </c>
      <c r="F266" s="231" t="s">
        <v>2613</v>
      </c>
      <c r="G266" s="232" t="s">
        <v>984</v>
      </c>
      <c r="H266" s="233">
        <v>3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209</v>
      </c>
      <c r="AT266" s="241" t="s">
        <v>205</v>
      </c>
      <c r="AU266" s="241" t="s">
        <v>83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209</v>
      </c>
      <c r="BM266" s="241" t="s">
        <v>1336</v>
      </c>
    </row>
    <row r="267" s="2" customFormat="1" ht="24.15" customHeight="1">
      <c r="A267" s="39"/>
      <c r="B267" s="40"/>
      <c r="C267" s="229" t="s">
        <v>796</v>
      </c>
      <c r="D267" s="229" t="s">
        <v>205</v>
      </c>
      <c r="E267" s="230" t="s">
        <v>2614</v>
      </c>
      <c r="F267" s="231" t="s">
        <v>2526</v>
      </c>
      <c r="G267" s="232" t="s">
        <v>213</v>
      </c>
      <c r="H267" s="233">
        <v>90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209</v>
      </c>
      <c r="AT267" s="241" t="s">
        <v>205</v>
      </c>
      <c r="AU267" s="241" t="s">
        <v>83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209</v>
      </c>
      <c r="BM267" s="241" t="s">
        <v>1346</v>
      </c>
    </row>
    <row r="268" s="12" customFormat="1" ht="25.92" customHeight="1">
      <c r="A268" s="12"/>
      <c r="B268" s="213"/>
      <c r="C268" s="214"/>
      <c r="D268" s="215" t="s">
        <v>75</v>
      </c>
      <c r="E268" s="216" t="s">
        <v>2615</v>
      </c>
      <c r="F268" s="216" t="s">
        <v>2616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P269</f>
        <v>0</v>
      </c>
      <c r="Q268" s="221"/>
      <c r="R268" s="222">
        <f>R269</f>
        <v>0</v>
      </c>
      <c r="S268" s="221"/>
      <c r="T268" s="223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83</v>
      </c>
      <c r="AT268" s="225" t="s">
        <v>75</v>
      </c>
      <c r="AU268" s="225" t="s">
        <v>76</v>
      </c>
      <c r="AY268" s="224" t="s">
        <v>203</v>
      </c>
      <c r="BK268" s="226">
        <f>BK269</f>
        <v>0</v>
      </c>
    </row>
    <row r="269" s="2" customFormat="1" ht="37.8" customHeight="1">
      <c r="A269" s="39"/>
      <c r="B269" s="40"/>
      <c r="C269" s="229" t="s">
        <v>801</v>
      </c>
      <c r="D269" s="229" t="s">
        <v>205</v>
      </c>
      <c r="E269" s="230" t="s">
        <v>805</v>
      </c>
      <c r="F269" s="231" t="s">
        <v>2617</v>
      </c>
      <c r="G269" s="232" t="s">
        <v>2245</v>
      </c>
      <c r="H269" s="233">
        <v>50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209</v>
      </c>
      <c r="AT269" s="241" t="s">
        <v>205</v>
      </c>
      <c r="AU269" s="241" t="s">
        <v>83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209</v>
      </c>
      <c r="BM269" s="241" t="s">
        <v>1354</v>
      </c>
    </row>
    <row r="270" s="12" customFormat="1" ht="25.92" customHeight="1">
      <c r="A270" s="12"/>
      <c r="B270" s="213"/>
      <c r="C270" s="214"/>
      <c r="D270" s="215" t="s">
        <v>75</v>
      </c>
      <c r="E270" s="216" t="s">
        <v>2618</v>
      </c>
      <c r="F270" s="216" t="s">
        <v>2619</v>
      </c>
      <c r="G270" s="214"/>
      <c r="H270" s="214"/>
      <c r="I270" s="217"/>
      <c r="J270" s="218">
        <f>BK270</f>
        <v>0</v>
      </c>
      <c r="K270" s="214"/>
      <c r="L270" s="219"/>
      <c r="M270" s="220"/>
      <c r="N270" s="221"/>
      <c r="O270" s="221"/>
      <c r="P270" s="222">
        <f>SUM(P271:P277)</f>
        <v>0</v>
      </c>
      <c r="Q270" s="221"/>
      <c r="R270" s="222">
        <f>SUM(R271:R277)</f>
        <v>0</v>
      </c>
      <c r="S270" s="221"/>
      <c r="T270" s="223">
        <f>SUM(T271:T277)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83</v>
      </c>
      <c r="AT270" s="225" t="s">
        <v>75</v>
      </c>
      <c r="AU270" s="225" t="s">
        <v>76</v>
      </c>
      <c r="AY270" s="224" t="s">
        <v>203</v>
      </c>
      <c r="BK270" s="226">
        <f>SUM(BK271:BK277)</f>
        <v>0</v>
      </c>
    </row>
    <row r="271" s="2" customFormat="1" ht="16.5" customHeight="1">
      <c r="A271" s="39"/>
      <c r="B271" s="40"/>
      <c r="C271" s="229" t="s">
        <v>805</v>
      </c>
      <c r="D271" s="229" t="s">
        <v>205</v>
      </c>
      <c r="E271" s="230" t="s">
        <v>332</v>
      </c>
      <c r="F271" s="231" t="s">
        <v>2620</v>
      </c>
      <c r="G271" s="232" t="s">
        <v>1015</v>
      </c>
      <c r="H271" s="233">
        <v>20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209</v>
      </c>
      <c r="AT271" s="241" t="s">
        <v>205</v>
      </c>
      <c r="AU271" s="241" t="s">
        <v>83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209</v>
      </c>
      <c r="BM271" s="241" t="s">
        <v>432</v>
      </c>
    </row>
    <row r="272" s="2" customFormat="1" ht="16.5" customHeight="1">
      <c r="A272" s="39"/>
      <c r="B272" s="40"/>
      <c r="C272" s="229" t="s">
        <v>332</v>
      </c>
      <c r="D272" s="229" t="s">
        <v>205</v>
      </c>
      <c r="E272" s="230" t="s">
        <v>813</v>
      </c>
      <c r="F272" s="231" t="s">
        <v>2621</v>
      </c>
      <c r="G272" s="232" t="s">
        <v>1015</v>
      </c>
      <c r="H272" s="233">
        <v>10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209</v>
      </c>
      <c r="AT272" s="241" t="s">
        <v>205</v>
      </c>
      <c r="AU272" s="241" t="s">
        <v>83</v>
      </c>
      <c r="AY272" s="18" t="s">
        <v>203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209</v>
      </c>
      <c r="BM272" s="241" t="s">
        <v>436</v>
      </c>
    </row>
    <row r="273" s="2" customFormat="1" ht="16.5" customHeight="1">
      <c r="A273" s="39"/>
      <c r="B273" s="40"/>
      <c r="C273" s="229" t="s">
        <v>813</v>
      </c>
      <c r="D273" s="229" t="s">
        <v>205</v>
      </c>
      <c r="E273" s="230" t="s">
        <v>337</v>
      </c>
      <c r="F273" s="231" t="s">
        <v>2622</v>
      </c>
      <c r="G273" s="232" t="s">
        <v>1015</v>
      </c>
      <c r="H273" s="233">
        <v>50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209</v>
      </c>
      <c r="AT273" s="241" t="s">
        <v>205</v>
      </c>
      <c r="AU273" s="241" t="s">
        <v>83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209</v>
      </c>
      <c r="BM273" s="241" t="s">
        <v>440</v>
      </c>
    </row>
    <row r="274" s="2" customFormat="1" ht="16.5" customHeight="1">
      <c r="A274" s="39"/>
      <c r="B274" s="40"/>
      <c r="C274" s="229" t="s">
        <v>337</v>
      </c>
      <c r="D274" s="229" t="s">
        <v>205</v>
      </c>
      <c r="E274" s="230" t="s">
        <v>824</v>
      </c>
      <c r="F274" s="231" t="s">
        <v>2623</v>
      </c>
      <c r="G274" s="232" t="s">
        <v>1015</v>
      </c>
      <c r="H274" s="233">
        <v>50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209</v>
      </c>
      <c r="AT274" s="241" t="s">
        <v>205</v>
      </c>
      <c r="AU274" s="241" t="s">
        <v>83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209</v>
      </c>
      <c r="BM274" s="241" t="s">
        <v>1735</v>
      </c>
    </row>
    <row r="275" s="2" customFormat="1" ht="16.5" customHeight="1">
      <c r="A275" s="39"/>
      <c r="B275" s="40"/>
      <c r="C275" s="229" t="s">
        <v>824</v>
      </c>
      <c r="D275" s="229" t="s">
        <v>205</v>
      </c>
      <c r="E275" s="230" t="s">
        <v>829</v>
      </c>
      <c r="F275" s="231" t="s">
        <v>2624</v>
      </c>
      <c r="G275" s="232" t="s">
        <v>241</v>
      </c>
      <c r="H275" s="233">
        <v>1.387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209</v>
      </c>
      <c r="AT275" s="241" t="s">
        <v>205</v>
      </c>
      <c r="AU275" s="241" t="s">
        <v>83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209</v>
      </c>
      <c r="BM275" s="241" t="s">
        <v>444</v>
      </c>
    </row>
    <row r="276" s="2" customFormat="1" ht="16.5" customHeight="1">
      <c r="A276" s="39"/>
      <c r="B276" s="40"/>
      <c r="C276" s="229" t="s">
        <v>829</v>
      </c>
      <c r="D276" s="229" t="s">
        <v>205</v>
      </c>
      <c r="E276" s="230" t="s">
        <v>836</v>
      </c>
      <c r="F276" s="231" t="s">
        <v>2625</v>
      </c>
      <c r="G276" s="232" t="s">
        <v>241</v>
      </c>
      <c r="H276" s="233">
        <v>2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209</v>
      </c>
      <c r="AT276" s="241" t="s">
        <v>205</v>
      </c>
      <c r="AU276" s="241" t="s">
        <v>83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209</v>
      </c>
      <c r="BM276" s="241" t="s">
        <v>1740</v>
      </c>
    </row>
    <row r="277" s="2" customFormat="1" ht="21.75" customHeight="1">
      <c r="A277" s="39"/>
      <c r="B277" s="40"/>
      <c r="C277" s="229" t="s">
        <v>836</v>
      </c>
      <c r="D277" s="229" t="s">
        <v>205</v>
      </c>
      <c r="E277" s="230" t="s">
        <v>841</v>
      </c>
      <c r="F277" s="231" t="s">
        <v>2626</v>
      </c>
      <c r="G277" s="232" t="s">
        <v>850</v>
      </c>
      <c r="H277" s="233">
        <v>1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209</v>
      </c>
      <c r="AT277" s="241" t="s">
        <v>205</v>
      </c>
      <c r="AU277" s="241" t="s">
        <v>83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1743</v>
      </c>
    </row>
    <row r="278" s="12" customFormat="1" ht="25.92" customHeight="1">
      <c r="A278" s="12"/>
      <c r="B278" s="213"/>
      <c r="C278" s="214"/>
      <c r="D278" s="215" t="s">
        <v>75</v>
      </c>
      <c r="E278" s="216" t="s">
        <v>2627</v>
      </c>
      <c r="F278" s="216" t="s">
        <v>2628</v>
      </c>
      <c r="G278" s="214"/>
      <c r="H278" s="214"/>
      <c r="I278" s="217"/>
      <c r="J278" s="218">
        <f>BK278</f>
        <v>0</v>
      </c>
      <c r="K278" s="214"/>
      <c r="L278" s="219"/>
      <c r="M278" s="220"/>
      <c r="N278" s="221"/>
      <c r="O278" s="221"/>
      <c r="P278" s="222">
        <f>P279</f>
        <v>0</v>
      </c>
      <c r="Q278" s="221"/>
      <c r="R278" s="222">
        <f>R279</f>
        <v>0</v>
      </c>
      <c r="S278" s="221"/>
      <c r="T278" s="223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83</v>
      </c>
      <c r="AT278" s="225" t="s">
        <v>75</v>
      </c>
      <c r="AU278" s="225" t="s">
        <v>76</v>
      </c>
      <c r="AY278" s="224" t="s">
        <v>203</v>
      </c>
      <c r="BK278" s="226">
        <f>BK279</f>
        <v>0</v>
      </c>
    </row>
    <row r="279" s="2" customFormat="1" ht="44.25" customHeight="1">
      <c r="A279" s="39"/>
      <c r="B279" s="40"/>
      <c r="C279" s="229" t="s">
        <v>841</v>
      </c>
      <c r="D279" s="229" t="s">
        <v>205</v>
      </c>
      <c r="E279" s="230" t="s">
        <v>847</v>
      </c>
      <c r="F279" s="231" t="s">
        <v>2629</v>
      </c>
      <c r="G279" s="232" t="s">
        <v>2245</v>
      </c>
      <c r="H279" s="233">
        <v>120</v>
      </c>
      <c r="I279" s="234"/>
      <c r="J279" s="235">
        <f>ROUND(I279*H279,2)</f>
        <v>0</v>
      </c>
      <c r="K279" s="236"/>
      <c r="L279" s="45"/>
      <c r="M279" s="306" t="s">
        <v>1</v>
      </c>
      <c r="N279" s="307" t="s">
        <v>41</v>
      </c>
      <c r="O279" s="308"/>
      <c r="P279" s="309">
        <f>O279*H279</f>
        <v>0</v>
      </c>
      <c r="Q279" s="309">
        <v>0</v>
      </c>
      <c r="R279" s="309">
        <f>Q279*H279</f>
        <v>0</v>
      </c>
      <c r="S279" s="309">
        <v>0</v>
      </c>
      <c r="T279" s="31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209</v>
      </c>
      <c r="AT279" s="241" t="s">
        <v>205</v>
      </c>
      <c r="AU279" s="241" t="s">
        <v>83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209</v>
      </c>
      <c r="BM279" s="241" t="s">
        <v>1746</v>
      </c>
    </row>
    <row r="280" s="2" customFormat="1" ht="6.96" customHeight="1">
      <c r="A280" s="39"/>
      <c r="B280" s="67"/>
      <c r="C280" s="68"/>
      <c r="D280" s="68"/>
      <c r="E280" s="68"/>
      <c r="F280" s="68"/>
      <c r="G280" s="68"/>
      <c r="H280" s="68"/>
      <c r="I280" s="68"/>
      <c r="J280" s="68"/>
      <c r="K280" s="68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C9jXhCakYe07/ujJZk0Lu4xnWhlQN4bs0r0Xxkyq330Je/iia9GTM+IeavCG0h6Y8WAzhJQQP6DP/G7SK/bdzw==" hashValue="q5XMHdHAvHMmRfqnXSTYJ/uGNWqIgvOI3Am6vl+T0kbI/CQy4fOkwtM6LMaFktSyY2yET52b6TST0O/9W3I/pw==" algorithmName="SHA-512" password="99DC"/>
  <autoFilter ref="C133:K2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ROUND(J149,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ROUND((SUM(BE149:BE1223)),  2)</f>
        <v>0</v>
      </c>
      <c r="G35" s="39"/>
      <c r="H35" s="39"/>
      <c r="I35" s="166">
        <v>0.20999999999999999</v>
      </c>
      <c r="J35" s="165">
        <f>ROUND(((SUM(BE149:BE1223))*I35),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ROUND((SUM(BF149:BF1223)),  2)</f>
        <v>0</v>
      </c>
      <c r="G36" s="39"/>
      <c r="H36" s="39"/>
      <c r="I36" s="166">
        <v>0.12</v>
      </c>
      <c r="J36" s="165">
        <f>ROUND(((SUM(BF149:BF1223))*I36),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ROUND((SUM(BG149:BG1223)),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ROUND((SUM(BH149:BH1223)),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ROUND((SUM(BI149:BI1223)),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2630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J149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J150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1398</v>
      </c>
      <c r="E100" s="198"/>
      <c r="F100" s="198"/>
      <c r="G100" s="198"/>
      <c r="H100" s="198"/>
      <c r="I100" s="198"/>
      <c r="J100" s="199">
        <f>J151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169</v>
      </c>
      <c r="E101" s="198"/>
      <c r="F101" s="198"/>
      <c r="G101" s="198"/>
      <c r="H101" s="198"/>
      <c r="I101" s="198"/>
      <c r="J101" s="199">
        <f>J161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170</v>
      </c>
      <c r="E102" s="198"/>
      <c r="F102" s="198"/>
      <c r="G102" s="198"/>
      <c r="H102" s="198"/>
      <c r="I102" s="198"/>
      <c r="J102" s="199">
        <f>J199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171</v>
      </c>
      <c r="E103" s="198"/>
      <c r="F103" s="198"/>
      <c r="G103" s="198"/>
      <c r="H103" s="198"/>
      <c r="I103" s="198"/>
      <c r="J103" s="199">
        <f>J214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172</v>
      </c>
      <c r="E104" s="198"/>
      <c r="F104" s="198"/>
      <c r="G104" s="198"/>
      <c r="H104" s="198"/>
      <c r="I104" s="198"/>
      <c r="J104" s="199">
        <f>J421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173</v>
      </c>
      <c r="E105" s="198"/>
      <c r="F105" s="198"/>
      <c r="G105" s="198"/>
      <c r="H105" s="198"/>
      <c r="I105" s="198"/>
      <c r="J105" s="199">
        <f>J595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174</v>
      </c>
      <c r="E106" s="198"/>
      <c r="F106" s="198"/>
      <c r="G106" s="198"/>
      <c r="H106" s="198"/>
      <c r="I106" s="198"/>
      <c r="J106" s="199">
        <f>J602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175</v>
      </c>
      <c r="E107" s="193"/>
      <c r="F107" s="193"/>
      <c r="G107" s="193"/>
      <c r="H107" s="193"/>
      <c r="I107" s="193"/>
      <c r="J107" s="194">
        <f>J604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176</v>
      </c>
      <c r="E108" s="198"/>
      <c r="F108" s="198"/>
      <c r="G108" s="198"/>
      <c r="H108" s="198"/>
      <c r="I108" s="198"/>
      <c r="J108" s="199">
        <f>J605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177</v>
      </c>
      <c r="E109" s="198"/>
      <c r="F109" s="198"/>
      <c r="G109" s="198"/>
      <c r="H109" s="198"/>
      <c r="I109" s="198"/>
      <c r="J109" s="199">
        <f>J633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178</v>
      </c>
      <c r="E110" s="198"/>
      <c r="F110" s="198"/>
      <c r="G110" s="198"/>
      <c r="H110" s="198"/>
      <c r="I110" s="198"/>
      <c r="J110" s="199">
        <f>J671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179</v>
      </c>
      <c r="E111" s="198"/>
      <c r="F111" s="198"/>
      <c r="G111" s="198"/>
      <c r="H111" s="198"/>
      <c r="I111" s="198"/>
      <c r="J111" s="199">
        <f>J702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180</v>
      </c>
      <c r="E112" s="198"/>
      <c r="F112" s="198"/>
      <c r="G112" s="198"/>
      <c r="H112" s="198"/>
      <c r="I112" s="198"/>
      <c r="J112" s="199">
        <f>J760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181</v>
      </c>
      <c r="E113" s="198"/>
      <c r="F113" s="198"/>
      <c r="G113" s="198"/>
      <c r="H113" s="198"/>
      <c r="I113" s="198"/>
      <c r="J113" s="199">
        <f>J822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182</v>
      </c>
      <c r="E114" s="198"/>
      <c r="F114" s="198"/>
      <c r="G114" s="198"/>
      <c r="H114" s="198"/>
      <c r="I114" s="198"/>
      <c r="J114" s="199">
        <f>J939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2631</v>
      </c>
      <c r="E115" s="198"/>
      <c r="F115" s="198"/>
      <c r="G115" s="198"/>
      <c r="H115" s="198"/>
      <c r="I115" s="198"/>
      <c r="J115" s="199">
        <f>J955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183</v>
      </c>
      <c r="E116" s="198"/>
      <c r="F116" s="198"/>
      <c r="G116" s="198"/>
      <c r="H116" s="198"/>
      <c r="I116" s="198"/>
      <c r="J116" s="199">
        <f>J978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184</v>
      </c>
      <c r="E117" s="198"/>
      <c r="F117" s="198"/>
      <c r="G117" s="198"/>
      <c r="H117" s="198"/>
      <c r="I117" s="198"/>
      <c r="J117" s="199">
        <f>J1041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2632</v>
      </c>
      <c r="E118" s="198"/>
      <c r="F118" s="198"/>
      <c r="G118" s="198"/>
      <c r="H118" s="198"/>
      <c r="I118" s="198"/>
      <c r="J118" s="199">
        <f>J1075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185</v>
      </c>
      <c r="E119" s="198"/>
      <c r="F119" s="198"/>
      <c r="G119" s="198"/>
      <c r="H119" s="198"/>
      <c r="I119" s="198"/>
      <c r="J119" s="199">
        <f>J1084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186</v>
      </c>
      <c r="E120" s="198"/>
      <c r="F120" s="198"/>
      <c r="G120" s="198"/>
      <c r="H120" s="198"/>
      <c r="I120" s="198"/>
      <c r="J120" s="199">
        <f>J1102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187</v>
      </c>
      <c r="E121" s="198"/>
      <c r="F121" s="198"/>
      <c r="G121" s="198"/>
      <c r="H121" s="198"/>
      <c r="I121" s="198"/>
      <c r="J121" s="199">
        <f>J1161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90"/>
      <c r="C122" s="191"/>
      <c r="D122" s="192" t="s">
        <v>2633</v>
      </c>
      <c r="E122" s="193"/>
      <c r="F122" s="193"/>
      <c r="G122" s="193"/>
      <c r="H122" s="193"/>
      <c r="I122" s="193"/>
      <c r="J122" s="194">
        <f>J1167</f>
        <v>0</v>
      </c>
      <c r="K122" s="191"/>
      <c r="L122" s="195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9" customFormat="1" ht="24.96" customHeight="1">
      <c r="A123" s="9"/>
      <c r="B123" s="190"/>
      <c r="C123" s="191"/>
      <c r="D123" s="192" t="s">
        <v>2634</v>
      </c>
      <c r="E123" s="193"/>
      <c r="F123" s="193"/>
      <c r="G123" s="193"/>
      <c r="H123" s="193"/>
      <c r="I123" s="193"/>
      <c r="J123" s="194">
        <f>J1168</f>
        <v>0</v>
      </c>
      <c r="K123" s="191"/>
      <c r="L123" s="195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190"/>
      <c r="C124" s="191"/>
      <c r="D124" s="192" t="s">
        <v>2635</v>
      </c>
      <c r="E124" s="193"/>
      <c r="F124" s="193"/>
      <c r="G124" s="193"/>
      <c r="H124" s="193"/>
      <c r="I124" s="193"/>
      <c r="J124" s="194">
        <f>J1187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4.96" customHeight="1">
      <c r="A125" s="9"/>
      <c r="B125" s="190"/>
      <c r="C125" s="191"/>
      <c r="D125" s="192" t="s">
        <v>2636</v>
      </c>
      <c r="E125" s="193"/>
      <c r="F125" s="193"/>
      <c r="G125" s="193"/>
      <c r="H125" s="193"/>
      <c r="I125" s="193"/>
      <c r="J125" s="194">
        <f>J1195</f>
        <v>0</v>
      </c>
      <c r="K125" s="191"/>
      <c r="L125" s="195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6"/>
      <c r="C126" s="134"/>
      <c r="D126" s="197" t="s">
        <v>2637</v>
      </c>
      <c r="E126" s="198"/>
      <c r="F126" s="198"/>
      <c r="G126" s="198"/>
      <c r="H126" s="198"/>
      <c r="I126" s="198"/>
      <c r="J126" s="199">
        <f>J1196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6"/>
      <c r="C127" s="134"/>
      <c r="D127" s="197" t="s">
        <v>2638</v>
      </c>
      <c r="E127" s="198"/>
      <c r="F127" s="198"/>
      <c r="G127" s="198"/>
      <c r="H127" s="198"/>
      <c r="I127" s="198"/>
      <c r="J127" s="199">
        <f>J1221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3" s="2" customFormat="1" ht="6.96" customHeight="1">
      <c r="A133" s="39"/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4.96" customHeight="1">
      <c r="A134" s="39"/>
      <c r="B134" s="40"/>
      <c r="C134" s="24" t="s">
        <v>188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16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185" t="str">
        <f>E7</f>
        <v>Objekty OU, část D a DM</v>
      </c>
      <c r="F137" s="33"/>
      <c r="G137" s="33"/>
      <c r="H137" s="33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" customFormat="1" ht="12" customHeight="1">
      <c r="B138" s="22"/>
      <c r="C138" s="33" t="s">
        <v>158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="2" customFormat="1" ht="16.5" customHeight="1">
      <c r="A139" s="39"/>
      <c r="B139" s="40"/>
      <c r="C139" s="41"/>
      <c r="D139" s="41"/>
      <c r="E139" s="185" t="s">
        <v>2630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160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77" t="str">
        <f>E11</f>
        <v>D.1.1 - Architektonicko-stavební řešení</v>
      </c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20</v>
      </c>
      <c r="D143" s="41"/>
      <c r="E143" s="41"/>
      <c r="F143" s="28" t="str">
        <f>F14</f>
        <v xml:space="preserve"> </v>
      </c>
      <c r="G143" s="41"/>
      <c r="H143" s="41"/>
      <c r="I143" s="33" t="s">
        <v>22</v>
      </c>
      <c r="J143" s="80" t="str">
        <f>IF(J14="","",J14)</f>
        <v>31. 8. 2018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5.15" customHeight="1">
      <c r="A145" s="39"/>
      <c r="B145" s="40"/>
      <c r="C145" s="33" t="s">
        <v>24</v>
      </c>
      <c r="D145" s="41"/>
      <c r="E145" s="41"/>
      <c r="F145" s="28" t="str">
        <f>E17</f>
        <v>Ostravská univerzita</v>
      </c>
      <c r="G145" s="41"/>
      <c r="H145" s="41"/>
      <c r="I145" s="33" t="s">
        <v>30</v>
      </c>
      <c r="J145" s="37" t="str">
        <f>E23</f>
        <v>Marpo s.r.o.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5.15" customHeight="1">
      <c r="A146" s="39"/>
      <c r="B146" s="40"/>
      <c r="C146" s="33" t="s">
        <v>28</v>
      </c>
      <c r="D146" s="41"/>
      <c r="E146" s="41"/>
      <c r="F146" s="28" t="str">
        <f>IF(E20="","",E20)</f>
        <v>Vyplň údaj</v>
      </c>
      <c r="G146" s="41"/>
      <c r="H146" s="41"/>
      <c r="I146" s="33" t="s">
        <v>33</v>
      </c>
      <c r="J146" s="37" t="str">
        <f>E26</f>
        <v xml:space="preserve"> 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0.32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11" customFormat="1" ht="29.28" customHeight="1">
      <c r="A148" s="201"/>
      <c r="B148" s="202"/>
      <c r="C148" s="203" t="s">
        <v>189</v>
      </c>
      <c r="D148" s="204" t="s">
        <v>61</v>
      </c>
      <c r="E148" s="204" t="s">
        <v>57</v>
      </c>
      <c r="F148" s="204" t="s">
        <v>58</v>
      </c>
      <c r="G148" s="204" t="s">
        <v>190</v>
      </c>
      <c r="H148" s="204" t="s">
        <v>191</v>
      </c>
      <c r="I148" s="204" t="s">
        <v>192</v>
      </c>
      <c r="J148" s="205" t="s">
        <v>165</v>
      </c>
      <c r="K148" s="206" t="s">
        <v>193</v>
      </c>
      <c r="L148" s="207"/>
      <c r="M148" s="101" t="s">
        <v>1</v>
      </c>
      <c r="N148" s="102" t="s">
        <v>40</v>
      </c>
      <c r="O148" s="102" t="s">
        <v>194</v>
      </c>
      <c r="P148" s="102" t="s">
        <v>195</v>
      </c>
      <c r="Q148" s="102" t="s">
        <v>196</v>
      </c>
      <c r="R148" s="102" t="s">
        <v>197</v>
      </c>
      <c r="S148" s="102" t="s">
        <v>198</v>
      </c>
      <c r="T148" s="103" t="s">
        <v>199</v>
      </c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</row>
    <row r="149" s="2" customFormat="1" ht="22.8" customHeight="1">
      <c r="A149" s="39"/>
      <c r="B149" s="40"/>
      <c r="C149" s="108" t="s">
        <v>200</v>
      </c>
      <c r="D149" s="41"/>
      <c r="E149" s="41"/>
      <c r="F149" s="41"/>
      <c r="G149" s="41"/>
      <c r="H149" s="41"/>
      <c r="I149" s="41"/>
      <c r="J149" s="208">
        <f>BK149</f>
        <v>0</v>
      </c>
      <c r="K149" s="41"/>
      <c r="L149" s="45"/>
      <c r="M149" s="104"/>
      <c r="N149" s="209"/>
      <c r="O149" s="105"/>
      <c r="P149" s="210">
        <f>P150+P604+P1167+P1168+P1187+P1195</f>
        <v>0</v>
      </c>
      <c r="Q149" s="105"/>
      <c r="R149" s="210">
        <f>R150+R604+R1167+R1168+R1187+R1195</f>
        <v>3166.10904592</v>
      </c>
      <c r="S149" s="105"/>
      <c r="T149" s="211">
        <f>T150+T604+T1167+T1168+T1187+T1195</f>
        <v>3241.1517906099998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75</v>
      </c>
      <c r="AU149" s="18" t="s">
        <v>167</v>
      </c>
      <c r="BK149" s="212">
        <f>BK150+BK604+BK1167+BK1168+BK1187+BK1195</f>
        <v>0</v>
      </c>
    </row>
    <row r="150" s="12" customFormat="1" ht="25.92" customHeight="1">
      <c r="A150" s="12"/>
      <c r="B150" s="213"/>
      <c r="C150" s="214"/>
      <c r="D150" s="215" t="s">
        <v>75</v>
      </c>
      <c r="E150" s="216" t="s">
        <v>201</v>
      </c>
      <c r="F150" s="216" t="s">
        <v>202</v>
      </c>
      <c r="G150" s="214"/>
      <c r="H150" s="214"/>
      <c r="I150" s="217"/>
      <c r="J150" s="218">
        <f>BK150</f>
        <v>0</v>
      </c>
      <c r="K150" s="214"/>
      <c r="L150" s="219"/>
      <c r="M150" s="220"/>
      <c r="N150" s="221"/>
      <c r="O150" s="221"/>
      <c r="P150" s="222">
        <f>P151+P161+P199+P214+P421+P595+P602</f>
        <v>0</v>
      </c>
      <c r="Q150" s="221"/>
      <c r="R150" s="222">
        <f>R151+R161+R199+R214+R421+R595+R602</f>
        <v>3031.2117020199998</v>
      </c>
      <c r="S150" s="221"/>
      <c r="T150" s="223">
        <f>T151+T161+T199+T214+T421+T595+T602</f>
        <v>3169.5546029999996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83</v>
      </c>
      <c r="AT150" s="225" t="s">
        <v>75</v>
      </c>
      <c r="AU150" s="225" t="s">
        <v>76</v>
      </c>
      <c r="AY150" s="224" t="s">
        <v>203</v>
      </c>
      <c r="BK150" s="226">
        <f>BK151+BK161+BK199+BK214+BK421+BK595+BK602</f>
        <v>0</v>
      </c>
    </row>
    <row r="151" s="12" customFormat="1" ht="22.8" customHeight="1">
      <c r="A151" s="12"/>
      <c r="B151" s="213"/>
      <c r="C151" s="214"/>
      <c r="D151" s="215" t="s">
        <v>75</v>
      </c>
      <c r="E151" s="227" t="s">
        <v>85</v>
      </c>
      <c r="F151" s="227" t="s">
        <v>1399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SUM(P152:P160)</f>
        <v>0</v>
      </c>
      <c r="Q151" s="221"/>
      <c r="R151" s="222">
        <f>SUM(R152:R160)</f>
        <v>613.09555230000001</v>
      </c>
      <c r="S151" s="221"/>
      <c r="T151" s="223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83</v>
      </c>
      <c r="AY151" s="224" t="s">
        <v>203</v>
      </c>
      <c r="BK151" s="226">
        <f>SUM(BK152:BK160)</f>
        <v>0</v>
      </c>
    </row>
    <row r="152" s="2" customFormat="1" ht="24.15" customHeight="1">
      <c r="A152" s="39"/>
      <c r="B152" s="40"/>
      <c r="C152" s="229" t="s">
        <v>83</v>
      </c>
      <c r="D152" s="229" t="s">
        <v>205</v>
      </c>
      <c r="E152" s="230" t="s">
        <v>2639</v>
      </c>
      <c r="F152" s="231" t="s">
        <v>2640</v>
      </c>
      <c r="G152" s="232" t="s">
        <v>208</v>
      </c>
      <c r="H152" s="233">
        <v>203.17500000000001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2.1600000000000001</v>
      </c>
      <c r="R152" s="239">
        <f>Q152*H152</f>
        <v>438.85800000000006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85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316</v>
      </c>
    </row>
    <row r="153" s="14" customFormat="1">
      <c r="A153" s="14"/>
      <c r="B153" s="254"/>
      <c r="C153" s="255"/>
      <c r="D153" s="245" t="s">
        <v>243</v>
      </c>
      <c r="E153" s="256" t="s">
        <v>1</v>
      </c>
      <c r="F153" s="257" t="s">
        <v>2641</v>
      </c>
      <c r="G153" s="255"/>
      <c r="H153" s="258">
        <v>203.17500000000001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243</v>
      </c>
      <c r="AU153" s="264" t="s">
        <v>85</v>
      </c>
      <c r="AV153" s="14" t="s">
        <v>85</v>
      </c>
      <c r="AW153" s="14" t="s">
        <v>32</v>
      </c>
      <c r="AX153" s="14" t="s">
        <v>76</v>
      </c>
      <c r="AY153" s="264" t="s">
        <v>203</v>
      </c>
    </row>
    <row r="154" s="15" customFormat="1">
      <c r="A154" s="15"/>
      <c r="B154" s="265"/>
      <c r="C154" s="266"/>
      <c r="D154" s="245" t="s">
        <v>243</v>
      </c>
      <c r="E154" s="267" t="s">
        <v>1</v>
      </c>
      <c r="F154" s="268" t="s">
        <v>247</v>
      </c>
      <c r="G154" s="266"/>
      <c r="H154" s="269">
        <v>203.17500000000001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243</v>
      </c>
      <c r="AU154" s="275" t="s">
        <v>85</v>
      </c>
      <c r="AV154" s="15" t="s">
        <v>209</v>
      </c>
      <c r="AW154" s="15" t="s">
        <v>32</v>
      </c>
      <c r="AX154" s="15" t="s">
        <v>83</v>
      </c>
      <c r="AY154" s="275" t="s">
        <v>203</v>
      </c>
    </row>
    <row r="155" s="2" customFormat="1" ht="24.15" customHeight="1">
      <c r="A155" s="39"/>
      <c r="B155" s="40"/>
      <c r="C155" s="229" t="s">
        <v>85</v>
      </c>
      <c r="D155" s="229" t="s">
        <v>205</v>
      </c>
      <c r="E155" s="230" t="s">
        <v>2642</v>
      </c>
      <c r="F155" s="231" t="s">
        <v>2643</v>
      </c>
      <c r="G155" s="232" t="s">
        <v>208</v>
      </c>
      <c r="H155" s="233">
        <v>67.724999999999994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2.5018699999999998</v>
      </c>
      <c r="R155" s="239">
        <f>Q155*H155</f>
        <v>169.43914574999997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329</v>
      </c>
    </row>
    <row r="156" s="14" customFormat="1">
      <c r="A156" s="14"/>
      <c r="B156" s="254"/>
      <c r="C156" s="255"/>
      <c r="D156" s="245" t="s">
        <v>243</v>
      </c>
      <c r="E156" s="256" t="s">
        <v>1</v>
      </c>
      <c r="F156" s="257" t="s">
        <v>2644</v>
      </c>
      <c r="G156" s="255"/>
      <c r="H156" s="258">
        <v>67.724999999999994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243</v>
      </c>
      <c r="AU156" s="264" t="s">
        <v>85</v>
      </c>
      <c r="AV156" s="14" t="s">
        <v>85</v>
      </c>
      <c r="AW156" s="14" t="s">
        <v>32</v>
      </c>
      <c r="AX156" s="14" t="s">
        <v>76</v>
      </c>
      <c r="AY156" s="264" t="s">
        <v>203</v>
      </c>
    </row>
    <row r="157" s="15" customFormat="1">
      <c r="A157" s="15"/>
      <c r="B157" s="265"/>
      <c r="C157" s="266"/>
      <c r="D157" s="245" t="s">
        <v>243</v>
      </c>
      <c r="E157" s="267" t="s">
        <v>1</v>
      </c>
      <c r="F157" s="268" t="s">
        <v>247</v>
      </c>
      <c r="G157" s="266"/>
      <c r="H157" s="269">
        <v>67.724999999999994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243</v>
      </c>
      <c r="AU157" s="275" t="s">
        <v>85</v>
      </c>
      <c r="AV157" s="15" t="s">
        <v>209</v>
      </c>
      <c r="AW157" s="15" t="s">
        <v>32</v>
      </c>
      <c r="AX157" s="15" t="s">
        <v>83</v>
      </c>
      <c r="AY157" s="275" t="s">
        <v>203</v>
      </c>
    </row>
    <row r="158" s="2" customFormat="1" ht="16.5" customHeight="1">
      <c r="A158" s="39"/>
      <c r="B158" s="40"/>
      <c r="C158" s="229" t="s">
        <v>108</v>
      </c>
      <c r="D158" s="229" t="s">
        <v>205</v>
      </c>
      <c r="E158" s="230" t="s">
        <v>2645</v>
      </c>
      <c r="F158" s="231" t="s">
        <v>2646</v>
      </c>
      <c r="G158" s="232" t="s">
        <v>241</v>
      </c>
      <c r="H158" s="233">
        <v>4.5149999999999997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1.06277</v>
      </c>
      <c r="R158" s="239">
        <f>Q158*H158</f>
        <v>4.7984065499999993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338</v>
      </c>
    </row>
    <row r="159" s="14" customFormat="1">
      <c r="A159" s="14"/>
      <c r="B159" s="254"/>
      <c r="C159" s="255"/>
      <c r="D159" s="245" t="s">
        <v>243</v>
      </c>
      <c r="E159" s="256" t="s">
        <v>1</v>
      </c>
      <c r="F159" s="257" t="s">
        <v>2647</v>
      </c>
      <c r="G159" s="255"/>
      <c r="H159" s="258">
        <v>4.5149999999999997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243</v>
      </c>
      <c r="AU159" s="264" t="s">
        <v>85</v>
      </c>
      <c r="AV159" s="14" t="s">
        <v>85</v>
      </c>
      <c r="AW159" s="14" t="s">
        <v>32</v>
      </c>
      <c r="AX159" s="14" t="s">
        <v>76</v>
      </c>
      <c r="AY159" s="264" t="s">
        <v>203</v>
      </c>
    </row>
    <row r="160" s="15" customFormat="1">
      <c r="A160" s="15"/>
      <c r="B160" s="265"/>
      <c r="C160" s="266"/>
      <c r="D160" s="245" t="s">
        <v>243</v>
      </c>
      <c r="E160" s="267" t="s">
        <v>1</v>
      </c>
      <c r="F160" s="268" t="s">
        <v>247</v>
      </c>
      <c r="G160" s="266"/>
      <c r="H160" s="269">
        <v>4.5149999999999997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243</v>
      </c>
      <c r="AU160" s="275" t="s">
        <v>85</v>
      </c>
      <c r="AV160" s="15" t="s">
        <v>209</v>
      </c>
      <c r="AW160" s="15" t="s">
        <v>32</v>
      </c>
      <c r="AX160" s="15" t="s">
        <v>83</v>
      </c>
      <c r="AY160" s="275" t="s">
        <v>203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108</v>
      </c>
      <c r="F161" s="227" t="s">
        <v>204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SUM(P162:P198)</f>
        <v>0</v>
      </c>
      <c r="Q161" s="221"/>
      <c r="R161" s="222">
        <f>SUM(R162:R198)</f>
        <v>616.75154050999993</v>
      </c>
      <c r="S161" s="221"/>
      <c r="T161" s="223">
        <f>SUM(T162:T198)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203</v>
      </c>
      <c r="BK161" s="226">
        <f>SUM(BK162:BK198)</f>
        <v>0</v>
      </c>
    </row>
    <row r="162" s="2" customFormat="1" ht="24.15" customHeight="1">
      <c r="A162" s="39"/>
      <c r="B162" s="40"/>
      <c r="C162" s="229" t="s">
        <v>209</v>
      </c>
      <c r="D162" s="229" t="s">
        <v>205</v>
      </c>
      <c r="E162" s="230" t="s">
        <v>206</v>
      </c>
      <c r="F162" s="231" t="s">
        <v>207</v>
      </c>
      <c r="G162" s="232" t="s">
        <v>208</v>
      </c>
      <c r="H162" s="233">
        <v>15.904999999999999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1.6627000000000001</v>
      </c>
      <c r="R162" s="239">
        <f>Q162*H162</f>
        <v>26.4452435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210</v>
      </c>
    </row>
    <row r="163" s="2" customFormat="1" ht="24.15" customHeight="1">
      <c r="A163" s="39"/>
      <c r="B163" s="40"/>
      <c r="C163" s="229" t="s">
        <v>222</v>
      </c>
      <c r="D163" s="229" t="s">
        <v>205</v>
      </c>
      <c r="E163" s="230" t="s">
        <v>211</v>
      </c>
      <c r="F163" s="231" t="s">
        <v>212</v>
      </c>
      <c r="G163" s="232" t="s">
        <v>213</v>
      </c>
      <c r="H163" s="233">
        <v>73.799999999999997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0.22897999999999999</v>
      </c>
      <c r="R163" s="239">
        <f>Q163*H163</f>
        <v>16.898723999999998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214</v>
      </c>
    </row>
    <row r="164" s="2" customFormat="1" ht="37.8" customHeight="1">
      <c r="A164" s="39"/>
      <c r="B164" s="40"/>
      <c r="C164" s="229" t="s">
        <v>226</v>
      </c>
      <c r="D164" s="229" t="s">
        <v>205</v>
      </c>
      <c r="E164" s="230" t="s">
        <v>215</v>
      </c>
      <c r="F164" s="231" t="s">
        <v>216</v>
      </c>
      <c r="G164" s="232" t="s">
        <v>213</v>
      </c>
      <c r="H164" s="233">
        <v>177.59999999999999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217</v>
      </c>
    </row>
    <row r="165" s="2" customFormat="1" ht="24.15" customHeight="1">
      <c r="A165" s="39"/>
      <c r="B165" s="40"/>
      <c r="C165" s="229" t="s">
        <v>230</v>
      </c>
      <c r="D165" s="229" t="s">
        <v>205</v>
      </c>
      <c r="E165" s="230" t="s">
        <v>2648</v>
      </c>
      <c r="F165" s="231" t="s">
        <v>2649</v>
      </c>
      <c r="G165" s="232" t="s">
        <v>208</v>
      </c>
      <c r="H165" s="233">
        <v>10.916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1.9844999999999999</v>
      </c>
      <c r="R165" s="239">
        <f>Q165*H165</f>
        <v>21.662801999999999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413</v>
      </c>
    </row>
    <row r="166" s="14" customFormat="1">
      <c r="A166" s="14"/>
      <c r="B166" s="254"/>
      <c r="C166" s="255"/>
      <c r="D166" s="245" t="s">
        <v>243</v>
      </c>
      <c r="E166" s="256" t="s">
        <v>1</v>
      </c>
      <c r="F166" s="257" t="s">
        <v>2650</v>
      </c>
      <c r="G166" s="255"/>
      <c r="H166" s="258">
        <v>10.916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243</v>
      </c>
      <c r="AU166" s="264" t="s">
        <v>85</v>
      </c>
      <c r="AV166" s="14" t="s">
        <v>85</v>
      </c>
      <c r="AW166" s="14" t="s">
        <v>32</v>
      </c>
      <c r="AX166" s="14" t="s">
        <v>76</v>
      </c>
      <c r="AY166" s="264" t="s">
        <v>203</v>
      </c>
    </row>
    <row r="167" s="15" customFormat="1">
      <c r="A167" s="15"/>
      <c r="B167" s="265"/>
      <c r="C167" s="266"/>
      <c r="D167" s="245" t="s">
        <v>243</v>
      </c>
      <c r="E167" s="267" t="s">
        <v>1</v>
      </c>
      <c r="F167" s="268" t="s">
        <v>247</v>
      </c>
      <c r="G167" s="266"/>
      <c r="H167" s="269">
        <v>10.916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5" t="s">
        <v>243</v>
      </c>
      <c r="AU167" s="275" t="s">
        <v>85</v>
      </c>
      <c r="AV167" s="15" t="s">
        <v>209</v>
      </c>
      <c r="AW167" s="15" t="s">
        <v>32</v>
      </c>
      <c r="AX167" s="15" t="s">
        <v>83</v>
      </c>
      <c r="AY167" s="275" t="s">
        <v>203</v>
      </c>
    </row>
    <row r="168" s="2" customFormat="1" ht="24.15" customHeight="1">
      <c r="A168" s="39"/>
      <c r="B168" s="40"/>
      <c r="C168" s="229" t="s">
        <v>234</v>
      </c>
      <c r="D168" s="229" t="s">
        <v>205</v>
      </c>
      <c r="E168" s="230" t="s">
        <v>2651</v>
      </c>
      <c r="F168" s="231" t="s">
        <v>2652</v>
      </c>
      <c r="G168" s="232" t="s">
        <v>213</v>
      </c>
      <c r="H168" s="233">
        <v>6.6660000000000004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0.25795000000000001</v>
      </c>
      <c r="R168" s="239">
        <f>Q168*H168</f>
        <v>1.7194947000000003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424</v>
      </c>
    </row>
    <row r="169" s="13" customFormat="1">
      <c r="A169" s="13"/>
      <c r="B169" s="243"/>
      <c r="C169" s="244"/>
      <c r="D169" s="245" t="s">
        <v>243</v>
      </c>
      <c r="E169" s="246" t="s">
        <v>1</v>
      </c>
      <c r="F169" s="247" t="s">
        <v>2653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243</v>
      </c>
      <c r="AU169" s="253" t="s">
        <v>85</v>
      </c>
      <c r="AV169" s="13" t="s">
        <v>83</v>
      </c>
      <c r="AW169" s="13" t="s">
        <v>32</v>
      </c>
      <c r="AX169" s="13" t="s">
        <v>76</v>
      </c>
      <c r="AY169" s="253" t="s">
        <v>203</v>
      </c>
    </row>
    <row r="170" s="14" customFormat="1">
      <c r="A170" s="14"/>
      <c r="B170" s="254"/>
      <c r="C170" s="255"/>
      <c r="D170" s="245" t="s">
        <v>243</v>
      </c>
      <c r="E170" s="256" t="s">
        <v>1</v>
      </c>
      <c r="F170" s="257" t="s">
        <v>2654</v>
      </c>
      <c r="G170" s="255"/>
      <c r="H170" s="258">
        <v>6.6660000000000004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243</v>
      </c>
      <c r="AU170" s="264" t="s">
        <v>85</v>
      </c>
      <c r="AV170" s="14" t="s">
        <v>85</v>
      </c>
      <c r="AW170" s="14" t="s">
        <v>32</v>
      </c>
      <c r="AX170" s="14" t="s">
        <v>76</v>
      </c>
      <c r="AY170" s="264" t="s">
        <v>203</v>
      </c>
    </row>
    <row r="171" s="15" customFormat="1">
      <c r="A171" s="15"/>
      <c r="B171" s="265"/>
      <c r="C171" s="266"/>
      <c r="D171" s="245" t="s">
        <v>243</v>
      </c>
      <c r="E171" s="267" t="s">
        <v>1</v>
      </c>
      <c r="F171" s="268" t="s">
        <v>247</v>
      </c>
      <c r="G171" s="266"/>
      <c r="H171" s="269">
        <v>6.6660000000000004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243</v>
      </c>
      <c r="AU171" s="275" t="s">
        <v>85</v>
      </c>
      <c r="AV171" s="15" t="s">
        <v>209</v>
      </c>
      <c r="AW171" s="15" t="s">
        <v>32</v>
      </c>
      <c r="AX171" s="15" t="s">
        <v>83</v>
      </c>
      <c r="AY171" s="275" t="s">
        <v>203</v>
      </c>
    </row>
    <row r="172" s="2" customFormat="1" ht="21.75" customHeight="1">
      <c r="A172" s="39"/>
      <c r="B172" s="40"/>
      <c r="C172" s="229" t="s">
        <v>238</v>
      </c>
      <c r="D172" s="229" t="s">
        <v>205</v>
      </c>
      <c r="E172" s="230" t="s">
        <v>223</v>
      </c>
      <c r="F172" s="231" t="s">
        <v>224</v>
      </c>
      <c r="G172" s="232" t="s">
        <v>220</v>
      </c>
      <c r="H172" s="233">
        <v>14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0.022780000000000002</v>
      </c>
      <c r="R172" s="239">
        <f>Q172*H172</f>
        <v>0.31892000000000004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225</v>
      </c>
    </row>
    <row r="173" s="2" customFormat="1" ht="21.75" customHeight="1">
      <c r="A173" s="39"/>
      <c r="B173" s="40"/>
      <c r="C173" s="229" t="s">
        <v>248</v>
      </c>
      <c r="D173" s="229" t="s">
        <v>205</v>
      </c>
      <c r="E173" s="230" t="s">
        <v>227</v>
      </c>
      <c r="F173" s="231" t="s">
        <v>228</v>
      </c>
      <c r="G173" s="232" t="s">
        <v>220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0.040550000000000003</v>
      </c>
      <c r="R173" s="239">
        <f>Q173*H173</f>
        <v>0.040550000000000003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229</v>
      </c>
    </row>
    <row r="174" s="2" customFormat="1" ht="21.75" customHeight="1">
      <c r="A174" s="39"/>
      <c r="B174" s="40"/>
      <c r="C174" s="229" t="s">
        <v>253</v>
      </c>
      <c r="D174" s="229" t="s">
        <v>205</v>
      </c>
      <c r="E174" s="230" t="s">
        <v>231</v>
      </c>
      <c r="F174" s="231" t="s">
        <v>232</v>
      </c>
      <c r="G174" s="232" t="s">
        <v>220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0.026929999999999999</v>
      </c>
      <c r="R174" s="239">
        <f>Q174*H174</f>
        <v>0.026929999999999999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233</v>
      </c>
    </row>
    <row r="175" s="2" customFormat="1" ht="21.75" customHeight="1">
      <c r="A175" s="39"/>
      <c r="B175" s="40"/>
      <c r="C175" s="229" t="s">
        <v>8</v>
      </c>
      <c r="D175" s="229" t="s">
        <v>205</v>
      </c>
      <c r="E175" s="230" t="s">
        <v>235</v>
      </c>
      <c r="F175" s="231" t="s">
        <v>236</v>
      </c>
      <c r="G175" s="232" t="s">
        <v>220</v>
      </c>
      <c r="H175" s="233">
        <v>4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0.04555</v>
      </c>
      <c r="R175" s="239">
        <f>Q175*H175</f>
        <v>0.1822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237</v>
      </c>
    </row>
    <row r="176" s="2" customFormat="1" ht="24.15" customHeight="1">
      <c r="A176" s="39"/>
      <c r="B176" s="40"/>
      <c r="C176" s="229" t="s">
        <v>261</v>
      </c>
      <c r="D176" s="229" t="s">
        <v>205</v>
      </c>
      <c r="E176" s="230" t="s">
        <v>239</v>
      </c>
      <c r="F176" s="231" t="s">
        <v>240</v>
      </c>
      <c r="G176" s="232" t="s">
        <v>241</v>
      </c>
      <c r="H176" s="233">
        <v>0.10199999999999999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1.0900000000000001</v>
      </c>
      <c r="R176" s="239">
        <f>Q176*H176</f>
        <v>0.11118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242</v>
      </c>
    </row>
    <row r="177" s="13" customFormat="1">
      <c r="A177" s="13"/>
      <c r="B177" s="243"/>
      <c r="C177" s="244"/>
      <c r="D177" s="245" t="s">
        <v>243</v>
      </c>
      <c r="E177" s="246" t="s">
        <v>1</v>
      </c>
      <c r="F177" s="247" t="s">
        <v>244</v>
      </c>
      <c r="G177" s="244"/>
      <c r="H177" s="246" t="s">
        <v>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243</v>
      </c>
      <c r="AU177" s="253" t="s">
        <v>85</v>
      </c>
      <c r="AV177" s="13" t="s">
        <v>83</v>
      </c>
      <c r="AW177" s="13" t="s">
        <v>32</v>
      </c>
      <c r="AX177" s="13" t="s">
        <v>76</v>
      </c>
      <c r="AY177" s="253" t="s">
        <v>203</v>
      </c>
    </row>
    <row r="178" s="14" customFormat="1">
      <c r="A178" s="14"/>
      <c r="B178" s="254"/>
      <c r="C178" s="255"/>
      <c r="D178" s="245" t="s">
        <v>243</v>
      </c>
      <c r="E178" s="256" t="s">
        <v>1</v>
      </c>
      <c r="F178" s="257" t="s">
        <v>2655</v>
      </c>
      <c r="G178" s="255"/>
      <c r="H178" s="258">
        <v>0.089999999999999997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243</v>
      </c>
      <c r="AU178" s="264" t="s">
        <v>85</v>
      </c>
      <c r="AV178" s="14" t="s">
        <v>85</v>
      </c>
      <c r="AW178" s="14" t="s">
        <v>32</v>
      </c>
      <c r="AX178" s="14" t="s">
        <v>76</v>
      </c>
      <c r="AY178" s="264" t="s">
        <v>203</v>
      </c>
    </row>
    <row r="179" s="16" customFormat="1">
      <c r="A179" s="16"/>
      <c r="B179" s="292"/>
      <c r="C179" s="293"/>
      <c r="D179" s="245" t="s">
        <v>243</v>
      </c>
      <c r="E179" s="294" t="s">
        <v>1</v>
      </c>
      <c r="F179" s="295" t="s">
        <v>669</v>
      </c>
      <c r="G179" s="293"/>
      <c r="H179" s="296">
        <v>0.089999999999999997</v>
      </c>
      <c r="I179" s="297"/>
      <c r="J179" s="293"/>
      <c r="K179" s="293"/>
      <c r="L179" s="298"/>
      <c r="M179" s="299"/>
      <c r="N179" s="300"/>
      <c r="O179" s="300"/>
      <c r="P179" s="300"/>
      <c r="Q179" s="300"/>
      <c r="R179" s="300"/>
      <c r="S179" s="300"/>
      <c r="T179" s="30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302" t="s">
        <v>243</v>
      </c>
      <c r="AU179" s="302" t="s">
        <v>85</v>
      </c>
      <c r="AV179" s="16" t="s">
        <v>108</v>
      </c>
      <c r="AW179" s="16" t="s">
        <v>32</v>
      </c>
      <c r="AX179" s="16" t="s">
        <v>76</v>
      </c>
      <c r="AY179" s="302" t="s">
        <v>203</v>
      </c>
    </row>
    <row r="180" s="14" customFormat="1">
      <c r="A180" s="14"/>
      <c r="B180" s="254"/>
      <c r="C180" s="255"/>
      <c r="D180" s="245" t="s">
        <v>243</v>
      </c>
      <c r="E180" s="256" t="s">
        <v>1</v>
      </c>
      <c r="F180" s="257" t="s">
        <v>2656</v>
      </c>
      <c r="G180" s="255"/>
      <c r="H180" s="258">
        <v>0.012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243</v>
      </c>
      <c r="AU180" s="264" t="s">
        <v>85</v>
      </c>
      <c r="AV180" s="14" t="s">
        <v>85</v>
      </c>
      <c r="AW180" s="14" t="s">
        <v>32</v>
      </c>
      <c r="AX180" s="14" t="s">
        <v>76</v>
      </c>
      <c r="AY180" s="264" t="s">
        <v>203</v>
      </c>
    </row>
    <row r="181" s="15" customFormat="1">
      <c r="A181" s="15"/>
      <c r="B181" s="265"/>
      <c r="C181" s="266"/>
      <c r="D181" s="245" t="s">
        <v>243</v>
      </c>
      <c r="E181" s="267" t="s">
        <v>1</v>
      </c>
      <c r="F181" s="268" t="s">
        <v>247</v>
      </c>
      <c r="G181" s="266"/>
      <c r="H181" s="269">
        <v>0.10199999999999999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5" t="s">
        <v>243</v>
      </c>
      <c r="AU181" s="275" t="s">
        <v>85</v>
      </c>
      <c r="AV181" s="15" t="s">
        <v>209</v>
      </c>
      <c r="AW181" s="15" t="s">
        <v>32</v>
      </c>
      <c r="AX181" s="15" t="s">
        <v>83</v>
      </c>
      <c r="AY181" s="275" t="s">
        <v>203</v>
      </c>
    </row>
    <row r="182" s="2" customFormat="1" ht="21.75" customHeight="1">
      <c r="A182" s="39"/>
      <c r="B182" s="40"/>
      <c r="C182" s="229" t="s">
        <v>267</v>
      </c>
      <c r="D182" s="229" t="s">
        <v>205</v>
      </c>
      <c r="E182" s="230" t="s">
        <v>249</v>
      </c>
      <c r="F182" s="231" t="s">
        <v>250</v>
      </c>
      <c r="G182" s="232" t="s">
        <v>213</v>
      </c>
      <c r="H182" s="233">
        <v>5397.973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0.028570000000000002</v>
      </c>
      <c r="R182" s="239">
        <f>Q182*H182</f>
        <v>154.22008861000001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251</v>
      </c>
    </row>
    <row r="183" s="14" customFormat="1">
      <c r="A183" s="14"/>
      <c r="B183" s="254"/>
      <c r="C183" s="255"/>
      <c r="D183" s="245" t="s">
        <v>243</v>
      </c>
      <c r="E183" s="256" t="s">
        <v>1</v>
      </c>
      <c r="F183" s="257" t="s">
        <v>2657</v>
      </c>
      <c r="G183" s="255"/>
      <c r="H183" s="258">
        <v>684.47299999999996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243</v>
      </c>
      <c r="AU183" s="264" t="s">
        <v>85</v>
      </c>
      <c r="AV183" s="14" t="s">
        <v>85</v>
      </c>
      <c r="AW183" s="14" t="s">
        <v>32</v>
      </c>
      <c r="AX183" s="14" t="s">
        <v>76</v>
      </c>
      <c r="AY183" s="264" t="s">
        <v>203</v>
      </c>
    </row>
    <row r="184" s="14" customFormat="1">
      <c r="A184" s="14"/>
      <c r="B184" s="254"/>
      <c r="C184" s="255"/>
      <c r="D184" s="245" t="s">
        <v>243</v>
      </c>
      <c r="E184" s="256" t="s">
        <v>1</v>
      </c>
      <c r="F184" s="257" t="s">
        <v>2658</v>
      </c>
      <c r="G184" s="255"/>
      <c r="H184" s="258">
        <v>4713.5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243</v>
      </c>
      <c r="AU184" s="264" t="s">
        <v>85</v>
      </c>
      <c r="AV184" s="14" t="s">
        <v>85</v>
      </c>
      <c r="AW184" s="14" t="s">
        <v>32</v>
      </c>
      <c r="AX184" s="14" t="s">
        <v>76</v>
      </c>
      <c r="AY184" s="264" t="s">
        <v>203</v>
      </c>
    </row>
    <row r="185" s="15" customFormat="1">
      <c r="A185" s="15"/>
      <c r="B185" s="265"/>
      <c r="C185" s="266"/>
      <c r="D185" s="245" t="s">
        <v>243</v>
      </c>
      <c r="E185" s="267" t="s">
        <v>1</v>
      </c>
      <c r="F185" s="268" t="s">
        <v>247</v>
      </c>
      <c r="G185" s="266"/>
      <c r="H185" s="269">
        <v>5397.973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5" t="s">
        <v>243</v>
      </c>
      <c r="AU185" s="275" t="s">
        <v>85</v>
      </c>
      <c r="AV185" s="15" t="s">
        <v>209</v>
      </c>
      <c r="AW185" s="15" t="s">
        <v>32</v>
      </c>
      <c r="AX185" s="15" t="s">
        <v>83</v>
      </c>
      <c r="AY185" s="275" t="s">
        <v>203</v>
      </c>
    </row>
    <row r="186" s="2" customFormat="1" ht="24.15" customHeight="1">
      <c r="A186" s="39"/>
      <c r="B186" s="40"/>
      <c r="C186" s="229" t="s">
        <v>272</v>
      </c>
      <c r="D186" s="229" t="s">
        <v>205</v>
      </c>
      <c r="E186" s="230" t="s">
        <v>254</v>
      </c>
      <c r="F186" s="231" t="s">
        <v>255</v>
      </c>
      <c r="G186" s="232" t="s">
        <v>213</v>
      </c>
      <c r="H186" s="233">
        <v>2698.9859999999999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0.04795</v>
      </c>
      <c r="R186" s="239">
        <f>Q186*H186</f>
        <v>129.4163787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256</v>
      </c>
    </row>
    <row r="187" s="14" customFormat="1">
      <c r="A187" s="14"/>
      <c r="B187" s="254"/>
      <c r="C187" s="255"/>
      <c r="D187" s="245" t="s">
        <v>243</v>
      </c>
      <c r="E187" s="256" t="s">
        <v>1</v>
      </c>
      <c r="F187" s="257" t="s">
        <v>2659</v>
      </c>
      <c r="G187" s="255"/>
      <c r="H187" s="258">
        <v>342.23599999999999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243</v>
      </c>
      <c r="AU187" s="264" t="s">
        <v>85</v>
      </c>
      <c r="AV187" s="14" t="s">
        <v>85</v>
      </c>
      <c r="AW187" s="14" t="s">
        <v>32</v>
      </c>
      <c r="AX187" s="14" t="s">
        <v>76</v>
      </c>
      <c r="AY187" s="264" t="s">
        <v>203</v>
      </c>
    </row>
    <row r="188" s="14" customFormat="1">
      <c r="A188" s="14"/>
      <c r="B188" s="254"/>
      <c r="C188" s="255"/>
      <c r="D188" s="245" t="s">
        <v>243</v>
      </c>
      <c r="E188" s="256" t="s">
        <v>1</v>
      </c>
      <c r="F188" s="257" t="s">
        <v>2660</v>
      </c>
      <c r="G188" s="255"/>
      <c r="H188" s="258">
        <v>2356.75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243</v>
      </c>
      <c r="AU188" s="264" t="s">
        <v>85</v>
      </c>
      <c r="AV188" s="14" t="s">
        <v>85</v>
      </c>
      <c r="AW188" s="14" t="s">
        <v>32</v>
      </c>
      <c r="AX188" s="14" t="s">
        <v>76</v>
      </c>
      <c r="AY188" s="264" t="s">
        <v>203</v>
      </c>
    </row>
    <row r="189" s="15" customFormat="1">
      <c r="A189" s="15"/>
      <c r="B189" s="265"/>
      <c r="C189" s="266"/>
      <c r="D189" s="245" t="s">
        <v>243</v>
      </c>
      <c r="E189" s="267" t="s">
        <v>1</v>
      </c>
      <c r="F189" s="268" t="s">
        <v>247</v>
      </c>
      <c r="G189" s="266"/>
      <c r="H189" s="269">
        <v>2698.9859999999999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5" t="s">
        <v>243</v>
      </c>
      <c r="AU189" s="275" t="s">
        <v>85</v>
      </c>
      <c r="AV189" s="15" t="s">
        <v>209</v>
      </c>
      <c r="AW189" s="15" t="s">
        <v>32</v>
      </c>
      <c r="AX189" s="15" t="s">
        <v>83</v>
      </c>
      <c r="AY189" s="275" t="s">
        <v>203</v>
      </c>
    </row>
    <row r="190" s="2" customFormat="1" ht="24.15" customHeight="1">
      <c r="A190" s="39"/>
      <c r="B190" s="40"/>
      <c r="C190" s="229" t="s">
        <v>277</v>
      </c>
      <c r="D190" s="229" t="s">
        <v>205</v>
      </c>
      <c r="E190" s="230" t="s">
        <v>258</v>
      </c>
      <c r="F190" s="231" t="s">
        <v>259</v>
      </c>
      <c r="G190" s="232" t="s">
        <v>213</v>
      </c>
      <c r="H190" s="233">
        <v>414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0.11396000000000001</v>
      </c>
      <c r="R190" s="239">
        <f>Q190*H190</f>
        <v>47.17944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260</v>
      </c>
    </row>
    <row r="191" s="2" customFormat="1" ht="24.15" customHeight="1">
      <c r="A191" s="39"/>
      <c r="B191" s="40"/>
      <c r="C191" s="229" t="s">
        <v>283</v>
      </c>
      <c r="D191" s="229" t="s">
        <v>205</v>
      </c>
      <c r="E191" s="230" t="s">
        <v>2661</v>
      </c>
      <c r="F191" s="231" t="s">
        <v>2662</v>
      </c>
      <c r="G191" s="232" t="s">
        <v>213</v>
      </c>
      <c r="H191" s="233">
        <v>28.800000000000001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0.052499999999999998</v>
      </c>
      <c r="R191" s="239">
        <f>Q191*H191</f>
        <v>1.512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536</v>
      </c>
    </row>
    <row r="192" s="14" customFormat="1">
      <c r="A192" s="14"/>
      <c r="B192" s="254"/>
      <c r="C192" s="255"/>
      <c r="D192" s="245" t="s">
        <v>243</v>
      </c>
      <c r="E192" s="256" t="s">
        <v>1</v>
      </c>
      <c r="F192" s="257" t="s">
        <v>2663</v>
      </c>
      <c r="G192" s="255"/>
      <c r="H192" s="258">
        <v>28.800000000000001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243</v>
      </c>
      <c r="AU192" s="264" t="s">
        <v>85</v>
      </c>
      <c r="AV192" s="14" t="s">
        <v>85</v>
      </c>
      <c r="AW192" s="14" t="s">
        <v>32</v>
      </c>
      <c r="AX192" s="14" t="s">
        <v>76</v>
      </c>
      <c r="AY192" s="264" t="s">
        <v>203</v>
      </c>
    </row>
    <row r="193" s="15" customFormat="1">
      <c r="A193" s="15"/>
      <c r="B193" s="265"/>
      <c r="C193" s="266"/>
      <c r="D193" s="245" t="s">
        <v>243</v>
      </c>
      <c r="E193" s="267" t="s">
        <v>1</v>
      </c>
      <c r="F193" s="268" t="s">
        <v>247</v>
      </c>
      <c r="G193" s="266"/>
      <c r="H193" s="269">
        <v>28.800000000000001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243</v>
      </c>
      <c r="AU193" s="275" t="s">
        <v>85</v>
      </c>
      <c r="AV193" s="15" t="s">
        <v>209</v>
      </c>
      <c r="AW193" s="15" t="s">
        <v>32</v>
      </c>
      <c r="AX193" s="15" t="s">
        <v>83</v>
      </c>
      <c r="AY193" s="275" t="s">
        <v>203</v>
      </c>
    </row>
    <row r="194" s="2" customFormat="1" ht="16.5" customHeight="1">
      <c r="A194" s="39"/>
      <c r="B194" s="40"/>
      <c r="C194" s="229" t="s">
        <v>288</v>
      </c>
      <c r="D194" s="229" t="s">
        <v>205</v>
      </c>
      <c r="E194" s="230" t="s">
        <v>262</v>
      </c>
      <c r="F194" s="231" t="s">
        <v>263</v>
      </c>
      <c r="G194" s="232" t="s">
        <v>213</v>
      </c>
      <c r="H194" s="233">
        <v>806.65999999999997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0.25364999999999999</v>
      </c>
      <c r="R194" s="239">
        <f>Q194*H194</f>
        <v>204.60930899999997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264</v>
      </c>
    </row>
    <row r="195" s="13" customFormat="1">
      <c r="A195" s="13"/>
      <c r="B195" s="243"/>
      <c r="C195" s="244"/>
      <c r="D195" s="245" t="s">
        <v>243</v>
      </c>
      <c r="E195" s="246" t="s">
        <v>1</v>
      </c>
      <c r="F195" s="247" t="s">
        <v>265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243</v>
      </c>
      <c r="AU195" s="253" t="s">
        <v>85</v>
      </c>
      <c r="AV195" s="13" t="s">
        <v>83</v>
      </c>
      <c r="AW195" s="13" t="s">
        <v>32</v>
      </c>
      <c r="AX195" s="13" t="s">
        <v>76</v>
      </c>
      <c r="AY195" s="253" t="s">
        <v>203</v>
      </c>
    </row>
    <row r="196" s="14" customFormat="1">
      <c r="A196" s="14"/>
      <c r="B196" s="254"/>
      <c r="C196" s="255"/>
      <c r="D196" s="245" t="s">
        <v>243</v>
      </c>
      <c r="E196" s="256" t="s">
        <v>1</v>
      </c>
      <c r="F196" s="257" t="s">
        <v>2664</v>
      </c>
      <c r="G196" s="255"/>
      <c r="H196" s="258">
        <v>806.65999999999997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243</v>
      </c>
      <c r="AU196" s="264" t="s">
        <v>85</v>
      </c>
      <c r="AV196" s="14" t="s">
        <v>85</v>
      </c>
      <c r="AW196" s="14" t="s">
        <v>32</v>
      </c>
      <c r="AX196" s="14" t="s">
        <v>76</v>
      </c>
      <c r="AY196" s="264" t="s">
        <v>203</v>
      </c>
    </row>
    <row r="197" s="15" customFormat="1">
      <c r="A197" s="15"/>
      <c r="B197" s="265"/>
      <c r="C197" s="266"/>
      <c r="D197" s="245" t="s">
        <v>243</v>
      </c>
      <c r="E197" s="267" t="s">
        <v>1</v>
      </c>
      <c r="F197" s="268" t="s">
        <v>247</v>
      </c>
      <c r="G197" s="266"/>
      <c r="H197" s="269">
        <v>806.65999999999997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243</v>
      </c>
      <c r="AU197" s="275" t="s">
        <v>85</v>
      </c>
      <c r="AV197" s="15" t="s">
        <v>209</v>
      </c>
      <c r="AW197" s="15" t="s">
        <v>32</v>
      </c>
      <c r="AX197" s="15" t="s">
        <v>83</v>
      </c>
      <c r="AY197" s="275" t="s">
        <v>203</v>
      </c>
    </row>
    <row r="198" s="2" customFormat="1" ht="16.5" customHeight="1">
      <c r="A198" s="39"/>
      <c r="B198" s="40"/>
      <c r="C198" s="229" t="s">
        <v>294</v>
      </c>
      <c r="D198" s="229" t="s">
        <v>205</v>
      </c>
      <c r="E198" s="230" t="s">
        <v>268</v>
      </c>
      <c r="F198" s="231" t="s">
        <v>269</v>
      </c>
      <c r="G198" s="232" t="s">
        <v>213</v>
      </c>
      <c r="H198" s="233">
        <v>71.599999999999994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0.17330000000000001</v>
      </c>
      <c r="R198" s="239">
        <f>Q198*H198</f>
        <v>12.40828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270</v>
      </c>
    </row>
    <row r="199" s="12" customFormat="1" ht="22.8" customHeight="1">
      <c r="A199" s="12"/>
      <c r="B199" s="213"/>
      <c r="C199" s="214"/>
      <c r="D199" s="215" t="s">
        <v>75</v>
      </c>
      <c r="E199" s="227" t="s">
        <v>209</v>
      </c>
      <c r="F199" s="227" t="s">
        <v>271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SUM(P200:P213)</f>
        <v>0</v>
      </c>
      <c r="Q199" s="221"/>
      <c r="R199" s="222">
        <f>SUM(R200:R213)</f>
        <v>17.301558190000002</v>
      </c>
      <c r="S199" s="221"/>
      <c r="T199" s="223">
        <f>SUM(T200:T213)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83</v>
      </c>
      <c r="AT199" s="225" t="s">
        <v>75</v>
      </c>
      <c r="AU199" s="225" t="s">
        <v>83</v>
      </c>
      <c r="AY199" s="224" t="s">
        <v>203</v>
      </c>
      <c r="BK199" s="226">
        <f>SUM(BK200:BK213)</f>
        <v>0</v>
      </c>
    </row>
    <row r="200" s="2" customFormat="1" ht="21.75" customHeight="1">
      <c r="A200" s="39"/>
      <c r="B200" s="40"/>
      <c r="C200" s="229" t="s">
        <v>299</v>
      </c>
      <c r="D200" s="229" t="s">
        <v>205</v>
      </c>
      <c r="E200" s="230" t="s">
        <v>2665</v>
      </c>
      <c r="F200" s="231" t="s">
        <v>2666</v>
      </c>
      <c r="G200" s="232" t="s">
        <v>220</v>
      </c>
      <c r="H200" s="233">
        <v>57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0.0045900000000000003</v>
      </c>
      <c r="R200" s="239">
        <f>Q200*H200</f>
        <v>0.26163000000000003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564</v>
      </c>
    </row>
    <row r="201" s="14" customFormat="1">
      <c r="A201" s="14"/>
      <c r="B201" s="254"/>
      <c r="C201" s="255"/>
      <c r="D201" s="245" t="s">
        <v>243</v>
      </c>
      <c r="E201" s="256" t="s">
        <v>1</v>
      </c>
      <c r="F201" s="257" t="s">
        <v>2667</v>
      </c>
      <c r="G201" s="255"/>
      <c r="H201" s="258">
        <v>25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243</v>
      </c>
      <c r="AU201" s="264" t="s">
        <v>85</v>
      </c>
      <c r="AV201" s="14" t="s">
        <v>85</v>
      </c>
      <c r="AW201" s="14" t="s">
        <v>32</v>
      </c>
      <c r="AX201" s="14" t="s">
        <v>76</v>
      </c>
      <c r="AY201" s="264" t="s">
        <v>203</v>
      </c>
    </row>
    <row r="202" s="14" customFormat="1">
      <c r="A202" s="14"/>
      <c r="B202" s="254"/>
      <c r="C202" s="255"/>
      <c r="D202" s="245" t="s">
        <v>243</v>
      </c>
      <c r="E202" s="256" t="s">
        <v>1</v>
      </c>
      <c r="F202" s="257" t="s">
        <v>2668</v>
      </c>
      <c r="G202" s="255"/>
      <c r="H202" s="258">
        <v>32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243</v>
      </c>
      <c r="AU202" s="264" t="s">
        <v>85</v>
      </c>
      <c r="AV202" s="14" t="s">
        <v>85</v>
      </c>
      <c r="AW202" s="14" t="s">
        <v>32</v>
      </c>
      <c r="AX202" s="14" t="s">
        <v>76</v>
      </c>
      <c r="AY202" s="264" t="s">
        <v>203</v>
      </c>
    </row>
    <row r="203" s="15" customFormat="1">
      <c r="A203" s="15"/>
      <c r="B203" s="265"/>
      <c r="C203" s="266"/>
      <c r="D203" s="245" t="s">
        <v>243</v>
      </c>
      <c r="E203" s="267" t="s">
        <v>1</v>
      </c>
      <c r="F203" s="268" t="s">
        <v>247</v>
      </c>
      <c r="G203" s="266"/>
      <c r="H203" s="269">
        <v>57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5" t="s">
        <v>243</v>
      </c>
      <c r="AU203" s="275" t="s">
        <v>85</v>
      </c>
      <c r="AV203" s="15" t="s">
        <v>209</v>
      </c>
      <c r="AW203" s="15" t="s">
        <v>32</v>
      </c>
      <c r="AX203" s="15" t="s">
        <v>83</v>
      </c>
      <c r="AY203" s="275" t="s">
        <v>203</v>
      </c>
    </row>
    <row r="204" s="2" customFormat="1" ht="16.5" customHeight="1">
      <c r="A204" s="39"/>
      <c r="B204" s="40"/>
      <c r="C204" s="281" t="s">
        <v>7</v>
      </c>
      <c r="D204" s="281" t="s">
        <v>643</v>
      </c>
      <c r="E204" s="282" t="s">
        <v>2669</v>
      </c>
      <c r="F204" s="283" t="s">
        <v>2670</v>
      </c>
      <c r="G204" s="284" t="s">
        <v>220</v>
      </c>
      <c r="H204" s="285">
        <v>62.700000000000003</v>
      </c>
      <c r="I204" s="286"/>
      <c r="J204" s="287">
        <f>ROUND(I204*H204,2)</f>
        <v>0</v>
      </c>
      <c r="K204" s="288"/>
      <c r="L204" s="289"/>
      <c r="M204" s="290" t="s">
        <v>1</v>
      </c>
      <c r="N204" s="291" t="s">
        <v>41</v>
      </c>
      <c r="O204" s="92"/>
      <c r="P204" s="239">
        <f>O204*H204</f>
        <v>0</v>
      </c>
      <c r="Q204" s="239">
        <v>0.11700000000000001</v>
      </c>
      <c r="R204" s="239">
        <f>Q204*H204</f>
        <v>7.3359000000000005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234</v>
      </c>
      <c r="AT204" s="241" t="s">
        <v>643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574</v>
      </c>
    </row>
    <row r="205" s="14" customFormat="1">
      <c r="A205" s="14"/>
      <c r="B205" s="254"/>
      <c r="C205" s="255"/>
      <c r="D205" s="245" t="s">
        <v>243</v>
      </c>
      <c r="E205" s="256" t="s">
        <v>1</v>
      </c>
      <c r="F205" s="257" t="s">
        <v>2671</v>
      </c>
      <c r="G205" s="255"/>
      <c r="H205" s="258">
        <v>62.700000000000003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243</v>
      </c>
      <c r="AU205" s="264" t="s">
        <v>85</v>
      </c>
      <c r="AV205" s="14" t="s">
        <v>85</v>
      </c>
      <c r="AW205" s="14" t="s">
        <v>32</v>
      </c>
      <c r="AX205" s="14" t="s">
        <v>76</v>
      </c>
      <c r="AY205" s="264" t="s">
        <v>203</v>
      </c>
    </row>
    <row r="206" s="15" customFormat="1">
      <c r="A206" s="15"/>
      <c r="B206" s="265"/>
      <c r="C206" s="266"/>
      <c r="D206" s="245" t="s">
        <v>243</v>
      </c>
      <c r="E206" s="267" t="s">
        <v>1</v>
      </c>
      <c r="F206" s="268" t="s">
        <v>247</v>
      </c>
      <c r="G206" s="266"/>
      <c r="H206" s="269">
        <v>62.700000000000003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5" t="s">
        <v>243</v>
      </c>
      <c r="AU206" s="275" t="s">
        <v>85</v>
      </c>
      <c r="AV206" s="15" t="s">
        <v>209</v>
      </c>
      <c r="AW206" s="15" t="s">
        <v>32</v>
      </c>
      <c r="AX206" s="15" t="s">
        <v>83</v>
      </c>
      <c r="AY206" s="275" t="s">
        <v>203</v>
      </c>
    </row>
    <row r="207" s="2" customFormat="1" ht="16.5" customHeight="1">
      <c r="A207" s="39"/>
      <c r="B207" s="40"/>
      <c r="C207" s="229" t="s">
        <v>306</v>
      </c>
      <c r="D207" s="229" t="s">
        <v>205</v>
      </c>
      <c r="E207" s="230" t="s">
        <v>273</v>
      </c>
      <c r="F207" s="231" t="s">
        <v>274</v>
      </c>
      <c r="G207" s="232" t="s">
        <v>208</v>
      </c>
      <c r="H207" s="233">
        <v>2.835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2.3011599999999999</v>
      </c>
      <c r="R207" s="239">
        <f>Q207*H207</f>
        <v>6.5237885999999996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209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209</v>
      </c>
      <c r="BM207" s="241" t="s">
        <v>275</v>
      </c>
    </row>
    <row r="208" s="14" customFormat="1">
      <c r="A208" s="14"/>
      <c r="B208" s="254"/>
      <c r="C208" s="255"/>
      <c r="D208" s="245" t="s">
        <v>243</v>
      </c>
      <c r="E208" s="256" t="s">
        <v>1</v>
      </c>
      <c r="F208" s="257" t="s">
        <v>2672</v>
      </c>
      <c r="G208" s="255"/>
      <c r="H208" s="258">
        <v>2.835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243</v>
      </c>
      <c r="AU208" s="264" t="s">
        <v>85</v>
      </c>
      <c r="AV208" s="14" t="s">
        <v>85</v>
      </c>
      <c r="AW208" s="14" t="s">
        <v>32</v>
      </c>
      <c r="AX208" s="14" t="s">
        <v>76</v>
      </c>
      <c r="AY208" s="264" t="s">
        <v>203</v>
      </c>
    </row>
    <row r="209" s="15" customFormat="1">
      <c r="A209" s="15"/>
      <c r="B209" s="265"/>
      <c r="C209" s="266"/>
      <c r="D209" s="245" t="s">
        <v>243</v>
      </c>
      <c r="E209" s="267" t="s">
        <v>1</v>
      </c>
      <c r="F209" s="268" t="s">
        <v>247</v>
      </c>
      <c r="G209" s="266"/>
      <c r="H209" s="269">
        <v>2.835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5" t="s">
        <v>243</v>
      </c>
      <c r="AU209" s="275" t="s">
        <v>85</v>
      </c>
      <c r="AV209" s="15" t="s">
        <v>209</v>
      </c>
      <c r="AW209" s="15" t="s">
        <v>32</v>
      </c>
      <c r="AX209" s="15" t="s">
        <v>83</v>
      </c>
      <c r="AY209" s="275" t="s">
        <v>203</v>
      </c>
    </row>
    <row r="210" s="2" customFormat="1" ht="21.75" customHeight="1">
      <c r="A210" s="39"/>
      <c r="B210" s="40"/>
      <c r="C210" s="229" t="s">
        <v>312</v>
      </c>
      <c r="D210" s="229" t="s">
        <v>205</v>
      </c>
      <c r="E210" s="230" t="s">
        <v>278</v>
      </c>
      <c r="F210" s="231" t="s">
        <v>279</v>
      </c>
      <c r="G210" s="232" t="s">
        <v>241</v>
      </c>
      <c r="H210" s="233">
        <v>0.26700000000000002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1.06277</v>
      </c>
      <c r="R210" s="239">
        <f>Q210*H210</f>
        <v>0.28375959000000001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209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209</v>
      </c>
      <c r="BM210" s="241" t="s">
        <v>280</v>
      </c>
    </row>
    <row r="211" s="14" customFormat="1">
      <c r="A211" s="14"/>
      <c r="B211" s="254"/>
      <c r="C211" s="255"/>
      <c r="D211" s="245" t="s">
        <v>243</v>
      </c>
      <c r="E211" s="256" t="s">
        <v>1</v>
      </c>
      <c r="F211" s="257" t="s">
        <v>2673</v>
      </c>
      <c r="G211" s="255"/>
      <c r="H211" s="258">
        <v>0.26700000000000002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243</v>
      </c>
      <c r="AU211" s="264" t="s">
        <v>85</v>
      </c>
      <c r="AV211" s="14" t="s">
        <v>85</v>
      </c>
      <c r="AW211" s="14" t="s">
        <v>32</v>
      </c>
      <c r="AX211" s="14" t="s">
        <v>76</v>
      </c>
      <c r="AY211" s="264" t="s">
        <v>203</v>
      </c>
    </row>
    <row r="212" s="15" customFormat="1">
      <c r="A212" s="15"/>
      <c r="B212" s="265"/>
      <c r="C212" s="266"/>
      <c r="D212" s="245" t="s">
        <v>243</v>
      </c>
      <c r="E212" s="267" t="s">
        <v>1</v>
      </c>
      <c r="F212" s="268" t="s">
        <v>247</v>
      </c>
      <c r="G212" s="266"/>
      <c r="H212" s="269">
        <v>0.26700000000000002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5" t="s">
        <v>243</v>
      </c>
      <c r="AU212" s="275" t="s">
        <v>85</v>
      </c>
      <c r="AV212" s="15" t="s">
        <v>209</v>
      </c>
      <c r="AW212" s="15" t="s">
        <v>32</v>
      </c>
      <c r="AX212" s="15" t="s">
        <v>83</v>
      </c>
      <c r="AY212" s="275" t="s">
        <v>203</v>
      </c>
    </row>
    <row r="213" s="2" customFormat="1" ht="16.5" customHeight="1">
      <c r="A213" s="39"/>
      <c r="B213" s="40"/>
      <c r="C213" s="229" t="s">
        <v>316</v>
      </c>
      <c r="D213" s="229" t="s">
        <v>205</v>
      </c>
      <c r="E213" s="230" t="s">
        <v>284</v>
      </c>
      <c r="F213" s="231" t="s">
        <v>285</v>
      </c>
      <c r="G213" s="232" t="s">
        <v>220</v>
      </c>
      <c r="H213" s="233">
        <v>43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0.067360000000000003</v>
      </c>
      <c r="R213" s="239">
        <f>Q213*H213</f>
        <v>2.8964799999999999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209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209</v>
      </c>
      <c r="BM213" s="241" t="s">
        <v>286</v>
      </c>
    </row>
    <row r="214" s="12" customFormat="1" ht="22.8" customHeight="1">
      <c r="A214" s="12"/>
      <c r="B214" s="213"/>
      <c r="C214" s="214"/>
      <c r="D214" s="215" t="s">
        <v>75</v>
      </c>
      <c r="E214" s="227" t="s">
        <v>226</v>
      </c>
      <c r="F214" s="227" t="s">
        <v>287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SUM(P215:P420)</f>
        <v>0</v>
      </c>
      <c r="Q214" s="221"/>
      <c r="R214" s="222">
        <f>SUM(R215:R420)</f>
        <v>1782.4985528199998</v>
      </c>
      <c r="S214" s="221"/>
      <c r="T214" s="223">
        <f>SUM(T215:T420)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83</v>
      </c>
      <c r="AT214" s="225" t="s">
        <v>75</v>
      </c>
      <c r="AU214" s="225" t="s">
        <v>83</v>
      </c>
      <c r="AY214" s="224" t="s">
        <v>203</v>
      </c>
      <c r="BK214" s="226">
        <f>SUM(BK215:BK420)</f>
        <v>0</v>
      </c>
    </row>
    <row r="215" s="2" customFormat="1" ht="24.15" customHeight="1">
      <c r="A215" s="39"/>
      <c r="B215" s="40"/>
      <c r="C215" s="229" t="s">
        <v>324</v>
      </c>
      <c r="D215" s="229" t="s">
        <v>205</v>
      </c>
      <c r="E215" s="230" t="s">
        <v>2674</v>
      </c>
      <c r="F215" s="231" t="s">
        <v>2675</v>
      </c>
      <c r="G215" s="232" t="s">
        <v>213</v>
      </c>
      <c r="H215" s="233">
        <v>803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0.0073499999999999998</v>
      </c>
      <c r="R215" s="239">
        <f>Q215*H215</f>
        <v>5.90205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209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209</v>
      </c>
      <c r="BM215" s="241" t="s">
        <v>617</v>
      </c>
    </row>
    <row r="216" s="2" customFormat="1" ht="24.15" customHeight="1">
      <c r="A216" s="39"/>
      <c r="B216" s="40"/>
      <c r="C216" s="229" t="s">
        <v>329</v>
      </c>
      <c r="D216" s="229" t="s">
        <v>205</v>
      </c>
      <c r="E216" s="230" t="s">
        <v>2676</v>
      </c>
      <c r="F216" s="231" t="s">
        <v>2677</v>
      </c>
      <c r="G216" s="232" t="s">
        <v>213</v>
      </c>
      <c r="H216" s="233">
        <v>803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0.00025999999999999998</v>
      </c>
      <c r="R216" s="239">
        <f>Q216*H216</f>
        <v>0.20877999999999999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209</v>
      </c>
      <c r="AT216" s="241" t="s">
        <v>205</v>
      </c>
      <c r="AU216" s="241" t="s">
        <v>85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209</v>
      </c>
      <c r="BM216" s="241" t="s">
        <v>629</v>
      </c>
    </row>
    <row r="217" s="2" customFormat="1" ht="21.75" customHeight="1">
      <c r="A217" s="39"/>
      <c r="B217" s="40"/>
      <c r="C217" s="229" t="s">
        <v>333</v>
      </c>
      <c r="D217" s="229" t="s">
        <v>205</v>
      </c>
      <c r="E217" s="230" t="s">
        <v>2678</v>
      </c>
      <c r="F217" s="231" t="s">
        <v>2679</v>
      </c>
      <c r="G217" s="232" t="s">
        <v>213</v>
      </c>
      <c r="H217" s="233">
        <v>80.299999999999997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0.056000000000000001</v>
      </c>
      <c r="R217" s="239">
        <f>Q217*H217</f>
        <v>4.4968000000000004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642</v>
      </c>
    </row>
    <row r="218" s="2" customFormat="1" ht="24.15" customHeight="1">
      <c r="A218" s="39"/>
      <c r="B218" s="40"/>
      <c r="C218" s="229" t="s">
        <v>338</v>
      </c>
      <c r="D218" s="229" t="s">
        <v>205</v>
      </c>
      <c r="E218" s="230" t="s">
        <v>2680</v>
      </c>
      <c r="F218" s="231" t="s">
        <v>2681</v>
      </c>
      <c r="G218" s="232" t="s">
        <v>213</v>
      </c>
      <c r="H218" s="233">
        <v>803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0.0043800000000000002</v>
      </c>
      <c r="R218" s="239">
        <f>Q218*H218</f>
        <v>3.5171400000000004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655</v>
      </c>
    </row>
    <row r="219" s="2" customFormat="1" ht="24.15" customHeight="1">
      <c r="A219" s="39"/>
      <c r="B219" s="40"/>
      <c r="C219" s="229" t="s">
        <v>343</v>
      </c>
      <c r="D219" s="229" t="s">
        <v>205</v>
      </c>
      <c r="E219" s="230" t="s">
        <v>2682</v>
      </c>
      <c r="F219" s="231" t="s">
        <v>2683</v>
      </c>
      <c r="G219" s="232" t="s">
        <v>213</v>
      </c>
      <c r="H219" s="233">
        <v>803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0.0040000000000000001</v>
      </c>
      <c r="R219" s="239">
        <f>Q219*H219</f>
        <v>3.2120000000000002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671</v>
      </c>
    </row>
    <row r="220" s="2" customFormat="1" ht="24.15" customHeight="1">
      <c r="A220" s="39"/>
      <c r="B220" s="40"/>
      <c r="C220" s="229" t="s">
        <v>210</v>
      </c>
      <c r="D220" s="229" t="s">
        <v>205</v>
      </c>
      <c r="E220" s="230" t="s">
        <v>2684</v>
      </c>
      <c r="F220" s="231" t="s">
        <v>2685</v>
      </c>
      <c r="G220" s="232" t="s">
        <v>213</v>
      </c>
      <c r="H220" s="233">
        <v>803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0.01575</v>
      </c>
      <c r="R220" s="239">
        <f>Q220*H220</f>
        <v>12.64725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209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209</v>
      </c>
      <c r="BM220" s="241" t="s">
        <v>681</v>
      </c>
    </row>
    <row r="221" s="2" customFormat="1" ht="24.15" customHeight="1">
      <c r="A221" s="39"/>
      <c r="B221" s="40"/>
      <c r="C221" s="229" t="s">
        <v>360</v>
      </c>
      <c r="D221" s="229" t="s">
        <v>205</v>
      </c>
      <c r="E221" s="230" t="s">
        <v>2686</v>
      </c>
      <c r="F221" s="231" t="s">
        <v>2687</v>
      </c>
      <c r="G221" s="232" t="s">
        <v>213</v>
      </c>
      <c r="H221" s="233">
        <v>6424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0.0079000000000000008</v>
      </c>
      <c r="R221" s="239">
        <f>Q221*H221</f>
        <v>50.749600000000008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209</v>
      </c>
      <c r="AT221" s="241" t="s">
        <v>205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209</v>
      </c>
      <c r="BM221" s="241" t="s">
        <v>692</v>
      </c>
    </row>
    <row r="222" s="14" customFormat="1">
      <c r="A222" s="14"/>
      <c r="B222" s="254"/>
      <c r="C222" s="255"/>
      <c r="D222" s="245" t="s">
        <v>243</v>
      </c>
      <c r="E222" s="256" t="s">
        <v>1</v>
      </c>
      <c r="F222" s="257" t="s">
        <v>2688</v>
      </c>
      <c r="G222" s="255"/>
      <c r="H222" s="258">
        <v>6424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243</v>
      </c>
      <c r="AU222" s="264" t="s">
        <v>85</v>
      </c>
      <c r="AV222" s="14" t="s">
        <v>85</v>
      </c>
      <c r="AW222" s="14" t="s">
        <v>32</v>
      </c>
      <c r="AX222" s="14" t="s">
        <v>76</v>
      </c>
      <c r="AY222" s="264" t="s">
        <v>203</v>
      </c>
    </row>
    <row r="223" s="15" customFormat="1">
      <c r="A223" s="15"/>
      <c r="B223" s="265"/>
      <c r="C223" s="266"/>
      <c r="D223" s="245" t="s">
        <v>243</v>
      </c>
      <c r="E223" s="267" t="s">
        <v>1</v>
      </c>
      <c r="F223" s="268" t="s">
        <v>247</v>
      </c>
      <c r="G223" s="266"/>
      <c r="H223" s="269">
        <v>6424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243</v>
      </c>
      <c r="AU223" s="275" t="s">
        <v>85</v>
      </c>
      <c r="AV223" s="15" t="s">
        <v>209</v>
      </c>
      <c r="AW223" s="15" t="s">
        <v>32</v>
      </c>
      <c r="AX223" s="15" t="s">
        <v>83</v>
      </c>
      <c r="AY223" s="275" t="s">
        <v>203</v>
      </c>
    </row>
    <row r="224" s="2" customFormat="1" ht="24.15" customHeight="1">
      <c r="A224" s="39"/>
      <c r="B224" s="40"/>
      <c r="C224" s="229" t="s">
        <v>214</v>
      </c>
      <c r="D224" s="229" t="s">
        <v>205</v>
      </c>
      <c r="E224" s="230" t="s">
        <v>289</v>
      </c>
      <c r="F224" s="231" t="s">
        <v>290</v>
      </c>
      <c r="G224" s="232" t="s">
        <v>213</v>
      </c>
      <c r="H224" s="233">
        <v>6236.5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0.0073499999999999998</v>
      </c>
      <c r="R224" s="239">
        <f>Q224*H224</f>
        <v>45.838274999999996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85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291</v>
      </c>
    </row>
    <row r="225" s="14" customFormat="1">
      <c r="A225" s="14"/>
      <c r="B225" s="254"/>
      <c r="C225" s="255"/>
      <c r="D225" s="245" t="s">
        <v>243</v>
      </c>
      <c r="E225" s="256" t="s">
        <v>1</v>
      </c>
      <c r="F225" s="257" t="s">
        <v>2689</v>
      </c>
      <c r="G225" s="255"/>
      <c r="H225" s="258">
        <v>4713.5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243</v>
      </c>
      <c r="AU225" s="264" t="s">
        <v>85</v>
      </c>
      <c r="AV225" s="14" t="s">
        <v>85</v>
      </c>
      <c r="AW225" s="14" t="s">
        <v>32</v>
      </c>
      <c r="AX225" s="14" t="s">
        <v>76</v>
      </c>
      <c r="AY225" s="264" t="s">
        <v>203</v>
      </c>
    </row>
    <row r="226" s="14" customFormat="1">
      <c r="A226" s="14"/>
      <c r="B226" s="254"/>
      <c r="C226" s="255"/>
      <c r="D226" s="245" t="s">
        <v>243</v>
      </c>
      <c r="E226" s="256" t="s">
        <v>1</v>
      </c>
      <c r="F226" s="257" t="s">
        <v>2690</v>
      </c>
      <c r="G226" s="255"/>
      <c r="H226" s="258">
        <v>1523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243</v>
      </c>
      <c r="AU226" s="264" t="s">
        <v>85</v>
      </c>
      <c r="AV226" s="14" t="s">
        <v>85</v>
      </c>
      <c r="AW226" s="14" t="s">
        <v>32</v>
      </c>
      <c r="AX226" s="14" t="s">
        <v>76</v>
      </c>
      <c r="AY226" s="264" t="s">
        <v>203</v>
      </c>
    </row>
    <row r="227" s="15" customFormat="1">
      <c r="A227" s="15"/>
      <c r="B227" s="265"/>
      <c r="C227" s="266"/>
      <c r="D227" s="245" t="s">
        <v>243</v>
      </c>
      <c r="E227" s="267" t="s">
        <v>1</v>
      </c>
      <c r="F227" s="268" t="s">
        <v>247</v>
      </c>
      <c r="G227" s="266"/>
      <c r="H227" s="269">
        <v>6236.5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5" t="s">
        <v>243</v>
      </c>
      <c r="AU227" s="275" t="s">
        <v>85</v>
      </c>
      <c r="AV227" s="15" t="s">
        <v>209</v>
      </c>
      <c r="AW227" s="15" t="s">
        <v>32</v>
      </c>
      <c r="AX227" s="15" t="s">
        <v>83</v>
      </c>
      <c r="AY227" s="275" t="s">
        <v>203</v>
      </c>
    </row>
    <row r="228" s="2" customFormat="1" ht="24.15" customHeight="1">
      <c r="A228" s="39"/>
      <c r="B228" s="40"/>
      <c r="C228" s="229" t="s">
        <v>374</v>
      </c>
      <c r="D228" s="229" t="s">
        <v>205</v>
      </c>
      <c r="E228" s="230" t="s">
        <v>295</v>
      </c>
      <c r="F228" s="231" t="s">
        <v>296</v>
      </c>
      <c r="G228" s="232" t="s">
        <v>213</v>
      </c>
      <c r="H228" s="233">
        <v>5211.759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0.00025999999999999998</v>
      </c>
      <c r="R228" s="239">
        <f>Q228*H228</f>
        <v>1.3550573399999999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297</v>
      </c>
    </row>
    <row r="229" s="14" customFormat="1">
      <c r="A229" s="14"/>
      <c r="B229" s="254"/>
      <c r="C229" s="255"/>
      <c r="D229" s="245" t="s">
        <v>243</v>
      </c>
      <c r="E229" s="256" t="s">
        <v>1</v>
      </c>
      <c r="F229" s="257" t="s">
        <v>2691</v>
      </c>
      <c r="G229" s="255"/>
      <c r="H229" s="258">
        <v>5211.759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243</v>
      </c>
      <c r="AU229" s="264" t="s">
        <v>85</v>
      </c>
      <c r="AV229" s="14" t="s">
        <v>85</v>
      </c>
      <c r="AW229" s="14" t="s">
        <v>32</v>
      </c>
      <c r="AX229" s="14" t="s">
        <v>76</v>
      </c>
      <c r="AY229" s="264" t="s">
        <v>203</v>
      </c>
    </row>
    <row r="230" s="15" customFormat="1">
      <c r="A230" s="15"/>
      <c r="B230" s="265"/>
      <c r="C230" s="266"/>
      <c r="D230" s="245" t="s">
        <v>243</v>
      </c>
      <c r="E230" s="267" t="s">
        <v>1</v>
      </c>
      <c r="F230" s="268" t="s">
        <v>247</v>
      </c>
      <c r="G230" s="266"/>
      <c r="H230" s="269">
        <v>5211.759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5" t="s">
        <v>243</v>
      </c>
      <c r="AU230" s="275" t="s">
        <v>85</v>
      </c>
      <c r="AV230" s="15" t="s">
        <v>209</v>
      </c>
      <c r="AW230" s="15" t="s">
        <v>32</v>
      </c>
      <c r="AX230" s="15" t="s">
        <v>83</v>
      </c>
      <c r="AY230" s="275" t="s">
        <v>203</v>
      </c>
    </row>
    <row r="231" s="2" customFormat="1" ht="21.75" customHeight="1">
      <c r="A231" s="39"/>
      <c r="B231" s="40"/>
      <c r="C231" s="229" t="s">
        <v>381</v>
      </c>
      <c r="D231" s="229" t="s">
        <v>205</v>
      </c>
      <c r="E231" s="230" t="s">
        <v>300</v>
      </c>
      <c r="F231" s="231" t="s">
        <v>301</v>
      </c>
      <c r="G231" s="232" t="s">
        <v>213</v>
      </c>
      <c r="H231" s="233">
        <v>623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0.056000000000000001</v>
      </c>
      <c r="R231" s="239">
        <f>Q231*H231</f>
        <v>34.887999999999998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209</v>
      </c>
      <c r="AT231" s="241" t="s">
        <v>205</v>
      </c>
      <c r="AU231" s="241" t="s">
        <v>85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209</v>
      </c>
      <c r="BM231" s="241" t="s">
        <v>302</v>
      </c>
    </row>
    <row r="232" s="2" customFormat="1" ht="24.15" customHeight="1">
      <c r="A232" s="39"/>
      <c r="B232" s="40"/>
      <c r="C232" s="229" t="s">
        <v>386</v>
      </c>
      <c r="D232" s="229" t="s">
        <v>205</v>
      </c>
      <c r="E232" s="230" t="s">
        <v>303</v>
      </c>
      <c r="F232" s="231" t="s">
        <v>304</v>
      </c>
      <c r="G232" s="232" t="s">
        <v>213</v>
      </c>
      <c r="H232" s="233">
        <v>6236.5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0.0043800000000000002</v>
      </c>
      <c r="R232" s="239">
        <f>Q232*H232</f>
        <v>27.31587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305</v>
      </c>
    </row>
    <row r="233" s="2" customFormat="1" ht="44.25" customHeight="1">
      <c r="A233" s="39"/>
      <c r="B233" s="40"/>
      <c r="C233" s="229" t="s">
        <v>217</v>
      </c>
      <c r="D233" s="229" t="s">
        <v>205</v>
      </c>
      <c r="E233" s="230" t="s">
        <v>307</v>
      </c>
      <c r="F233" s="231" t="s">
        <v>308</v>
      </c>
      <c r="G233" s="232" t="s">
        <v>213</v>
      </c>
      <c r="H233" s="233">
        <v>7039.5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209</v>
      </c>
      <c r="AT233" s="241" t="s">
        <v>205</v>
      </c>
      <c r="AU233" s="241" t="s">
        <v>85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209</v>
      </c>
      <c r="BM233" s="241" t="s">
        <v>309</v>
      </c>
    </row>
    <row r="234" s="13" customFormat="1">
      <c r="A234" s="13"/>
      <c r="B234" s="243"/>
      <c r="C234" s="244"/>
      <c r="D234" s="245" t="s">
        <v>243</v>
      </c>
      <c r="E234" s="246" t="s">
        <v>1</v>
      </c>
      <c r="F234" s="247" t="s">
        <v>310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243</v>
      </c>
      <c r="AU234" s="253" t="s">
        <v>85</v>
      </c>
      <c r="AV234" s="13" t="s">
        <v>83</v>
      </c>
      <c r="AW234" s="13" t="s">
        <v>32</v>
      </c>
      <c r="AX234" s="13" t="s">
        <v>76</v>
      </c>
      <c r="AY234" s="253" t="s">
        <v>203</v>
      </c>
    </row>
    <row r="235" s="14" customFormat="1">
      <c r="A235" s="14"/>
      <c r="B235" s="254"/>
      <c r="C235" s="255"/>
      <c r="D235" s="245" t="s">
        <v>243</v>
      </c>
      <c r="E235" s="256" t="s">
        <v>1</v>
      </c>
      <c r="F235" s="257" t="s">
        <v>2692</v>
      </c>
      <c r="G235" s="255"/>
      <c r="H235" s="258">
        <v>7039.5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243</v>
      </c>
      <c r="AU235" s="264" t="s">
        <v>85</v>
      </c>
      <c r="AV235" s="14" t="s">
        <v>85</v>
      </c>
      <c r="AW235" s="14" t="s">
        <v>32</v>
      </c>
      <c r="AX235" s="14" t="s">
        <v>76</v>
      </c>
      <c r="AY235" s="264" t="s">
        <v>203</v>
      </c>
    </row>
    <row r="236" s="15" customFormat="1">
      <c r="A236" s="15"/>
      <c r="B236" s="265"/>
      <c r="C236" s="266"/>
      <c r="D236" s="245" t="s">
        <v>243</v>
      </c>
      <c r="E236" s="267" t="s">
        <v>1</v>
      </c>
      <c r="F236" s="268" t="s">
        <v>247</v>
      </c>
      <c r="G236" s="266"/>
      <c r="H236" s="269">
        <v>7039.5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243</v>
      </c>
      <c r="AU236" s="275" t="s">
        <v>85</v>
      </c>
      <c r="AV236" s="15" t="s">
        <v>209</v>
      </c>
      <c r="AW236" s="15" t="s">
        <v>32</v>
      </c>
      <c r="AX236" s="15" t="s">
        <v>83</v>
      </c>
      <c r="AY236" s="275" t="s">
        <v>203</v>
      </c>
    </row>
    <row r="237" s="2" customFormat="1" ht="24.15" customHeight="1">
      <c r="A237" s="39"/>
      <c r="B237" s="40"/>
      <c r="C237" s="229" t="s">
        <v>407</v>
      </c>
      <c r="D237" s="229" t="s">
        <v>205</v>
      </c>
      <c r="E237" s="230" t="s">
        <v>313</v>
      </c>
      <c r="F237" s="231" t="s">
        <v>314</v>
      </c>
      <c r="G237" s="232" t="s">
        <v>213</v>
      </c>
      <c r="H237" s="233">
        <v>5211.759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0.0040000000000000001</v>
      </c>
      <c r="R237" s="239">
        <f>Q237*H237</f>
        <v>20.847035999999999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209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209</v>
      </c>
      <c r="BM237" s="241" t="s">
        <v>315</v>
      </c>
    </row>
    <row r="238" s="2" customFormat="1" ht="24.15" customHeight="1">
      <c r="A238" s="39"/>
      <c r="B238" s="40"/>
      <c r="C238" s="229" t="s">
        <v>413</v>
      </c>
      <c r="D238" s="229" t="s">
        <v>205</v>
      </c>
      <c r="E238" s="230" t="s">
        <v>317</v>
      </c>
      <c r="F238" s="231" t="s">
        <v>318</v>
      </c>
      <c r="G238" s="232" t="s">
        <v>213</v>
      </c>
      <c r="H238" s="233">
        <v>7310.71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0.01575</v>
      </c>
      <c r="R238" s="239">
        <f>Q238*H238</f>
        <v>115.1436825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209</v>
      </c>
      <c r="AT238" s="241" t="s">
        <v>205</v>
      </c>
      <c r="AU238" s="241" t="s">
        <v>85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209</v>
      </c>
      <c r="BM238" s="241" t="s">
        <v>319</v>
      </c>
    </row>
    <row r="239" s="13" customFormat="1">
      <c r="A239" s="13"/>
      <c r="B239" s="243"/>
      <c r="C239" s="244"/>
      <c r="D239" s="245" t="s">
        <v>243</v>
      </c>
      <c r="E239" s="246" t="s">
        <v>1</v>
      </c>
      <c r="F239" s="247" t="s">
        <v>320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243</v>
      </c>
      <c r="AU239" s="253" t="s">
        <v>85</v>
      </c>
      <c r="AV239" s="13" t="s">
        <v>83</v>
      </c>
      <c r="AW239" s="13" t="s">
        <v>32</v>
      </c>
      <c r="AX239" s="13" t="s">
        <v>76</v>
      </c>
      <c r="AY239" s="253" t="s">
        <v>203</v>
      </c>
    </row>
    <row r="240" s="14" customFormat="1">
      <c r="A240" s="14"/>
      <c r="B240" s="254"/>
      <c r="C240" s="255"/>
      <c r="D240" s="245" t="s">
        <v>243</v>
      </c>
      <c r="E240" s="256" t="s">
        <v>1</v>
      </c>
      <c r="F240" s="257" t="s">
        <v>2693</v>
      </c>
      <c r="G240" s="255"/>
      <c r="H240" s="258">
        <v>6236.5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243</v>
      </c>
      <c r="AU240" s="264" t="s">
        <v>85</v>
      </c>
      <c r="AV240" s="14" t="s">
        <v>85</v>
      </c>
      <c r="AW240" s="14" t="s">
        <v>32</v>
      </c>
      <c r="AX240" s="14" t="s">
        <v>76</v>
      </c>
      <c r="AY240" s="264" t="s">
        <v>203</v>
      </c>
    </row>
    <row r="241" s="13" customFormat="1">
      <c r="A241" s="13"/>
      <c r="B241" s="243"/>
      <c r="C241" s="244"/>
      <c r="D241" s="245" t="s">
        <v>243</v>
      </c>
      <c r="E241" s="246" t="s">
        <v>1</v>
      </c>
      <c r="F241" s="247" t="s">
        <v>322</v>
      </c>
      <c r="G241" s="244"/>
      <c r="H241" s="246" t="s">
        <v>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243</v>
      </c>
      <c r="AU241" s="253" t="s">
        <v>85</v>
      </c>
      <c r="AV241" s="13" t="s">
        <v>83</v>
      </c>
      <c r="AW241" s="13" t="s">
        <v>32</v>
      </c>
      <c r="AX241" s="13" t="s">
        <v>76</v>
      </c>
      <c r="AY241" s="253" t="s">
        <v>203</v>
      </c>
    </row>
    <row r="242" s="14" customFormat="1">
      <c r="A242" s="14"/>
      <c r="B242" s="254"/>
      <c r="C242" s="255"/>
      <c r="D242" s="245" t="s">
        <v>243</v>
      </c>
      <c r="E242" s="256" t="s">
        <v>1</v>
      </c>
      <c r="F242" s="257" t="s">
        <v>2694</v>
      </c>
      <c r="G242" s="255"/>
      <c r="H242" s="258">
        <v>1074.21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243</v>
      </c>
      <c r="AU242" s="264" t="s">
        <v>85</v>
      </c>
      <c r="AV242" s="14" t="s">
        <v>85</v>
      </c>
      <c r="AW242" s="14" t="s">
        <v>32</v>
      </c>
      <c r="AX242" s="14" t="s">
        <v>76</v>
      </c>
      <c r="AY242" s="264" t="s">
        <v>203</v>
      </c>
    </row>
    <row r="243" s="15" customFormat="1">
      <c r="A243" s="15"/>
      <c r="B243" s="265"/>
      <c r="C243" s="266"/>
      <c r="D243" s="245" t="s">
        <v>243</v>
      </c>
      <c r="E243" s="267" t="s">
        <v>1</v>
      </c>
      <c r="F243" s="268" t="s">
        <v>247</v>
      </c>
      <c r="G243" s="266"/>
      <c r="H243" s="269">
        <v>7310.71</v>
      </c>
      <c r="I243" s="270"/>
      <c r="J243" s="266"/>
      <c r="K243" s="266"/>
      <c r="L243" s="271"/>
      <c r="M243" s="272"/>
      <c r="N243" s="273"/>
      <c r="O243" s="273"/>
      <c r="P243" s="273"/>
      <c r="Q243" s="273"/>
      <c r="R243" s="273"/>
      <c r="S243" s="273"/>
      <c r="T243" s="27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5" t="s">
        <v>243</v>
      </c>
      <c r="AU243" s="275" t="s">
        <v>85</v>
      </c>
      <c r="AV243" s="15" t="s">
        <v>209</v>
      </c>
      <c r="AW243" s="15" t="s">
        <v>32</v>
      </c>
      <c r="AX243" s="15" t="s">
        <v>83</v>
      </c>
      <c r="AY243" s="275" t="s">
        <v>203</v>
      </c>
    </row>
    <row r="244" s="2" customFormat="1" ht="24.15" customHeight="1">
      <c r="A244" s="39"/>
      <c r="B244" s="40"/>
      <c r="C244" s="229" t="s">
        <v>418</v>
      </c>
      <c r="D244" s="229" t="s">
        <v>205</v>
      </c>
      <c r="E244" s="230" t="s">
        <v>325</v>
      </c>
      <c r="F244" s="231" t="s">
        <v>326</v>
      </c>
      <c r="G244" s="232" t="s">
        <v>213</v>
      </c>
      <c r="H244" s="233">
        <v>58485.68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0.0079000000000000008</v>
      </c>
      <c r="R244" s="239">
        <f>Q244*H244</f>
        <v>462.03687200000007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209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209</v>
      </c>
      <c r="BM244" s="241" t="s">
        <v>327</v>
      </c>
    </row>
    <row r="245" s="14" customFormat="1">
      <c r="A245" s="14"/>
      <c r="B245" s="254"/>
      <c r="C245" s="255"/>
      <c r="D245" s="245" t="s">
        <v>243</v>
      </c>
      <c r="E245" s="255"/>
      <c r="F245" s="257" t="s">
        <v>2695</v>
      </c>
      <c r="G245" s="255"/>
      <c r="H245" s="258">
        <v>58485.68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4" t="s">
        <v>243</v>
      </c>
      <c r="AU245" s="264" t="s">
        <v>85</v>
      </c>
      <c r="AV245" s="14" t="s">
        <v>85</v>
      </c>
      <c r="AW245" s="14" t="s">
        <v>4</v>
      </c>
      <c r="AX245" s="14" t="s">
        <v>83</v>
      </c>
      <c r="AY245" s="264" t="s">
        <v>203</v>
      </c>
    </row>
    <row r="246" s="2" customFormat="1" ht="24.15" customHeight="1">
      <c r="A246" s="39"/>
      <c r="B246" s="40"/>
      <c r="C246" s="229" t="s">
        <v>424</v>
      </c>
      <c r="D246" s="229" t="s">
        <v>205</v>
      </c>
      <c r="E246" s="230" t="s">
        <v>2696</v>
      </c>
      <c r="F246" s="231" t="s">
        <v>2697</v>
      </c>
      <c r="G246" s="232" t="s">
        <v>213</v>
      </c>
      <c r="H246" s="233">
        <v>684.47299999999996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0.033579999999999999</v>
      </c>
      <c r="R246" s="239">
        <f>Q246*H246</f>
        <v>22.984603339999996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209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209</v>
      </c>
      <c r="BM246" s="241" t="s">
        <v>774</v>
      </c>
    </row>
    <row r="247" s="14" customFormat="1">
      <c r="A247" s="14"/>
      <c r="B247" s="254"/>
      <c r="C247" s="255"/>
      <c r="D247" s="245" t="s">
        <v>243</v>
      </c>
      <c r="E247" s="256" t="s">
        <v>1</v>
      </c>
      <c r="F247" s="257" t="s">
        <v>2698</v>
      </c>
      <c r="G247" s="255"/>
      <c r="H247" s="258">
        <v>684.47299999999996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243</v>
      </c>
      <c r="AU247" s="264" t="s">
        <v>85</v>
      </c>
      <c r="AV247" s="14" t="s">
        <v>85</v>
      </c>
      <c r="AW247" s="14" t="s">
        <v>32</v>
      </c>
      <c r="AX247" s="14" t="s">
        <v>76</v>
      </c>
      <c r="AY247" s="264" t="s">
        <v>203</v>
      </c>
    </row>
    <row r="248" s="15" customFormat="1">
      <c r="A248" s="15"/>
      <c r="B248" s="265"/>
      <c r="C248" s="266"/>
      <c r="D248" s="245" t="s">
        <v>243</v>
      </c>
      <c r="E248" s="267" t="s">
        <v>1</v>
      </c>
      <c r="F248" s="268" t="s">
        <v>247</v>
      </c>
      <c r="G248" s="266"/>
      <c r="H248" s="269">
        <v>684.47299999999996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5" t="s">
        <v>243</v>
      </c>
      <c r="AU248" s="275" t="s">
        <v>85</v>
      </c>
      <c r="AV248" s="15" t="s">
        <v>209</v>
      </c>
      <c r="AW248" s="15" t="s">
        <v>32</v>
      </c>
      <c r="AX248" s="15" t="s">
        <v>83</v>
      </c>
      <c r="AY248" s="275" t="s">
        <v>203</v>
      </c>
    </row>
    <row r="249" s="2" customFormat="1" ht="24.15" customHeight="1">
      <c r="A249" s="39"/>
      <c r="B249" s="40"/>
      <c r="C249" s="229" t="s">
        <v>429</v>
      </c>
      <c r="D249" s="229" t="s">
        <v>205</v>
      </c>
      <c r="E249" s="230" t="s">
        <v>2699</v>
      </c>
      <c r="F249" s="231" t="s">
        <v>2700</v>
      </c>
      <c r="G249" s="232" t="s">
        <v>213</v>
      </c>
      <c r="H249" s="233">
        <v>1631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209</v>
      </c>
      <c r="AT249" s="241" t="s">
        <v>205</v>
      </c>
      <c r="AU249" s="241" t="s">
        <v>85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209</v>
      </c>
      <c r="BM249" s="241" t="s">
        <v>783</v>
      </c>
    </row>
    <row r="250" s="2" customFormat="1" ht="21.75" customHeight="1">
      <c r="A250" s="39"/>
      <c r="B250" s="40"/>
      <c r="C250" s="229" t="s">
        <v>221</v>
      </c>
      <c r="D250" s="229" t="s">
        <v>205</v>
      </c>
      <c r="E250" s="230" t="s">
        <v>2701</v>
      </c>
      <c r="F250" s="231" t="s">
        <v>2702</v>
      </c>
      <c r="G250" s="232" t="s">
        <v>213</v>
      </c>
      <c r="H250" s="233">
        <v>1631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209</v>
      </c>
      <c r="AT250" s="241" t="s">
        <v>205</v>
      </c>
      <c r="AU250" s="241" t="s">
        <v>85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209</v>
      </c>
      <c r="BM250" s="241" t="s">
        <v>792</v>
      </c>
    </row>
    <row r="251" s="14" customFormat="1">
      <c r="A251" s="14"/>
      <c r="B251" s="254"/>
      <c r="C251" s="255"/>
      <c r="D251" s="245" t="s">
        <v>243</v>
      </c>
      <c r="E251" s="256" t="s">
        <v>1</v>
      </c>
      <c r="F251" s="257" t="s">
        <v>2703</v>
      </c>
      <c r="G251" s="255"/>
      <c r="H251" s="258">
        <v>1631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4" t="s">
        <v>243</v>
      </c>
      <c r="AU251" s="264" t="s">
        <v>85</v>
      </c>
      <c r="AV251" s="14" t="s">
        <v>85</v>
      </c>
      <c r="AW251" s="14" t="s">
        <v>32</v>
      </c>
      <c r="AX251" s="14" t="s">
        <v>76</v>
      </c>
      <c r="AY251" s="264" t="s">
        <v>203</v>
      </c>
    </row>
    <row r="252" s="15" customFormat="1">
      <c r="A252" s="15"/>
      <c r="B252" s="265"/>
      <c r="C252" s="266"/>
      <c r="D252" s="245" t="s">
        <v>243</v>
      </c>
      <c r="E252" s="267" t="s">
        <v>1</v>
      </c>
      <c r="F252" s="268" t="s">
        <v>247</v>
      </c>
      <c r="G252" s="266"/>
      <c r="H252" s="269">
        <v>1631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5" t="s">
        <v>243</v>
      </c>
      <c r="AU252" s="275" t="s">
        <v>85</v>
      </c>
      <c r="AV252" s="15" t="s">
        <v>209</v>
      </c>
      <c r="AW252" s="15" t="s">
        <v>32</v>
      </c>
      <c r="AX252" s="15" t="s">
        <v>83</v>
      </c>
      <c r="AY252" s="275" t="s">
        <v>203</v>
      </c>
    </row>
    <row r="253" s="2" customFormat="1" ht="33" customHeight="1">
      <c r="A253" s="39"/>
      <c r="B253" s="40"/>
      <c r="C253" s="229" t="s">
        <v>437</v>
      </c>
      <c r="D253" s="229" t="s">
        <v>205</v>
      </c>
      <c r="E253" s="230" t="s">
        <v>2704</v>
      </c>
      <c r="F253" s="231" t="s">
        <v>2705</v>
      </c>
      <c r="G253" s="232" t="s">
        <v>213</v>
      </c>
      <c r="H253" s="233">
        <v>4893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209</v>
      </c>
      <c r="AT253" s="241" t="s">
        <v>205</v>
      </c>
      <c r="AU253" s="241" t="s">
        <v>85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209</v>
      </c>
      <c r="BM253" s="241" t="s">
        <v>801</v>
      </c>
    </row>
    <row r="254" s="14" customFormat="1">
      <c r="A254" s="14"/>
      <c r="B254" s="254"/>
      <c r="C254" s="255"/>
      <c r="D254" s="245" t="s">
        <v>243</v>
      </c>
      <c r="E254" s="256" t="s">
        <v>1</v>
      </c>
      <c r="F254" s="257" t="s">
        <v>2706</v>
      </c>
      <c r="G254" s="255"/>
      <c r="H254" s="258">
        <v>4893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243</v>
      </c>
      <c r="AU254" s="264" t="s">
        <v>85</v>
      </c>
      <c r="AV254" s="14" t="s">
        <v>85</v>
      </c>
      <c r="AW254" s="14" t="s">
        <v>32</v>
      </c>
      <c r="AX254" s="14" t="s">
        <v>76</v>
      </c>
      <c r="AY254" s="264" t="s">
        <v>203</v>
      </c>
    </row>
    <row r="255" s="15" customFormat="1">
      <c r="A255" s="15"/>
      <c r="B255" s="265"/>
      <c r="C255" s="266"/>
      <c r="D255" s="245" t="s">
        <v>243</v>
      </c>
      <c r="E255" s="267" t="s">
        <v>1</v>
      </c>
      <c r="F255" s="268" t="s">
        <v>247</v>
      </c>
      <c r="G255" s="266"/>
      <c r="H255" s="269">
        <v>4893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5" t="s">
        <v>243</v>
      </c>
      <c r="AU255" s="275" t="s">
        <v>85</v>
      </c>
      <c r="AV255" s="15" t="s">
        <v>209</v>
      </c>
      <c r="AW255" s="15" t="s">
        <v>32</v>
      </c>
      <c r="AX255" s="15" t="s">
        <v>83</v>
      </c>
      <c r="AY255" s="275" t="s">
        <v>203</v>
      </c>
    </row>
    <row r="256" s="2" customFormat="1" ht="16.5" customHeight="1">
      <c r="A256" s="39"/>
      <c r="B256" s="40"/>
      <c r="C256" s="229" t="s">
        <v>225</v>
      </c>
      <c r="D256" s="229" t="s">
        <v>205</v>
      </c>
      <c r="E256" s="230" t="s">
        <v>330</v>
      </c>
      <c r="F256" s="231" t="s">
        <v>331</v>
      </c>
      <c r="G256" s="232" t="s">
        <v>213</v>
      </c>
      <c r="H256" s="233">
        <v>71.599999999999994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0.00084999999999999995</v>
      </c>
      <c r="R256" s="239">
        <f>Q256*H256</f>
        <v>0.06085999999999999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209</v>
      </c>
      <c r="AT256" s="241" t="s">
        <v>205</v>
      </c>
      <c r="AU256" s="241" t="s">
        <v>85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209</v>
      </c>
      <c r="BM256" s="241" t="s">
        <v>332</v>
      </c>
    </row>
    <row r="257" s="2" customFormat="1" ht="24.15" customHeight="1">
      <c r="A257" s="39"/>
      <c r="B257" s="40"/>
      <c r="C257" s="229" t="s">
        <v>445</v>
      </c>
      <c r="D257" s="229" t="s">
        <v>205</v>
      </c>
      <c r="E257" s="230" t="s">
        <v>334</v>
      </c>
      <c r="F257" s="231" t="s">
        <v>335</v>
      </c>
      <c r="G257" s="232" t="s">
        <v>336</v>
      </c>
      <c r="H257" s="233">
        <v>3042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0.0015</v>
      </c>
      <c r="R257" s="239">
        <f>Q257*H257</f>
        <v>4.5629999999999997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209</v>
      </c>
      <c r="AT257" s="241" t="s">
        <v>205</v>
      </c>
      <c r="AU257" s="241" t="s">
        <v>85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209</v>
      </c>
      <c r="BM257" s="241" t="s">
        <v>337</v>
      </c>
    </row>
    <row r="258" s="2" customFormat="1" ht="16.5" customHeight="1">
      <c r="A258" s="39"/>
      <c r="B258" s="40"/>
      <c r="C258" s="229" t="s">
        <v>452</v>
      </c>
      <c r="D258" s="229" t="s">
        <v>205</v>
      </c>
      <c r="E258" s="230" t="s">
        <v>2707</v>
      </c>
      <c r="F258" s="231" t="s">
        <v>2708</v>
      </c>
      <c r="G258" s="232" t="s">
        <v>213</v>
      </c>
      <c r="H258" s="233">
        <v>2282.2579999999998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0.00025999999999999998</v>
      </c>
      <c r="R258" s="239">
        <f>Q258*H258</f>
        <v>0.59338707999999984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209</v>
      </c>
      <c r="AT258" s="241" t="s">
        <v>205</v>
      </c>
      <c r="AU258" s="241" t="s">
        <v>85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209</v>
      </c>
      <c r="BM258" s="241" t="s">
        <v>829</v>
      </c>
    </row>
    <row r="259" s="14" customFormat="1">
      <c r="A259" s="14"/>
      <c r="B259" s="254"/>
      <c r="C259" s="255"/>
      <c r="D259" s="245" t="s">
        <v>243</v>
      </c>
      <c r="E259" s="256" t="s">
        <v>1</v>
      </c>
      <c r="F259" s="257" t="s">
        <v>2709</v>
      </c>
      <c r="G259" s="255"/>
      <c r="H259" s="258">
        <v>22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243</v>
      </c>
      <c r="AU259" s="264" t="s">
        <v>85</v>
      </c>
      <c r="AV259" s="14" t="s">
        <v>85</v>
      </c>
      <c r="AW259" s="14" t="s">
        <v>32</v>
      </c>
      <c r="AX259" s="14" t="s">
        <v>76</v>
      </c>
      <c r="AY259" s="264" t="s">
        <v>203</v>
      </c>
    </row>
    <row r="260" s="14" customFormat="1">
      <c r="A260" s="14"/>
      <c r="B260" s="254"/>
      <c r="C260" s="255"/>
      <c r="D260" s="245" t="s">
        <v>243</v>
      </c>
      <c r="E260" s="256" t="s">
        <v>1</v>
      </c>
      <c r="F260" s="257" t="s">
        <v>2710</v>
      </c>
      <c r="G260" s="255"/>
      <c r="H260" s="258">
        <v>2260.2579999999998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243</v>
      </c>
      <c r="AU260" s="264" t="s">
        <v>85</v>
      </c>
      <c r="AV260" s="14" t="s">
        <v>85</v>
      </c>
      <c r="AW260" s="14" t="s">
        <v>32</v>
      </c>
      <c r="AX260" s="14" t="s">
        <v>76</v>
      </c>
      <c r="AY260" s="264" t="s">
        <v>203</v>
      </c>
    </row>
    <row r="261" s="15" customFormat="1">
      <c r="A261" s="15"/>
      <c r="B261" s="265"/>
      <c r="C261" s="266"/>
      <c r="D261" s="245" t="s">
        <v>243</v>
      </c>
      <c r="E261" s="267" t="s">
        <v>1</v>
      </c>
      <c r="F261" s="268" t="s">
        <v>247</v>
      </c>
      <c r="G261" s="266"/>
      <c r="H261" s="269">
        <v>2282.2579999999998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5" t="s">
        <v>243</v>
      </c>
      <c r="AU261" s="275" t="s">
        <v>85</v>
      </c>
      <c r="AV261" s="15" t="s">
        <v>209</v>
      </c>
      <c r="AW261" s="15" t="s">
        <v>32</v>
      </c>
      <c r="AX261" s="15" t="s">
        <v>83</v>
      </c>
      <c r="AY261" s="275" t="s">
        <v>203</v>
      </c>
    </row>
    <row r="262" s="2" customFormat="1" ht="24.15" customHeight="1">
      <c r="A262" s="39"/>
      <c r="B262" s="40"/>
      <c r="C262" s="229" t="s">
        <v>458</v>
      </c>
      <c r="D262" s="229" t="s">
        <v>205</v>
      </c>
      <c r="E262" s="230" t="s">
        <v>2711</v>
      </c>
      <c r="F262" s="231" t="s">
        <v>2712</v>
      </c>
      <c r="G262" s="232" t="s">
        <v>336</v>
      </c>
      <c r="H262" s="233">
        <v>1185.2000000000001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209</v>
      </c>
      <c r="AT262" s="241" t="s">
        <v>205</v>
      </c>
      <c r="AU262" s="241" t="s">
        <v>85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209</v>
      </c>
      <c r="BM262" s="241" t="s">
        <v>841</v>
      </c>
    </row>
    <row r="263" s="14" customFormat="1">
      <c r="A263" s="14"/>
      <c r="B263" s="254"/>
      <c r="C263" s="255"/>
      <c r="D263" s="245" t="s">
        <v>243</v>
      </c>
      <c r="E263" s="256" t="s">
        <v>1</v>
      </c>
      <c r="F263" s="257" t="s">
        <v>2713</v>
      </c>
      <c r="G263" s="255"/>
      <c r="H263" s="258">
        <v>1185.2000000000001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243</v>
      </c>
      <c r="AU263" s="264" t="s">
        <v>85</v>
      </c>
      <c r="AV263" s="14" t="s">
        <v>85</v>
      </c>
      <c r="AW263" s="14" t="s">
        <v>32</v>
      </c>
      <c r="AX263" s="14" t="s">
        <v>76</v>
      </c>
      <c r="AY263" s="264" t="s">
        <v>203</v>
      </c>
    </row>
    <row r="264" s="15" customFormat="1">
      <c r="A264" s="15"/>
      <c r="B264" s="265"/>
      <c r="C264" s="266"/>
      <c r="D264" s="245" t="s">
        <v>243</v>
      </c>
      <c r="E264" s="267" t="s">
        <v>1</v>
      </c>
      <c r="F264" s="268" t="s">
        <v>247</v>
      </c>
      <c r="G264" s="266"/>
      <c r="H264" s="269">
        <v>1185.2000000000001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5" t="s">
        <v>243</v>
      </c>
      <c r="AU264" s="275" t="s">
        <v>85</v>
      </c>
      <c r="AV264" s="15" t="s">
        <v>209</v>
      </c>
      <c r="AW264" s="15" t="s">
        <v>32</v>
      </c>
      <c r="AX264" s="15" t="s">
        <v>83</v>
      </c>
      <c r="AY264" s="275" t="s">
        <v>203</v>
      </c>
    </row>
    <row r="265" s="2" customFormat="1" ht="16.5" customHeight="1">
      <c r="A265" s="39"/>
      <c r="B265" s="40"/>
      <c r="C265" s="281" t="s">
        <v>462</v>
      </c>
      <c r="D265" s="281" t="s">
        <v>643</v>
      </c>
      <c r="E265" s="282" t="s">
        <v>2714</v>
      </c>
      <c r="F265" s="283" t="s">
        <v>2715</v>
      </c>
      <c r="G265" s="284" t="s">
        <v>336</v>
      </c>
      <c r="H265" s="285">
        <v>1303.72</v>
      </c>
      <c r="I265" s="286"/>
      <c r="J265" s="287">
        <f>ROUND(I265*H265,2)</f>
        <v>0</v>
      </c>
      <c r="K265" s="288"/>
      <c r="L265" s="289"/>
      <c r="M265" s="290" t="s">
        <v>1</v>
      </c>
      <c r="N265" s="291" t="s">
        <v>41</v>
      </c>
      <c r="O265" s="92"/>
      <c r="P265" s="239">
        <f>O265*H265</f>
        <v>0</v>
      </c>
      <c r="Q265" s="239">
        <v>3.0000000000000001E-05</v>
      </c>
      <c r="R265" s="239">
        <f>Q265*H265</f>
        <v>0.039111600000000003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234</v>
      </c>
      <c r="AT265" s="241" t="s">
        <v>643</v>
      </c>
      <c r="AU265" s="241" t="s">
        <v>85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209</v>
      </c>
      <c r="BM265" s="241" t="s">
        <v>853</v>
      </c>
    </row>
    <row r="266" s="14" customFormat="1">
      <c r="A266" s="14"/>
      <c r="B266" s="254"/>
      <c r="C266" s="255"/>
      <c r="D266" s="245" t="s">
        <v>243</v>
      </c>
      <c r="E266" s="256" t="s">
        <v>1</v>
      </c>
      <c r="F266" s="257" t="s">
        <v>2716</v>
      </c>
      <c r="G266" s="255"/>
      <c r="H266" s="258">
        <v>1303.72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243</v>
      </c>
      <c r="AU266" s="264" t="s">
        <v>85</v>
      </c>
      <c r="AV266" s="14" t="s">
        <v>85</v>
      </c>
      <c r="AW266" s="14" t="s">
        <v>32</v>
      </c>
      <c r="AX266" s="14" t="s">
        <v>76</v>
      </c>
      <c r="AY266" s="264" t="s">
        <v>203</v>
      </c>
    </row>
    <row r="267" s="15" customFormat="1">
      <c r="A267" s="15"/>
      <c r="B267" s="265"/>
      <c r="C267" s="266"/>
      <c r="D267" s="245" t="s">
        <v>243</v>
      </c>
      <c r="E267" s="267" t="s">
        <v>1</v>
      </c>
      <c r="F267" s="268" t="s">
        <v>247</v>
      </c>
      <c r="G267" s="266"/>
      <c r="H267" s="269">
        <v>1303.72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5" t="s">
        <v>243</v>
      </c>
      <c r="AU267" s="275" t="s">
        <v>85</v>
      </c>
      <c r="AV267" s="15" t="s">
        <v>209</v>
      </c>
      <c r="AW267" s="15" t="s">
        <v>32</v>
      </c>
      <c r="AX267" s="15" t="s">
        <v>83</v>
      </c>
      <c r="AY267" s="275" t="s">
        <v>203</v>
      </c>
    </row>
    <row r="268" s="2" customFormat="1" ht="24.15" customHeight="1">
      <c r="A268" s="39"/>
      <c r="B268" s="40"/>
      <c r="C268" s="229" t="s">
        <v>466</v>
      </c>
      <c r="D268" s="229" t="s">
        <v>205</v>
      </c>
      <c r="E268" s="230" t="s">
        <v>2717</v>
      </c>
      <c r="F268" s="231" t="s">
        <v>2718</v>
      </c>
      <c r="G268" s="232" t="s">
        <v>336</v>
      </c>
      <c r="H268" s="233">
        <v>1185.2000000000001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209</v>
      </c>
      <c r="AT268" s="241" t="s">
        <v>205</v>
      </c>
      <c r="AU268" s="241" t="s">
        <v>85</v>
      </c>
      <c r="AY268" s="18" t="s">
        <v>203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209</v>
      </c>
      <c r="BM268" s="241" t="s">
        <v>860</v>
      </c>
    </row>
    <row r="269" s="14" customFormat="1">
      <c r="A269" s="14"/>
      <c r="B269" s="254"/>
      <c r="C269" s="255"/>
      <c r="D269" s="245" t="s">
        <v>243</v>
      </c>
      <c r="E269" s="256" t="s">
        <v>1</v>
      </c>
      <c r="F269" s="257" t="s">
        <v>2719</v>
      </c>
      <c r="G269" s="255"/>
      <c r="H269" s="258">
        <v>1185.2000000000001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243</v>
      </c>
      <c r="AU269" s="264" t="s">
        <v>85</v>
      </c>
      <c r="AV269" s="14" t="s">
        <v>85</v>
      </c>
      <c r="AW269" s="14" t="s">
        <v>32</v>
      </c>
      <c r="AX269" s="14" t="s">
        <v>76</v>
      </c>
      <c r="AY269" s="264" t="s">
        <v>203</v>
      </c>
    </row>
    <row r="270" s="15" customFormat="1">
      <c r="A270" s="15"/>
      <c r="B270" s="265"/>
      <c r="C270" s="266"/>
      <c r="D270" s="245" t="s">
        <v>243</v>
      </c>
      <c r="E270" s="267" t="s">
        <v>1</v>
      </c>
      <c r="F270" s="268" t="s">
        <v>247</v>
      </c>
      <c r="G270" s="266"/>
      <c r="H270" s="269">
        <v>1185.2000000000001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5" t="s">
        <v>243</v>
      </c>
      <c r="AU270" s="275" t="s">
        <v>85</v>
      </c>
      <c r="AV270" s="15" t="s">
        <v>209</v>
      </c>
      <c r="AW270" s="15" t="s">
        <v>32</v>
      </c>
      <c r="AX270" s="15" t="s">
        <v>83</v>
      </c>
      <c r="AY270" s="275" t="s">
        <v>203</v>
      </c>
    </row>
    <row r="271" s="2" customFormat="1" ht="16.5" customHeight="1">
      <c r="A271" s="39"/>
      <c r="B271" s="40"/>
      <c r="C271" s="281" t="s">
        <v>229</v>
      </c>
      <c r="D271" s="281" t="s">
        <v>643</v>
      </c>
      <c r="E271" s="282" t="s">
        <v>2720</v>
      </c>
      <c r="F271" s="283" t="s">
        <v>2721</v>
      </c>
      <c r="G271" s="284" t="s">
        <v>336</v>
      </c>
      <c r="H271" s="285">
        <v>1303.72</v>
      </c>
      <c r="I271" s="286"/>
      <c r="J271" s="287">
        <f>ROUND(I271*H271,2)</f>
        <v>0</v>
      </c>
      <c r="K271" s="288"/>
      <c r="L271" s="289"/>
      <c r="M271" s="290" t="s">
        <v>1</v>
      </c>
      <c r="N271" s="291" t="s">
        <v>41</v>
      </c>
      <c r="O271" s="92"/>
      <c r="P271" s="239">
        <f>O271*H271</f>
        <v>0</v>
      </c>
      <c r="Q271" s="239">
        <v>4.0000000000000003E-05</v>
      </c>
      <c r="R271" s="239">
        <f>Q271*H271</f>
        <v>0.052148800000000002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234</v>
      </c>
      <c r="AT271" s="241" t="s">
        <v>643</v>
      </c>
      <c r="AU271" s="241" t="s">
        <v>85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209</v>
      </c>
      <c r="BM271" s="241" t="s">
        <v>868</v>
      </c>
    </row>
    <row r="272" s="14" customFormat="1">
      <c r="A272" s="14"/>
      <c r="B272" s="254"/>
      <c r="C272" s="255"/>
      <c r="D272" s="245" t="s">
        <v>243</v>
      </c>
      <c r="E272" s="256" t="s">
        <v>1</v>
      </c>
      <c r="F272" s="257" t="s">
        <v>2722</v>
      </c>
      <c r="G272" s="255"/>
      <c r="H272" s="258">
        <v>1303.72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4" t="s">
        <v>243</v>
      </c>
      <c r="AU272" s="264" t="s">
        <v>85</v>
      </c>
      <c r="AV272" s="14" t="s">
        <v>85</v>
      </c>
      <c r="AW272" s="14" t="s">
        <v>32</v>
      </c>
      <c r="AX272" s="14" t="s">
        <v>76</v>
      </c>
      <c r="AY272" s="264" t="s">
        <v>203</v>
      </c>
    </row>
    <row r="273" s="15" customFormat="1">
      <c r="A273" s="15"/>
      <c r="B273" s="265"/>
      <c r="C273" s="266"/>
      <c r="D273" s="245" t="s">
        <v>243</v>
      </c>
      <c r="E273" s="267" t="s">
        <v>1</v>
      </c>
      <c r="F273" s="268" t="s">
        <v>247</v>
      </c>
      <c r="G273" s="266"/>
      <c r="H273" s="269">
        <v>1303.72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5" t="s">
        <v>243</v>
      </c>
      <c r="AU273" s="275" t="s">
        <v>85</v>
      </c>
      <c r="AV273" s="15" t="s">
        <v>209</v>
      </c>
      <c r="AW273" s="15" t="s">
        <v>32</v>
      </c>
      <c r="AX273" s="15" t="s">
        <v>83</v>
      </c>
      <c r="AY273" s="275" t="s">
        <v>203</v>
      </c>
    </row>
    <row r="274" s="2" customFormat="1" ht="33" customHeight="1">
      <c r="A274" s="39"/>
      <c r="B274" s="40"/>
      <c r="C274" s="229" t="s">
        <v>477</v>
      </c>
      <c r="D274" s="229" t="s">
        <v>205</v>
      </c>
      <c r="E274" s="230" t="s">
        <v>2723</v>
      </c>
      <c r="F274" s="231" t="s">
        <v>2724</v>
      </c>
      <c r="G274" s="232" t="s">
        <v>213</v>
      </c>
      <c r="H274" s="233">
        <v>22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0.011599999999999999</v>
      </c>
      <c r="R274" s="239">
        <f>Q274*H274</f>
        <v>0.25519999999999998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209</v>
      </c>
      <c r="AT274" s="241" t="s">
        <v>205</v>
      </c>
      <c r="AU274" s="241" t="s">
        <v>85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209</v>
      </c>
      <c r="BM274" s="241" t="s">
        <v>892</v>
      </c>
    </row>
    <row r="275" s="14" customFormat="1">
      <c r="A275" s="14"/>
      <c r="B275" s="254"/>
      <c r="C275" s="255"/>
      <c r="D275" s="245" t="s">
        <v>243</v>
      </c>
      <c r="E275" s="256" t="s">
        <v>1</v>
      </c>
      <c r="F275" s="257" t="s">
        <v>2709</v>
      </c>
      <c r="G275" s="255"/>
      <c r="H275" s="258">
        <v>22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4" t="s">
        <v>243</v>
      </c>
      <c r="AU275" s="264" t="s">
        <v>85</v>
      </c>
      <c r="AV275" s="14" t="s">
        <v>85</v>
      </c>
      <c r="AW275" s="14" t="s">
        <v>32</v>
      </c>
      <c r="AX275" s="14" t="s">
        <v>76</v>
      </c>
      <c r="AY275" s="264" t="s">
        <v>203</v>
      </c>
    </row>
    <row r="276" s="15" customFormat="1">
      <c r="A276" s="15"/>
      <c r="B276" s="265"/>
      <c r="C276" s="266"/>
      <c r="D276" s="245" t="s">
        <v>243</v>
      </c>
      <c r="E276" s="267" t="s">
        <v>1</v>
      </c>
      <c r="F276" s="268" t="s">
        <v>247</v>
      </c>
      <c r="G276" s="266"/>
      <c r="H276" s="269">
        <v>22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5" t="s">
        <v>243</v>
      </c>
      <c r="AU276" s="275" t="s">
        <v>85</v>
      </c>
      <c r="AV276" s="15" t="s">
        <v>209</v>
      </c>
      <c r="AW276" s="15" t="s">
        <v>32</v>
      </c>
      <c r="AX276" s="15" t="s">
        <v>83</v>
      </c>
      <c r="AY276" s="275" t="s">
        <v>203</v>
      </c>
    </row>
    <row r="277" s="2" customFormat="1" ht="24.15" customHeight="1">
      <c r="A277" s="39"/>
      <c r="B277" s="40"/>
      <c r="C277" s="281" t="s">
        <v>233</v>
      </c>
      <c r="D277" s="281" t="s">
        <v>643</v>
      </c>
      <c r="E277" s="282" t="s">
        <v>2725</v>
      </c>
      <c r="F277" s="283" t="s">
        <v>2726</v>
      </c>
      <c r="G277" s="284" t="s">
        <v>213</v>
      </c>
      <c r="H277" s="285">
        <v>24.199999999999999</v>
      </c>
      <c r="I277" s="286"/>
      <c r="J277" s="287">
        <f>ROUND(I277*H277,2)</f>
        <v>0</v>
      </c>
      <c r="K277" s="288"/>
      <c r="L277" s="289"/>
      <c r="M277" s="290" t="s">
        <v>1</v>
      </c>
      <c r="N277" s="291" t="s">
        <v>41</v>
      </c>
      <c r="O277" s="92"/>
      <c r="P277" s="239">
        <f>O277*H277</f>
        <v>0</v>
      </c>
      <c r="Q277" s="239">
        <v>0.021999999999999999</v>
      </c>
      <c r="R277" s="239">
        <f>Q277*H277</f>
        <v>0.53239999999999998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234</v>
      </c>
      <c r="AT277" s="241" t="s">
        <v>643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901</v>
      </c>
    </row>
    <row r="278" s="14" customFormat="1">
      <c r="A278" s="14"/>
      <c r="B278" s="254"/>
      <c r="C278" s="255"/>
      <c r="D278" s="245" t="s">
        <v>243</v>
      </c>
      <c r="E278" s="256" t="s">
        <v>1</v>
      </c>
      <c r="F278" s="257" t="s">
        <v>2727</v>
      </c>
      <c r="G278" s="255"/>
      <c r="H278" s="258">
        <v>24.199999999999999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243</v>
      </c>
      <c r="AU278" s="264" t="s">
        <v>85</v>
      </c>
      <c r="AV278" s="14" t="s">
        <v>85</v>
      </c>
      <c r="AW278" s="14" t="s">
        <v>32</v>
      </c>
      <c r="AX278" s="14" t="s">
        <v>76</v>
      </c>
      <c r="AY278" s="264" t="s">
        <v>203</v>
      </c>
    </row>
    <row r="279" s="15" customFormat="1">
      <c r="A279" s="15"/>
      <c r="B279" s="265"/>
      <c r="C279" s="266"/>
      <c r="D279" s="245" t="s">
        <v>243</v>
      </c>
      <c r="E279" s="267" t="s">
        <v>1</v>
      </c>
      <c r="F279" s="268" t="s">
        <v>247</v>
      </c>
      <c r="G279" s="266"/>
      <c r="H279" s="269">
        <v>24.199999999999999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5" t="s">
        <v>243</v>
      </c>
      <c r="AU279" s="275" t="s">
        <v>85</v>
      </c>
      <c r="AV279" s="15" t="s">
        <v>209</v>
      </c>
      <c r="AW279" s="15" t="s">
        <v>32</v>
      </c>
      <c r="AX279" s="15" t="s">
        <v>83</v>
      </c>
      <c r="AY279" s="275" t="s">
        <v>203</v>
      </c>
    </row>
    <row r="280" s="2" customFormat="1" ht="33" customHeight="1">
      <c r="A280" s="39"/>
      <c r="B280" s="40"/>
      <c r="C280" s="229" t="s">
        <v>488</v>
      </c>
      <c r="D280" s="229" t="s">
        <v>205</v>
      </c>
      <c r="E280" s="230" t="s">
        <v>2728</v>
      </c>
      <c r="F280" s="231" t="s">
        <v>2729</v>
      </c>
      <c r="G280" s="232" t="s">
        <v>336</v>
      </c>
      <c r="H280" s="233">
        <v>433.495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0.0033899999999999998</v>
      </c>
      <c r="R280" s="239">
        <f>Q280*H280</f>
        <v>1.46954805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209</v>
      </c>
      <c r="AT280" s="241" t="s">
        <v>205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209</v>
      </c>
      <c r="BM280" s="241" t="s">
        <v>909</v>
      </c>
    </row>
    <row r="281" s="14" customFormat="1">
      <c r="A281" s="14"/>
      <c r="B281" s="254"/>
      <c r="C281" s="255"/>
      <c r="D281" s="245" t="s">
        <v>243</v>
      </c>
      <c r="E281" s="256" t="s">
        <v>1</v>
      </c>
      <c r="F281" s="257" t="s">
        <v>2730</v>
      </c>
      <c r="G281" s="255"/>
      <c r="H281" s="258">
        <v>433.495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243</v>
      </c>
      <c r="AU281" s="264" t="s">
        <v>85</v>
      </c>
      <c r="AV281" s="14" t="s">
        <v>85</v>
      </c>
      <c r="AW281" s="14" t="s">
        <v>32</v>
      </c>
      <c r="AX281" s="14" t="s">
        <v>76</v>
      </c>
      <c r="AY281" s="264" t="s">
        <v>203</v>
      </c>
    </row>
    <row r="282" s="15" customFormat="1">
      <c r="A282" s="15"/>
      <c r="B282" s="265"/>
      <c r="C282" s="266"/>
      <c r="D282" s="245" t="s">
        <v>243</v>
      </c>
      <c r="E282" s="267" t="s">
        <v>1</v>
      </c>
      <c r="F282" s="268" t="s">
        <v>247</v>
      </c>
      <c r="G282" s="266"/>
      <c r="H282" s="269">
        <v>433.495</v>
      </c>
      <c r="I282" s="270"/>
      <c r="J282" s="266"/>
      <c r="K282" s="266"/>
      <c r="L282" s="271"/>
      <c r="M282" s="272"/>
      <c r="N282" s="273"/>
      <c r="O282" s="273"/>
      <c r="P282" s="273"/>
      <c r="Q282" s="273"/>
      <c r="R282" s="273"/>
      <c r="S282" s="273"/>
      <c r="T282" s="27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5" t="s">
        <v>243</v>
      </c>
      <c r="AU282" s="275" t="s">
        <v>85</v>
      </c>
      <c r="AV282" s="15" t="s">
        <v>209</v>
      </c>
      <c r="AW282" s="15" t="s">
        <v>32</v>
      </c>
      <c r="AX282" s="15" t="s">
        <v>83</v>
      </c>
      <c r="AY282" s="275" t="s">
        <v>203</v>
      </c>
    </row>
    <row r="283" s="2" customFormat="1" ht="24.15" customHeight="1">
      <c r="A283" s="39"/>
      <c r="B283" s="40"/>
      <c r="C283" s="281" t="s">
        <v>237</v>
      </c>
      <c r="D283" s="281" t="s">
        <v>643</v>
      </c>
      <c r="E283" s="282" t="s">
        <v>2731</v>
      </c>
      <c r="F283" s="283" t="s">
        <v>2732</v>
      </c>
      <c r="G283" s="284" t="s">
        <v>213</v>
      </c>
      <c r="H283" s="285">
        <v>214.58000000000001</v>
      </c>
      <c r="I283" s="286"/>
      <c r="J283" s="287">
        <f>ROUND(I283*H283,2)</f>
        <v>0</v>
      </c>
      <c r="K283" s="288"/>
      <c r="L283" s="289"/>
      <c r="M283" s="290" t="s">
        <v>1</v>
      </c>
      <c r="N283" s="291" t="s">
        <v>41</v>
      </c>
      <c r="O283" s="92"/>
      <c r="P283" s="239">
        <f>O283*H283</f>
        <v>0</v>
      </c>
      <c r="Q283" s="239">
        <v>0.0047999999999999996</v>
      </c>
      <c r="R283" s="239">
        <f>Q283*H283</f>
        <v>1.029984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234</v>
      </c>
      <c r="AT283" s="241" t="s">
        <v>643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209</v>
      </c>
      <c r="BM283" s="241" t="s">
        <v>917</v>
      </c>
    </row>
    <row r="284" s="14" customFormat="1">
      <c r="A284" s="14"/>
      <c r="B284" s="254"/>
      <c r="C284" s="255"/>
      <c r="D284" s="245" t="s">
        <v>243</v>
      </c>
      <c r="E284" s="256" t="s">
        <v>1</v>
      </c>
      <c r="F284" s="257" t="s">
        <v>2733</v>
      </c>
      <c r="G284" s="255"/>
      <c r="H284" s="258">
        <v>214.58000000000001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243</v>
      </c>
      <c r="AU284" s="264" t="s">
        <v>85</v>
      </c>
      <c r="AV284" s="14" t="s">
        <v>85</v>
      </c>
      <c r="AW284" s="14" t="s">
        <v>32</v>
      </c>
      <c r="AX284" s="14" t="s">
        <v>76</v>
      </c>
      <c r="AY284" s="264" t="s">
        <v>203</v>
      </c>
    </row>
    <row r="285" s="15" customFormat="1">
      <c r="A285" s="15"/>
      <c r="B285" s="265"/>
      <c r="C285" s="266"/>
      <c r="D285" s="245" t="s">
        <v>243</v>
      </c>
      <c r="E285" s="267" t="s">
        <v>1</v>
      </c>
      <c r="F285" s="268" t="s">
        <v>247</v>
      </c>
      <c r="G285" s="266"/>
      <c r="H285" s="269">
        <v>214.58000000000001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5" t="s">
        <v>243</v>
      </c>
      <c r="AU285" s="275" t="s">
        <v>85</v>
      </c>
      <c r="AV285" s="15" t="s">
        <v>209</v>
      </c>
      <c r="AW285" s="15" t="s">
        <v>32</v>
      </c>
      <c r="AX285" s="15" t="s">
        <v>83</v>
      </c>
      <c r="AY285" s="275" t="s">
        <v>203</v>
      </c>
    </row>
    <row r="286" s="2" customFormat="1" ht="33" customHeight="1">
      <c r="A286" s="39"/>
      <c r="B286" s="40"/>
      <c r="C286" s="229" t="s">
        <v>497</v>
      </c>
      <c r="D286" s="229" t="s">
        <v>205</v>
      </c>
      <c r="E286" s="230" t="s">
        <v>2728</v>
      </c>
      <c r="F286" s="231" t="s">
        <v>2729</v>
      </c>
      <c r="G286" s="232" t="s">
        <v>336</v>
      </c>
      <c r="H286" s="233">
        <v>86.879999999999995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0.0033899999999999998</v>
      </c>
      <c r="R286" s="239">
        <f>Q286*H286</f>
        <v>0.29452319999999999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209</v>
      </c>
      <c r="AT286" s="241" t="s">
        <v>205</v>
      </c>
      <c r="AU286" s="241" t="s">
        <v>85</v>
      </c>
      <c r="AY286" s="18" t="s">
        <v>203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209</v>
      </c>
      <c r="BM286" s="241" t="s">
        <v>925</v>
      </c>
    </row>
    <row r="287" s="14" customFormat="1">
      <c r="A287" s="14"/>
      <c r="B287" s="254"/>
      <c r="C287" s="255"/>
      <c r="D287" s="245" t="s">
        <v>243</v>
      </c>
      <c r="E287" s="256" t="s">
        <v>1</v>
      </c>
      <c r="F287" s="257" t="s">
        <v>2734</v>
      </c>
      <c r="G287" s="255"/>
      <c r="H287" s="258">
        <v>86.879999999999995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4" t="s">
        <v>243</v>
      </c>
      <c r="AU287" s="264" t="s">
        <v>85</v>
      </c>
      <c r="AV287" s="14" t="s">
        <v>85</v>
      </c>
      <c r="AW287" s="14" t="s">
        <v>32</v>
      </c>
      <c r="AX287" s="14" t="s">
        <v>76</v>
      </c>
      <c r="AY287" s="264" t="s">
        <v>203</v>
      </c>
    </row>
    <row r="288" s="15" customFormat="1">
      <c r="A288" s="15"/>
      <c r="B288" s="265"/>
      <c r="C288" s="266"/>
      <c r="D288" s="245" t="s">
        <v>243</v>
      </c>
      <c r="E288" s="267" t="s">
        <v>1</v>
      </c>
      <c r="F288" s="268" t="s">
        <v>247</v>
      </c>
      <c r="G288" s="266"/>
      <c r="H288" s="269">
        <v>86.879999999999995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5" t="s">
        <v>243</v>
      </c>
      <c r="AU288" s="275" t="s">
        <v>85</v>
      </c>
      <c r="AV288" s="15" t="s">
        <v>209</v>
      </c>
      <c r="AW288" s="15" t="s">
        <v>32</v>
      </c>
      <c r="AX288" s="15" t="s">
        <v>83</v>
      </c>
      <c r="AY288" s="275" t="s">
        <v>203</v>
      </c>
    </row>
    <row r="289" s="2" customFormat="1" ht="24.15" customHeight="1">
      <c r="A289" s="39"/>
      <c r="B289" s="40"/>
      <c r="C289" s="281" t="s">
        <v>242</v>
      </c>
      <c r="D289" s="281" t="s">
        <v>643</v>
      </c>
      <c r="E289" s="282" t="s">
        <v>2731</v>
      </c>
      <c r="F289" s="283" t="s">
        <v>2732</v>
      </c>
      <c r="G289" s="284" t="s">
        <v>213</v>
      </c>
      <c r="H289" s="285">
        <v>43.006</v>
      </c>
      <c r="I289" s="286"/>
      <c r="J289" s="287">
        <f>ROUND(I289*H289,2)</f>
        <v>0</v>
      </c>
      <c r="K289" s="288"/>
      <c r="L289" s="289"/>
      <c r="M289" s="290" t="s">
        <v>1</v>
      </c>
      <c r="N289" s="291" t="s">
        <v>41</v>
      </c>
      <c r="O289" s="92"/>
      <c r="P289" s="239">
        <f>O289*H289</f>
        <v>0</v>
      </c>
      <c r="Q289" s="239">
        <v>0.0047999999999999996</v>
      </c>
      <c r="R289" s="239">
        <f>Q289*H289</f>
        <v>0.2064288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234</v>
      </c>
      <c r="AT289" s="241" t="s">
        <v>643</v>
      </c>
      <c r="AU289" s="241" t="s">
        <v>85</v>
      </c>
      <c r="AY289" s="18" t="s">
        <v>203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209</v>
      </c>
      <c r="BM289" s="241" t="s">
        <v>933</v>
      </c>
    </row>
    <row r="290" s="14" customFormat="1">
      <c r="A290" s="14"/>
      <c r="B290" s="254"/>
      <c r="C290" s="255"/>
      <c r="D290" s="245" t="s">
        <v>243</v>
      </c>
      <c r="E290" s="256" t="s">
        <v>1</v>
      </c>
      <c r="F290" s="257" t="s">
        <v>2735</v>
      </c>
      <c r="G290" s="255"/>
      <c r="H290" s="258">
        <v>43.006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4" t="s">
        <v>243</v>
      </c>
      <c r="AU290" s="264" t="s">
        <v>85</v>
      </c>
      <c r="AV290" s="14" t="s">
        <v>85</v>
      </c>
      <c r="AW290" s="14" t="s">
        <v>32</v>
      </c>
      <c r="AX290" s="14" t="s">
        <v>76</v>
      </c>
      <c r="AY290" s="264" t="s">
        <v>203</v>
      </c>
    </row>
    <row r="291" s="15" customFormat="1">
      <c r="A291" s="15"/>
      <c r="B291" s="265"/>
      <c r="C291" s="266"/>
      <c r="D291" s="245" t="s">
        <v>243</v>
      </c>
      <c r="E291" s="267" t="s">
        <v>1</v>
      </c>
      <c r="F291" s="268" t="s">
        <v>247</v>
      </c>
      <c r="G291" s="266"/>
      <c r="H291" s="269">
        <v>43.006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5" t="s">
        <v>243</v>
      </c>
      <c r="AU291" s="275" t="s">
        <v>85</v>
      </c>
      <c r="AV291" s="15" t="s">
        <v>209</v>
      </c>
      <c r="AW291" s="15" t="s">
        <v>32</v>
      </c>
      <c r="AX291" s="15" t="s">
        <v>83</v>
      </c>
      <c r="AY291" s="275" t="s">
        <v>203</v>
      </c>
    </row>
    <row r="292" s="2" customFormat="1" ht="24.15" customHeight="1">
      <c r="A292" s="39"/>
      <c r="B292" s="40"/>
      <c r="C292" s="229" t="s">
        <v>504</v>
      </c>
      <c r="D292" s="229" t="s">
        <v>205</v>
      </c>
      <c r="E292" s="230" t="s">
        <v>2736</v>
      </c>
      <c r="F292" s="231" t="s">
        <v>2737</v>
      </c>
      <c r="G292" s="232" t="s">
        <v>213</v>
      </c>
      <c r="H292" s="233">
        <v>22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8.0000000000000007E-05</v>
      </c>
      <c r="R292" s="239">
        <f>Q292*H292</f>
        <v>0.0017600000000000001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209</v>
      </c>
      <c r="AT292" s="241" t="s">
        <v>205</v>
      </c>
      <c r="AU292" s="241" t="s">
        <v>85</v>
      </c>
      <c r="AY292" s="18" t="s">
        <v>203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209</v>
      </c>
      <c r="BM292" s="241" t="s">
        <v>949</v>
      </c>
    </row>
    <row r="293" s="14" customFormat="1">
      <c r="A293" s="14"/>
      <c r="B293" s="254"/>
      <c r="C293" s="255"/>
      <c r="D293" s="245" t="s">
        <v>243</v>
      </c>
      <c r="E293" s="256" t="s">
        <v>1</v>
      </c>
      <c r="F293" s="257" t="s">
        <v>2709</v>
      </c>
      <c r="G293" s="255"/>
      <c r="H293" s="258">
        <v>22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4" t="s">
        <v>243</v>
      </c>
      <c r="AU293" s="264" t="s">
        <v>85</v>
      </c>
      <c r="AV293" s="14" t="s">
        <v>85</v>
      </c>
      <c r="AW293" s="14" t="s">
        <v>32</v>
      </c>
      <c r="AX293" s="14" t="s">
        <v>76</v>
      </c>
      <c r="AY293" s="264" t="s">
        <v>203</v>
      </c>
    </row>
    <row r="294" s="15" customFormat="1">
      <c r="A294" s="15"/>
      <c r="B294" s="265"/>
      <c r="C294" s="266"/>
      <c r="D294" s="245" t="s">
        <v>243</v>
      </c>
      <c r="E294" s="267" t="s">
        <v>1</v>
      </c>
      <c r="F294" s="268" t="s">
        <v>247</v>
      </c>
      <c r="G294" s="266"/>
      <c r="H294" s="269">
        <v>22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5" t="s">
        <v>243</v>
      </c>
      <c r="AU294" s="275" t="s">
        <v>85</v>
      </c>
      <c r="AV294" s="15" t="s">
        <v>209</v>
      </c>
      <c r="AW294" s="15" t="s">
        <v>32</v>
      </c>
      <c r="AX294" s="15" t="s">
        <v>83</v>
      </c>
      <c r="AY294" s="275" t="s">
        <v>203</v>
      </c>
    </row>
    <row r="295" s="2" customFormat="1" ht="24.15" customHeight="1">
      <c r="A295" s="39"/>
      <c r="B295" s="40"/>
      <c r="C295" s="229" t="s">
        <v>251</v>
      </c>
      <c r="D295" s="229" t="s">
        <v>205</v>
      </c>
      <c r="E295" s="230" t="s">
        <v>2738</v>
      </c>
      <c r="F295" s="231" t="s">
        <v>2739</v>
      </c>
      <c r="G295" s="232" t="s">
        <v>213</v>
      </c>
      <c r="H295" s="233">
        <v>854.74800000000005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0.013899999999999999</v>
      </c>
      <c r="R295" s="239">
        <f>Q295*H295</f>
        <v>11.8809972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209</v>
      </c>
      <c r="AT295" s="241" t="s">
        <v>205</v>
      </c>
      <c r="AU295" s="241" t="s">
        <v>85</v>
      </c>
      <c r="AY295" s="18" t="s">
        <v>203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209</v>
      </c>
      <c r="BM295" s="241" t="s">
        <v>957</v>
      </c>
    </row>
    <row r="296" s="2" customFormat="1" ht="24.15" customHeight="1">
      <c r="A296" s="39"/>
      <c r="B296" s="40"/>
      <c r="C296" s="229" t="s">
        <v>513</v>
      </c>
      <c r="D296" s="229" t="s">
        <v>205</v>
      </c>
      <c r="E296" s="230" t="s">
        <v>2740</v>
      </c>
      <c r="F296" s="231" t="s">
        <v>2741</v>
      </c>
      <c r="G296" s="232" t="s">
        <v>213</v>
      </c>
      <c r="H296" s="233">
        <v>1025.115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0.01481</v>
      </c>
      <c r="R296" s="239">
        <f>Q296*H296</f>
        <v>15.18195315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209</v>
      </c>
      <c r="AT296" s="241" t="s">
        <v>205</v>
      </c>
      <c r="AU296" s="241" t="s">
        <v>85</v>
      </c>
      <c r="AY296" s="18" t="s">
        <v>203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209</v>
      </c>
      <c r="BM296" s="241" t="s">
        <v>964</v>
      </c>
    </row>
    <row r="297" s="2" customFormat="1" ht="24.15" customHeight="1">
      <c r="A297" s="39"/>
      <c r="B297" s="40"/>
      <c r="C297" s="229" t="s">
        <v>256</v>
      </c>
      <c r="D297" s="229" t="s">
        <v>205</v>
      </c>
      <c r="E297" s="230" t="s">
        <v>2742</v>
      </c>
      <c r="F297" s="231" t="s">
        <v>2743</v>
      </c>
      <c r="G297" s="232" t="s">
        <v>213</v>
      </c>
      <c r="H297" s="233">
        <v>402.39499999999998</v>
      </c>
      <c r="I297" s="234"/>
      <c r="J297" s="235">
        <f>ROUND(I297*H297,2)</f>
        <v>0</v>
      </c>
      <c r="K297" s="236"/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0.01457</v>
      </c>
      <c r="R297" s="239">
        <f>Q297*H297</f>
        <v>5.8628951499999999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209</v>
      </c>
      <c r="AT297" s="241" t="s">
        <v>205</v>
      </c>
      <c r="AU297" s="241" t="s">
        <v>85</v>
      </c>
      <c r="AY297" s="18" t="s">
        <v>203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209</v>
      </c>
      <c r="BM297" s="241" t="s">
        <v>972</v>
      </c>
    </row>
    <row r="298" s="14" customFormat="1">
      <c r="A298" s="14"/>
      <c r="B298" s="254"/>
      <c r="C298" s="255"/>
      <c r="D298" s="245" t="s">
        <v>243</v>
      </c>
      <c r="E298" s="256" t="s">
        <v>1</v>
      </c>
      <c r="F298" s="257" t="s">
        <v>2744</v>
      </c>
      <c r="G298" s="255"/>
      <c r="H298" s="258">
        <v>402.39499999999998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243</v>
      </c>
      <c r="AU298" s="264" t="s">
        <v>85</v>
      </c>
      <c r="AV298" s="14" t="s">
        <v>85</v>
      </c>
      <c r="AW298" s="14" t="s">
        <v>32</v>
      </c>
      <c r="AX298" s="14" t="s">
        <v>76</v>
      </c>
      <c r="AY298" s="264" t="s">
        <v>203</v>
      </c>
    </row>
    <row r="299" s="15" customFormat="1">
      <c r="A299" s="15"/>
      <c r="B299" s="265"/>
      <c r="C299" s="266"/>
      <c r="D299" s="245" t="s">
        <v>243</v>
      </c>
      <c r="E299" s="267" t="s">
        <v>1</v>
      </c>
      <c r="F299" s="268" t="s">
        <v>247</v>
      </c>
      <c r="G299" s="266"/>
      <c r="H299" s="269">
        <v>402.39499999999998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5" t="s">
        <v>243</v>
      </c>
      <c r="AU299" s="275" t="s">
        <v>85</v>
      </c>
      <c r="AV299" s="15" t="s">
        <v>209</v>
      </c>
      <c r="AW299" s="15" t="s">
        <v>32</v>
      </c>
      <c r="AX299" s="15" t="s">
        <v>83</v>
      </c>
      <c r="AY299" s="275" t="s">
        <v>203</v>
      </c>
    </row>
    <row r="300" s="2" customFormat="1" ht="21.75" customHeight="1">
      <c r="A300" s="39"/>
      <c r="B300" s="40"/>
      <c r="C300" s="229" t="s">
        <v>522</v>
      </c>
      <c r="D300" s="229" t="s">
        <v>205</v>
      </c>
      <c r="E300" s="230" t="s">
        <v>2745</v>
      </c>
      <c r="F300" s="231" t="s">
        <v>2746</v>
      </c>
      <c r="G300" s="232" t="s">
        <v>213</v>
      </c>
      <c r="H300" s="233">
        <v>360.57999999999998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209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209</v>
      </c>
      <c r="BM300" s="241" t="s">
        <v>981</v>
      </c>
    </row>
    <row r="301" s="13" customFormat="1">
      <c r="A301" s="13"/>
      <c r="B301" s="243"/>
      <c r="C301" s="244"/>
      <c r="D301" s="245" t="s">
        <v>243</v>
      </c>
      <c r="E301" s="246" t="s">
        <v>1</v>
      </c>
      <c r="F301" s="247" t="s">
        <v>652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243</v>
      </c>
      <c r="AU301" s="253" t="s">
        <v>85</v>
      </c>
      <c r="AV301" s="13" t="s">
        <v>83</v>
      </c>
      <c r="AW301" s="13" t="s">
        <v>32</v>
      </c>
      <c r="AX301" s="13" t="s">
        <v>76</v>
      </c>
      <c r="AY301" s="253" t="s">
        <v>203</v>
      </c>
    </row>
    <row r="302" s="13" customFormat="1">
      <c r="A302" s="13"/>
      <c r="B302" s="243"/>
      <c r="C302" s="244"/>
      <c r="D302" s="245" t="s">
        <v>243</v>
      </c>
      <c r="E302" s="246" t="s">
        <v>1</v>
      </c>
      <c r="F302" s="247" t="s">
        <v>2747</v>
      </c>
      <c r="G302" s="244"/>
      <c r="H302" s="246" t="s">
        <v>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243</v>
      </c>
      <c r="AU302" s="253" t="s">
        <v>85</v>
      </c>
      <c r="AV302" s="13" t="s">
        <v>83</v>
      </c>
      <c r="AW302" s="13" t="s">
        <v>32</v>
      </c>
      <c r="AX302" s="13" t="s">
        <v>76</v>
      </c>
      <c r="AY302" s="253" t="s">
        <v>203</v>
      </c>
    </row>
    <row r="303" s="13" customFormat="1">
      <c r="A303" s="13"/>
      <c r="B303" s="243"/>
      <c r="C303" s="244"/>
      <c r="D303" s="245" t="s">
        <v>243</v>
      </c>
      <c r="E303" s="246" t="s">
        <v>1</v>
      </c>
      <c r="F303" s="247" t="s">
        <v>2748</v>
      </c>
      <c r="G303" s="244"/>
      <c r="H303" s="246" t="s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243</v>
      </c>
      <c r="AU303" s="253" t="s">
        <v>85</v>
      </c>
      <c r="AV303" s="13" t="s">
        <v>83</v>
      </c>
      <c r="AW303" s="13" t="s">
        <v>32</v>
      </c>
      <c r="AX303" s="13" t="s">
        <v>76</v>
      </c>
      <c r="AY303" s="253" t="s">
        <v>203</v>
      </c>
    </row>
    <row r="304" s="13" customFormat="1">
      <c r="A304" s="13"/>
      <c r="B304" s="243"/>
      <c r="C304" s="244"/>
      <c r="D304" s="245" t="s">
        <v>243</v>
      </c>
      <c r="E304" s="246" t="s">
        <v>1</v>
      </c>
      <c r="F304" s="247" t="s">
        <v>2749</v>
      </c>
      <c r="G304" s="244"/>
      <c r="H304" s="246" t="s">
        <v>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243</v>
      </c>
      <c r="AU304" s="253" t="s">
        <v>85</v>
      </c>
      <c r="AV304" s="13" t="s">
        <v>83</v>
      </c>
      <c r="AW304" s="13" t="s">
        <v>32</v>
      </c>
      <c r="AX304" s="13" t="s">
        <v>76</v>
      </c>
      <c r="AY304" s="253" t="s">
        <v>203</v>
      </c>
    </row>
    <row r="305" s="14" customFormat="1">
      <c r="A305" s="14"/>
      <c r="B305" s="254"/>
      <c r="C305" s="255"/>
      <c r="D305" s="245" t="s">
        <v>243</v>
      </c>
      <c r="E305" s="256" t="s">
        <v>1</v>
      </c>
      <c r="F305" s="257" t="s">
        <v>2750</v>
      </c>
      <c r="G305" s="255"/>
      <c r="H305" s="258">
        <v>22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243</v>
      </c>
      <c r="AU305" s="264" t="s">
        <v>85</v>
      </c>
      <c r="AV305" s="14" t="s">
        <v>85</v>
      </c>
      <c r="AW305" s="14" t="s">
        <v>32</v>
      </c>
      <c r="AX305" s="14" t="s">
        <v>76</v>
      </c>
      <c r="AY305" s="264" t="s">
        <v>203</v>
      </c>
    </row>
    <row r="306" s="16" customFormat="1">
      <c r="A306" s="16"/>
      <c r="B306" s="292"/>
      <c r="C306" s="293"/>
      <c r="D306" s="245" t="s">
        <v>243</v>
      </c>
      <c r="E306" s="294" t="s">
        <v>1</v>
      </c>
      <c r="F306" s="295" t="s">
        <v>669</v>
      </c>
      <c r="G306" s="293"/>
      <c r="H306" s="296">
        <v>22</v>
      </c>
      <c r="I306" s="297"/>
      <c r="J306" s="293"/>
      <c r="K306" s="293"/>
      <c r="L306" s="298"/>
      <c r="M306" s="299"/>
      <c r="N306" s="300"/>
      <c r="O306" s="300"/>
      <c r="P306" s="300"/>
      <c r="Q306" s="300"/>
      <c r="R306" s="300"/>
      <c r="S306" s="300"/>
      <c r="T306" s="301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2" t="s">
        <v>243</v>
      </c>
      <c r="AU306" s="302" t="s">
        <v>85</v>
      </c>
      <c r="AV306" s="16" t="s">
        <v>108</v>
      </c>
      <c r="AW306" s="16" t="s">
        <v>32</v>
      </c>
      <c r="AX306" s="16" t="s">
        <v>76</v>
      </c>
      <c r="AY306" s="302" t="s">
        <v>203</v>
      </c>
    </row>
    <row r="307" s="14" customFormat="1">
      <c r="A307" s="14"/>
      <c r="B307" s="254"/>
      <c r="C307" s="255"/>
      <c r="D307" s="245" t="s">
        <v>243</v>
      </c>
      <c r="E307" s="256" t="s">
        <v>1</v>
      </c>
      <c r="F307" s="257" t="s">
        <v>2751</v>
      </c>
      <c r="G307" s="255"/>
      <c r="H307" s="258">
        <v>338.57999999999998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4" t="s">
        <v>243</v>
      </c>
      <c r="AU307" s="264" t="s">
        <v>85</v>
      </c>
      <c r="AV307" s="14" t="s">
        <v>85</v>
      </c>
      <c r="AW307" s="14" t="s">
        <v>32</v>
      </c>
      <c r="AX307" s="14" t="s">
        <v>76</v>
      </c>
      <c r="AY307" s="264" t="s">
        <v>203</v>
      </c>
    </row>
    <row r="308" s="15" customFormat="1">
      <c r="A308" s="15"/>
      <c r="B308" s="265"/>
      <c r="C308" s="266"/>
      <c r="D308" s="245" t="s">
        <v>243</v>
      </c>
      <c r="E308" s="267" t="s">
        <v>1</v>
      </c>
      <c r="F308" s="268" t="s">
        <v>247</v>
      </c>
      <c r="G308" s="266"/>
      <c r="H308" s="269">
        <v>360.57999999999998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5" t="s">
        <v>243</v>
      </c>
      <c r="AU308" s="275" t="s">
        <v>85</v>
      </c>
      <c r="AV308" s="15" t="s">
        <v>209</v>
      </c>
      <c r="AW308" s="15" t="s">
        <v>32</v>
      </c>
      <c r="AX308" s="15" t="s">
        <v>83</v>
      </c>
      <c r="AY308" s="275" t="s">
        <v>203</v>
      </c>
    </row>
    <row r="309" s="2" customFormat="1" ht="24.15" customHeight="1">
      <c r="A309" s="39"/>
      <c r="B309" s="40"/>
      <c r="C309" s="229" t="s">
        <v>260</v>
      </c>
      <c r="D309" s="229" t="s">
        <v>205</v>
      </c>
      <c r="E309" s="230" t="s">
        <v>2752</v>
      </c>
      <c r="F309" s="231" t="s">
        <v>2753</v>
      </c>
      <c r="G309" s="232" t="s">
        <v>213</v>
      </c>
      <c r="H309" s="233">
        <v>360.57999999999998</v>
      </c>
      <c r="I309" s="234"/>
      <c r="J309" s="235">
        <f>ROUND(I309*H309,2)</f>
        <v>0</v>
      </c>
      <c r="K309" s="236"/>
      <c r="L309" s="45"/>
      <c r="M309" s="237" t="s">
        <v>1</v>
      </c>
      <c r="N309" s="238" t="s">
        <v>41</v>
      </c>
      <c r="O309" s="92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209</v>
      </c>
      <c r="AT309" s="241" t="s">
        <v>205</v>
      </c>
      <c r="AU309" s="241" t="s">
        <v>85</v>
      </c>
      <c r="AY309" s="18" t="s">
        <v>203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209</v>
      </c>
      <c r="BM309" s="241" t="s">
        <v>998</v>
      </c>
    </row>
    <row r="310" s="14" customFormat="1">
      <c r="A310" s="14"/>
      <c r="B310" s="254"/>
      <c r="C310" s="255"/>
      <c r="D310" s="245" t="s">
        <v>243</v>
      </c>
      <c r="E310" s="256" t="s">
        <v>1</v>
      </c>
      <c r="F310" s="257" t="s">
        <v>2754</v>
      </c>
      <c r="G310" s="255"/>
      <c r="H310" s="258">
        <v>22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243</v>
      </c>
      <c r="AU310" s="264" t="s">
        <v>85</v>
      </c>
      <c r="AV310" s="14" t="s">
        <v>85</v>
      </c>
      <c r="AW310" s="14" t="s">
        <v>32</v>
      </c>
      <c r="AX310" s="14" t="s">
        <v>76</v>
      </c>
      <c r="AY310" s="264" t="s">
        <v>203</v>
      </c>
    </row>
    <row r="311" s="16" customFormat="1">
      <c r="A311" s="16"/>
      <c r="B311" s="292"/>
      <c r="C311" s="293"/>
      <c r="D311" s="245" t="s">
        <v>243</v>
      </c>
      <c r="E311" s="294" t="s">
        <v>1</v>
      </c>
      <c r="F311" s="295" t="s">
        <v>669</v>
      </c>
      <c r="G311" s="293"/>
      <c r="H311" s="296">
        <v>22</v>
      </c>
      <c r="I311" s="297"/>
      <c r="J311" s="293"/>
      <c r="K311" s="293"/>
      <c r="L311" s="298"/>
      <c r="M311" s="299"/>
      <c r="N311" s="300"/>
      <c r="O311" s="300"/>
      <c r="P311" s="300"/>
      <c r="Q311" s="300"/>
      <c r="R311" s="300"/>
      <c r="S311" s="300"/>
      <c r="T311" s="301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302" t="s">
        <v>243</v>
      </c>
      <c r="AU311" s="302" t="s">
        <v>85</v>
      </c>
      <c r="AV311" s="16" t="s">
        <v>108</v>
      </c>
      <c r="AW311" s="16" t="s">
        <v>32</v>
      </c>
      <c r="AX311" s="16" t="s">
        <v>76</v>
      </c>
      <c r="AY311" s="302" t="s">
        <v>203</v>
      </c>
    </row>
    <row r="312" s="14" customFormat="1">
      <c r="A312" s="14"/>
      <c r="B312" s="254"/>
      <c r="C312" s="255"/>
      <c r="D312" s="245" t="s">
        <v>243</v>
      </c>
      <c r="E312" s="256" t="s">
        <v>1</v>
      </c>
      <c r="F312" s="257" t="s">
        <v>2751</v>
      </c>
      <c r="G312" s="255"/>
      <c r="H312" s="258">
        <v>338.57999999999998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4" t="s">
        <v>243</v>
      </c>
      <c r="AU312" s="264" t="s">
        <v>85</v>
      </c>
      <c r="AV312" s="14" t="s">
        <v>85</v>
      </c>
      <c r="AW312" s="14" t="s">
        <v>32</v>
      </c>
      <c r="AX312" s="14" t="s">
        <v>76</v>
      </c>
      <c r="AY312" s="264" t="s">
        <v>203</v>
      </c>
    </row>
    <row r="313" s="15" customFormat="1">
      <c r="A313" s="15"/>
      <c r="B313" s="265"/>
      <c r="C313" s="266"/>
      <c r="D313" s="245" t="s">
        <v>243</v>
      </c>
      <c r="E313" s="267" t="s">
        <v>1</v>
      </c>
      <c r="F313" s="268" t="s">
        <v>247</v>
      </c>
      <c r="G313" s="266"/>
      <c r="H313" s="269">
        <v>360.57999999999998</v>
      </c>
      <c r="I313" s="270"/>
      <c r="J313" s="266"/>
      <c r="K313" s="266"/>
      <c r="L313" s="271"/>
      <c r="M313" s="272"/>
      <c r="N313" s="273"/>
      <c r="O313" s="273"/>
      <c r="P313" s="273"/>
      <c r="Q313" s="273"/>
      <c r="R313" s="273"/>
      <c r="S313" s="273"/>
      <c r="T313" s="27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5" t="s">
        <v>243</v>
      </c>
      <c r="AU313" s="275" t="s">
        <v>85</v>
      </c>
      <c r="AV313" s="15" t="s">
        <v>209</v>
      </c>
      <c r="AW313" s="15" t="s">
        <v>32</v>
      </c>
      <c r="AX313" s="15" t="s">
        <v>83</v>
      </c>
      <c r="AY313" s="275" t="s">
        <v>203</v>
      </c>
    </row>
    <row r="314" s="2" customFormat="1" ht="24.15" customHeight="1">
      <c r="A314" s="39"/>
      <c r="B314" s="40"/>
      <c r="C314" s="229" t="s">
        <v>531</v>
      </c>
      <c r="D314" s="229" t="s">
        <v>205</v>
      </c>
      <c r="E314" s="230" t="s">
        <v>2755</v>
      </c>
      <c r="F314" s="231" t="s">
        <v>2756</v>
      </c>
      <c r="G314" s="232" t="s">
        <v>213</v>
      </c>
      <c r="H314" s="233">
        <v>1197.1890000000001</v>
      </c>
      <c r="I314" s="234"/>
      <c r="J314" s="235">
        <f>ROUND(I314*H314,2)</f>
        <v>0</v>
      </c>
      <c r="K314" s="236"/>
      <c r="L314" s="45"/>
      <c r="M314" s="237" t="s">
        <v>1</v>
      </c>
      <c r="N314" s="238" t="s">
        <v>41</v>
      </c>
      <c r="O314" s="92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209</v>
      </c>
      <c r="AT314" s="241" t="s">
        <v>205</v>
      </c>
      <c r="AU314" s="241" t="s">
        <v>85</v>
      </c>
      <c r="AY314" s="18" t="s">
        <v>203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83</v>
      </c>
      <c r="BK314" s="242">
        <f>ROUND(I314*H314,2)</f>
        <v>0</v>
      </c>
      <c r="BL314" s="18" t="s">
        <v>209</v>
      </c>
      <c r="BM314" s="241" t="s">
        <v>1006</v>
      </c>
    </row>
    <row r="315" s="14" customFormat="1">
      <c r="A315" s="14"/>
      <c r="B315" s="254"/>
      <c r="C315" s="255"/>
      <c r="D315" s="245" t="s">
        <v>243</v>
      </c>
      <c r="E315" s="256" t="s">
        <v>1</v>
      </c>
      <c r="F315" s="257" t="s">
        <v>2757</v>
      </c>
      <c r="G315" s="255"/>
      <c r="H315" s="258">
        <v>1197.1890000000001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243</v>
      </c>
      <c r="AU315" s="264" t="s">
        <v>85</v>
      </c>
      <c r="AV315" s="14" t="s">
        <v>85</v>
      </c>
      <c r="AW315" s="14" t="s">
        <v>32</v>
      </c>
      <c r="AX315" s="14" t="s">
        <v>76</v>
      </c>
      <c r="AY315" s="264" t="s">
        <v>203</v>
      </c>
    </row>
    <row r="316" s="15" customFormat="1">
      <c r="A316" s="15"/>
      <c r="B316" s="265"/>
      <c r="C316" s="266"/>
      <c r="D316" s="245" t="s">
        <v>243</v>
      </c>
      <c r="E316" s="267" t="s">
        <v>1</v>
      </c>
      <c r="F316" s="268" t="s">
        <v>247</v>
      </c>
      <c r="G316" s="266"/>
      <c r="H316" s="269">
        <v>1197.1890000000001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5" t="s">
        <v>243</v>
      </c>
      <c r="AU316" s="275" t="s">
        <v>85</v>
      </c>
      <c r="AV316" s="15" t="s">
        <v>209</v>
      </c>
      <c r="AW316" s="15" t="s">
        <v>32</v>
      </c>
      <c r="AX316" s="15" t="s">
        <v>83</v>
      </c>
      <c r="AY316" s="275" t="s">
        <v>203</v>
      </c>
    </row>
    <row r="317" s="2" customFormat="1" ht="16.5" customHeight="1">
      <c r="A317" s="39"/>
      <c r="B317" s="40"/>
      <c r="C317" s="229" t="s">
        <v>536</v>
      </c>
      <c r="D317" s="229" t="s">
        <v>205</v>
      </c>
      <c r="E317" s="230" t="s">
        <v>2758</v>
      </c>
      <c r="F317" s="231" t="s">
        <v>2759</v>
      </c>
      <c r="G317" s="232" t="s">
        <v>213</v>
      </c>
      <c r="H317" s="233">
        <v>2413.0709999999999</v>
      </c>
      <c r="I317" s="234"/>
      <c r="J317" s="235">
        <f>ROUND(I317*H317,2)</f>
        <v>0</v>
      </c>
      <c r="K317" s="236"/>
      <c r="L317" s="45"/>
      <c r="M317" s="237" t="s">
        <v>1</v>
      </c>
      <c r="N317" s="238" t="s">
        <v>41</v>
      </c>
      <c r="O317" s="92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209</v>
      </c>
      <c r="AT317" s="241" t="s">
        <v>205</v>
      </c>
      <c r="AU317" s="241" t="s">
        <v>85</v>
      </c>
      <c r="AY317" s="18" t="s">
        <v>203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209</v>
      </c>
      <c r="BM317" s="241" t="s">
        <v>1021</v>
      </c>
    </row>
    <row r="318" s="14" customFormat="1">
      <c r="A318" s="14"/>
      <c r="B318" s="254"/>
      <c r="C318" s="255"/>
      <c r="D318" s="245" t="s">
        <v>243</v>
      </c>
      <c r="E318" s="256" t="s">
        <v>1</v>
      </c>
      <c r="F318" s="257" t="s">
        <v>2760</v>
      </c>
      <c r="G318" s="255"/>
      <c r="H318" s="258">
        <v>22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4" t="s">
        <v>243</v>
      </c>
      <c r="AU318" s="264" t="s">
        <v>85</v>
      </c>
      <c r="AV318" s="14" t="s">
        <v>85</v>
      </c>
      <c r="AW318" s="14" t="s">
        <v>32</v>
      </c>
      <c r="AX318" s="14" t="s">
        <v>76</v>
      </c>
      <c r="AY318" s="264" t="s">
        <v>203</v>
      </c>
    </row>
    <row r="319" s="14" customFormat="1">
      <c r="A319" s="14"/>
      <c r="B319" s="254"/>
      <c r="C319" s="255"/>
      <c r="D319" s="245" t="s">
        <v>243</v>
      </c>
      <c r="E319" s="256" t="s">
        <v>1</v>
      </c>
      <c r="F319" s="257" t="s">
        <v>2761</v>
      </c>
      <c r="G319" s="255"/>
      <c r="H319" s="258">
        <v>2391.0709999999999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243</v>
      </c>
      <c r="AU319" s="264" t="s">
        <v>85</v>
      </c>
      <c r="AV319" s="14" t="s">
        <v>85</v>
      </c>
      <c r="AW319" s="14" t="s">
        <v>32</v>
      </c>
      <c r="AX319" s="14" t="s">
        <v>76</v>
      </c>
      <c r="AY319" s="264" t="s">
        <v>203</v>
      </c>
    </row>
    <row r="320" s="15" customFormat="1">
      <c r="A320" s="15"/>
      <c r="B320" s="265"/>
      <c r="C320" s="266"/>
      <c r="D320" s="245" t="s">
        <v>243</v>
      </c>
      <c r="E320" s="267" t="s">
        <v>1</v>
      </c>
      <c r="F320" s="268" t="s">
        <v>247</v>
      </c>
      <c r="G320" s="266"/>
      <c r="H320" s="269">
        <v>2413.0709999999999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5" t="s">
        <v>243</v>
      </c>
      <c r="AU320" s="275" t="s">
        <v>85</v>
      </c>
      <c r="AV320" s="15" t="s">
        <v>209</v>
      </c>
      <c r="AW320" s="15" t="s">
        <v>32</v>
      </c>
      <c r="AX320" s="15" t="s">
        <v>83</v>
      </c>
      <c r="AY320" s="275" t="s">
        <v>203</v>
      </c>
    </row>
    <row r="321" s="2" customFormat="1" ht="24.15" customHeight="1">
      <c r="A321" s="39"/>
      <c r="B321" s="40"/>
      <c r="C321" s="229" t="s">
        <v>541</v>
      </c>
      <c r="D321" s="229" t="s">
        <v>205</v>
      </c>
      <c r="E321" s="230" t="s">
        <v>339</v>
      </c>
      <c r="F321" s="231" t="s">
        <v>340</v>
      </c>
      <c r="G321" s="232" t="s">
        <v>208</v>
      </c>
      <c r="H321" s="233">
        <v>1.8180000000000001</v>
      </c>
      <c r="I321" s="234"/>
      <c r="J321" s="235">
        <f>ROUND(I321*H321,2)</f>
        <v>0</v>
      </c>
      <c r="K321" s="236"/>
      <c r="L321" s="45"/>
      <c r="M321" s="237" t="s">
        <v>1</v>
      </c>
      <c r="N321" s="238" t="s">
        <v>41</v>
      </c>
      <c r="O321" s="92"/>
      <c r="P321" s="239">
        <f>O321*H321</f>
        <v>0</v>
      </c>
      <c r="Q321" s="239">
        <v>2.5018699999999998</v>
      </c>
      <c r="R321" s="239">
        <f>Q321*H321</f>
        <v>4.5483996599999994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209</v>
      </c>
      <c r="AT321" s="241" t="s">
        <v>205</v>
      </c>
      <c r="AU321" s="241" t="s">
        <v>85</v>
      </c>
      <c r="AY321" s="18" t="s">
        <v>203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83</v>
      </c>
      <c r="BK321" s="242">
        <f>ROUND(I321*H321,2)</f>
        <v>0</v>
      </c>
      <c r="BL321" s="18" t="s">
        <v>209</v>
      </c>
      <c r="BM321" s="241" t="s">
        <v>341</v>
      </c>
    </row>
    <row r="322" s="14" customFormat="1">
      <c r="A322" s="14"/>
      <c r="B322" s="254"/>
      <c r="C322" s="255"/>
      <c r="D322" s="245" t="s">
        <v>243</v>
      </c>
      <c r="E322" s="256" t="s">
        <v>1</v>
      </c>
      <c r="F322" s="257" t="s">
        <v>342</v>
      </c>
      <c r="G322" s="255"/>
      <c r="H322" s="258">
        <v>1.8180000000000001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4" t="s">
        <v>243</v>
      </c>
      <c r="AU322" s="264" t="s">
        <v>85</v>
      </c>
      <c r="AV322" s="14" t="s">
        <v>85</v>
      </c>
      <c r="AW322" s="14" t="s">
        <v>32</v>
      </c>
      <c r="AX322" s="14" t="s">
        <v>76</v>
      </c>
      <c r="AY322" s="264" t="s">
        <v>203</v>
      </c>
    </row>
    <row r="323" s="15" customFormat="1">
      <c r="A323" s="15"/>
      <c r="B323" s="265"/>
      <c r="C323" s="266"/>
      <c r="D323" s="245" t="s">
        <v>243</v>
      </c>
      <c r="E323" s="267" t="s">
        <v>1</v>
      </c>
      <c r="F323" s="268" t="s">
        <v>247</v>
      </c>
      <c r="G323" s="266"/>
      <c r="H323" s="269">
        <v>1.8180000000000001</v>
      </c>
      <c r="I323" s="270"/>
      <c r="J323" s="266"/>
      <c r="K323" s="266"/>
      <c r="L323" s="271"/>
      <c r="M323" s="272"/>
      <c r="N323" s="273"/>
      <c r="O323" s="273"/>
      <c r="P323" s="273"/>
      <c r="Q323" s="273"/>
      <c r="R323" s="273"/>
      <c r="S323" s="273"/>
      <c r="T323" s="27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5" t="s">
        <v>243</v>
      </c>
      <c r="AU323" s="275" t="s">
        <v>85</v>
      </c>
      <c r="AV323" s="15" t="s">
        <v>209</v>
      </c>
      <c r="AW323" s="15" t="s">
        <v>32</v>
      </c>
      <c r="AX323" s="15" t="s">
        <v>83</v>
      </c>
      <c r="AY323" s="275" t="s">
        <v>203</v>
      </c>
    </row>
    <row r="324" s="2" customFormat="1" ht="24.15" customHeight="1">
      <c r="A324" s="39"/>
      <c r="B324" s="40"/>
      <c r="C324" s="229" t="s">
        <v>264</v>
      </c>
      <c r="D324" s="229" t="s">
        <v>205</v>
      </c>
      <c r="E324" s="230" t="s">
        <v>344</v>
      </c>
      <c r="F324" s="231" t="s">
        <v>345</v>
      </c>
      <c r="G324" s="232" t="s">
        <v>208</v>
      </c>
      <c r="H324" s="233">
        <v>66.734999999999999</v>
      </c>
      <c r="I324" s="234"/>
      <c r="J324" s="235">
        <f>ROUND(I324*H324,2)</f>
        <v>0</v>
      </c>
      <c r="K324" s="236"/>
      <c r="L324" s="45"/>
      <c r="M324" s="237" t="s">
        <v>1</v>
      </c>
      <c r="N324" s="238" t="s">
        <v>41</v>
      </c>
      <c r="O324" s="92"/>
      <c r="P324" s="239">
        <f>O324*H324</f>
        <v>0</v>
      </c>
      <c r="Q324" s="239">
        <v>2.5018699999999998</v>
      </c>
      <c r="R324" s="239">
        <f>Q324*H324</f>
        <v>166.96229444999997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209</v>
      </c>
      <c r="AT324" s="241" t="s">
        <v>205</v>
      </c>
      <c r="AU324" s="241" t="s">
        <v>85</v>
      </c>
      <c r="AY324" s="18" t="s">
        <v>203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83</v>
      </c>
      <c r="BK324" s="242">
        <f>ROUND(I324*H324,2)</f>
        <v>0</v>
      </c>
      <c r="BL324" s="18" t="s">
        <v>209</v>
      </c>
      <c r="BM324" s="241" t="s">
        <v>346</v>
      </c>
    </row>
    <row r="325" s="14" customFormat="1">
      <c r="A325" s="14"/>
      <c r="B325" s="254"/>
      <c r="C325" s="255"/>
      <c r="D325" s="245" t="s">
        <v>243</v>
      </c>
      <c r="E325" s="256" t="s">
        <v>1</v>
      </c>
      <c r="F325" s="257" t="s">
        <v>2762</v>
      </c>
      <c r="G325" s="255"/>
      <c r="H325" s="258">
        <v>0.59499999999999997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243</v>
      </c>
      <c r="AU325" s="264" t="s">
        <v>85</v>
      </c>
      <c r="AV325" s="14" t="s">
        <v>85</v>
      </c>
      <c r="AW325" s="14" t="s">
        <v>32</v>
      </c>
      <c r="AX325" s="14" t="s">
        <v>76</v>
      </c>
      <c r="AY325" s="264" t="s">
        <v>203</v>
      </c>
    </row>
    <row r="326" s="14" customFormat="1">
      <c r="A326" s="14"/>
      <c r="B326" s="254"/>
      <c r="C326" s="255"/>
      <c r="D326" s="245" t="s">
        <v>243</v>
      </c>
      <c r="E326" s="256" t="s">
        <v>1</v>
      </c>
      <c r="F326" s="257" t="s">
        <v>2763</v>
      </c>
      <c r="G326" s="255"/>
      <c r="H326" s="258">
        <v>12.555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243</v>
      </c>
      <c r="AU326" s="264" t="s">
        <v>85</v>
      </c>
      <c r="AV326" s="14" t="s">
        <v>85</v>
      </c>
      <c r="AW326" s="14" t="s">
        <v>32</v>
      </c>
      <c r="AX326" s="14" t="s">
        <v>76</v>
      </c>
      <c r="AY326" s="264" t="s">
        <v>203</v>
      </c>
    </row>
    <row r="327" s="14" customFormat="1">
      <c r="A327" s="14"/>
      <c r="B327" s="254"/>
      <c r="C327" s="255"/>
      <c r="D327" s="245" t="s">
        <v>243</v>
      </c>
      <c r="E327" s="256" t="s">
        <v>1</v>
      </c>
      <c r="F327" s="257" t="s">
        <v>2764</v>
      </c>
      <c r="G327" s="255"/>
      <c r="H327" s="258">
        <v>7.1699999999999999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4" t="s">
        <v>243</v>
      </c>
      <c r="AU327" s="264" t="s">
        <v>85</v>
      </c>
      <c r="AV327" s="14" t="s">
        <v>85</v>
      </c>
      <c r="AW327" s="14" t="s">
        <v>32</v>
      </c>
      <c r="AX327" s="14" t="s">
        <v>76</v>
      </c>
      <c r="AY327" s="264" t="s">
        <v>203</v>
      </c>
    </row>
    <row r="328" s="14" customFormat="1">
      <c r="A328" s="14"/>
      <c r="B328" s="254"/>
      <c r="C328" s="255"/>
      <c r="D328" s="245" t="s">
        <v>243</v>
      </c>
      <c r="E328" s="256" t="s">
        <v>1</v>
      </c>
      <c r="F328" s="257" t="s">
        <v>2765</v>
      </c>
      <c r="G328" s="255"/>
      <c r="H328" s="258">
        <v>22.850000000000001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4" t="s">
        <v>243</v>
      </c>
      <c r="AU328" s="264" t="s">
        <v>85</v>
      </c>
      <c r="AV328" s="14" t="s">
        <v>85</v>
      </c>
      <c r="AW328" s="14" t="s">
        <v>32</v>
      </c>
      <c r="AX328" s="14" t="s">
        <v>76</v>
      </c>
      <c r="AY328" s="264" t="s">
        <v>203</v>
      </c>
    </row>
    <row r="329" s="14" customFormat="1">
      <c r="A329" s="14"/>
      <c r="B329" s="254"/>
      <c r="C329" s="255"/>
      <c r="D329" s="245" t="s">
        <v>243</v>
      </c>
      <c r="E329" s="256" t="s">
        <v>1</v>
      </c>
      <c r="F329" s="257" t="s">
        <v>352</v>
      </c>
      <c r="G329" s="255"/>
      <c r="H329" s="258">
        <v>3.2000000000000002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4" t="s">
        <v>243</v>
      </c>
      <c r="AU329" s="264" t="s">
        <v>85</v>
      </c>
      <c r="AV329" s="14" t="s">
        <v>85</v>
      </c>
      <c r="AW329" s="14" t="s">
        <v>32</v>
      </c>
      <c r="AX329" s="14" t="s">
        <v>76</v>
      </c>
      <c r="AY329" s="264" t="s">
        <v>203</v>
      </c>
    </row>
    <row r="330" s="14" customFormat="1">
      <c r="A330" s="14"/>
      <c r="B330" s="254"/>
      <c r="C330" s="255"/>
      <c r="D330" s="245" t="s">
        <v>243</v>
      </c>
      <c r="E330" s="256" t="s">
        <v>1</v>
      </c>
      <c r="F330" s="257" t="s">
        <v>2766</v>
      </c>
      <c r="G330" s="255"/>
      <c r="H330" s="258">
        <v>3.4300000000000002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243</v>
      </c>
      <c r="AU330" s="264" t="s">
        <v>85</v>
      </c>
      <c r="AV330" s="14" t="s">
        <v>85</v>
      </c>
      <c r="AW330" s="14" t="s">
        <v>32</v>
      </c>
      <c r="AX330" s="14" t="s">
        <v>76</v>
      </c>
      <c r="AY330" s="264" t="s">
        <v>203</v>
      </c>
    </row>
    <row r="331" s="14" customFormat="1">
      <c r="A331" s="14"/>
      <c r="B331" s="254"/>
      <c r="C331" s="255"/>
      <c r="D331" s="245" t="s">
        <v>243</v>
      </c>
      <c r="E331" s="256" t="s">
        <v>1</v>
      </c>
      <c r="F331" s="257" t="s">
        <v>2767</v>
      </c>
      <c r="G331" s="255"/>
      <c r="H331" s="258">
        <v>7.5800000000000001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243</v>
      </c>
      <c r="AU331" s="264" t="s">
        <v>85</v>
      </c>
      <c r="AV331" s="14" t="s">
        <v>85</v>
      </c>
      <c r="AW331" s="14" t="s">
        <v>32</v>
      </c>
      <c r="AX331" s="14" t="s">
        <v>76</v>
      </c>
      <c r="AY331" s="264" t="s">
        <v>203</v>
      </c>
    </row>
    <row r="332" s="14" customFormat="1">
      <c r="A332" s="14"/>
      <c r="B332" s="254"/>
      <c r="C332" s="255"/>
      <c r="D332" s="245" t="s">
        <v>243</v>
      </c>
      <c r="E332" s="256" t="s">
        <v>1</v>
      </c>
      <c r="F332" s="257" t="s">
        <v>2768</v>
      </c>
      <c r="G332" s="255"/>
      <c r="H332" s="258">
        <v>5.665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4" t="s">
        <v>243</v>
      </c>
      <c r="AU332" s="264" t="s">
        <v>85</v>
      </c>
      <c r="AV332" s="14" t="s">
        <v>85</v>
      </c>
      <c r="AW332" s="14" t="s">
        <v>32</v>
      </c>
      <c r="AX332" s="14" t="s">
        <v>76</v>
      </c>
      <c r="AY332" s="264" t="s">
        <v>203</v>
      </c>
    </row>
    <row r="333" s="14" customFormat="1">
      <c r="A333" s="14"/>
      <c r="B333" s="254"/>
      <c r="C333" s="255"/>
      <c r="D333" s="245" t="s">
        <v>243</v>
      </c>
      <c r="E333" s="256" t="s">
        <v>1</v>
      </c>
      <c r="F333" s="257" t="s">
        <v>2769</v>
      </c>
      <c r="G333" s="255"/>
      <c r="H333" s="258">
        <v>1.7450000000000001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243</v>
      </c>
      <c r="AU333" s="264" t="s">
        <v>85</v>
      </c>
      <c r="AV333" s="14" t="s">
        <v>85</v>
      </c>
      <c r="AW333" s="14" t="s">
        <v>32</v>
      </c>
      <c r="AX333" s="14" t="s">
        <v>76</v>
      </c>
      <c r="AY333" s="264" t="s">
        <v>203</v>
      </c>
    </row>
    <row r="334" s="14" customFormat="1">
      <c r="A334" s="14"/>
      <c r="B334" s="254"/>
      <c r="C334" s="255"/>
      <c r="D334" s="245" t="s">
        <v>243</v>
      </c>
      <c r="E334" s="256" t="s">
        <v>1</v>
      </c>
      <c r="F334" s="257" t="s">
        <v>2770</v>
      </c>
      <c r="G334" s="255"/>
      <c r="H334" s="258">
        <v>1.335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4" t="s">
        <v>243</v>
      </c>
      <c r="AU334" s="264" t="s">
        <v>85</v>
      </c>
      <c r="AV334" s="14" t="s">
        <v>85</v>
      </c>
      <c r="AW334" s="14" t="s">
        <v>32</v>
      </c>
      <c r="AX334" s="14" t="s">
        <v>76</v>
      </c>
      <c r="AY334" s="264" t="s">
        <v>203</v>
      </c>
    </row>
    <row r="335" s="14" customFormat="1">
      <c r="A335" s="14"/>
      <c r="B335" s="254"/>
      <c r="C335" s="255"/>
      <c r="D335" s="245" t="s">
        <v>243</v>
      </c>
      <c r="E335" s="256" t="s">
        <v>1</v>
      </c>
      <c r="F335" s="257" t="s">
        <v>2771</v>
      </c>
      <c r="G335" s="255"/>
      <c r="H335" s="258">
        <v>0.60999999999999999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243</v>
      </c>
      <c r="AU335" s="264" t="s">
        <v>85</v>
      </c>
      <c r="AV335" s="14" t="s">
        <v>85</v>
      </c>
      <c r="AW335" s="14" t="s">
        <v>32</v>
      </c>
      <c r="AX335" s="14" t="s">
        <v>76</v>
      </c>
      <c r="AY335" s="264" t="s">
        <v>203</v>
      </c>
    </row>
    <row r="336" s="15" customFormat="1">
      <c r="A336" s="15"/>
      <c r="B336" s="265"/>
      <c r="C336" s="266"/>
      <c r="D336" s="245" t="s">
        <v>243</v>
      </c>
      <c r="E336" s="267" t="s">
        <v>1</v>
      </c>
      <c r="F336" s="268" t="s">
        <v>247</v>
      </c>
      <c r="G336" s="266"/>
      <c r="H336" s="269">
        <v>66.734999999999999</v>
      </c>
      <c r="I336" s="270"/>
      <c r="J336" s="266"/>
      <c r="K336" s="266"/>
      <c r="L336" s="271"/>
      <c r="M336" s="272"/>
      <c r="N336" s="273"/>
      <c r="O336" s="273"/>
      <c r="P336" s="273"/>
      <c r="Q336" s="273"/>
      <c r="R336" s="273"/>
      <c r="S336" s="273"/>
      <c r="T336" s="27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5" t="s">
        <v>243</v>
      </c>
      <c r="AU336" s="275" t="s">
        <v>85</v>
      </c>
      <c r="AV336" s="15" t="s">
        <v>209</v>
      </c>
      <c r="AW336" s="15" t="s">
        <v>32</v>
      </c>
      <c r="AX336" s="15" t="s">
        <v>83</v>
      </c>
      <c r="AY336" s="275" t="s">
        <v>203</v>
      </c>
    </row>
    <row r="337" s="2" customFormat="1" ht="24.15" customHeight="1">
      <c r="A337" s="39"/>
      <c r="B337" s="40"/>
      <c r="C337" s="229" t="s">
        <v>550</v>
      </c>
      <c r="D337" s="229" t="s">
        <v>205</v>
      </c>
      <c r="E337" s="230" t="s">
        <v>2772</v>
      </c>
      <c r="F337" s="231" t="s">
        <v>2773</v>
      </c>
      <c r="G337" s="232" t="s">
        <v>208</v>
      </c>
      <c r="H337" s="233">
        <v>54.18</v>
      </c>
      <c r="I337" s="234"/>
      <c r="J337" s="235">
        <f>ROUND(I337*H337,2)</f>
        <v>0</v>
      </c>
      <c r="K337" s="236"/>
      <c r="L337" s="45"/>
      <c r="M337" s="237" t="s">
        <v>1</v>
      </c>
      <c r="N337" s="238" t="s">
        <v>41</v>
      </c>
      <c r="O337" s="92"/>
      <c r="P337" s="239">
        <f>O337*H337</f>
        <v>0</v>
      </c>
      <c r="Q337" s="239">
        <v>2.5018699999999998</v>
      </c>
      <c r="R337" s="239">
        <f>Q337*H337</f>
        <v>135.55131659999998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209</v>
      </c>
      <c r="AT337" s="241" t="s">
        <v>205</v>
      </c>
      <c r="AU337" s="241" t="s">
        <v>85</v>
      </c>
      <c r="AY337" s="18" t="s">
        <v>203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83</v>
      </c>
      <c r="BK337" s="242">
        <f>ROUND(I337*H337,2)</f>
        <v>0</v>
      </c>
      <c r="BL337" s="18" t="s">
        <v>209</v>
      </c>
      <c r="BM337" s="241" t="s">
        <v>1044</v>
      </c>
    </row>
    <row r="338" s="14" customFormat="1">
      <c r="A338" s="14"/>
      <c r="B338" s="254"/>
      <c r="C338" s="255"/>
      <c r="D338" s="245" t="s">
        <v>243</v>
      </c>
      <c r="E338" s="256" t="s">
        <v>1</v>
      </c>
      <c r="F338" s="257" t="s">
        <v>2774</v>
      </c>
      <c r="G338" s="255"/>
      <c r="H338" s="258">
        <v>54.18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4" t="s">
        <v>243</v>
      </c>
      <c r="AU338" s="264" t="s">
        <v>85</v>
      </c>
      <c r="AV338" s="14" t="s">
        <v>85</v>
      </c>
      <c r="AW338" s="14" t="s">
        <v>32</v>
      </c>
      <c r="AX338" s="14" t="s">
        <v>76</v>
      </c>
      <c r="AY338" s="264" t="s">
        <v>203</v>
      </c>
    </row>
    <row r="339" s="15" customFormat="1">
      <c r="A339" s="15"/>
      <c r="B339" s="265"/>
      <c r="C339" s="266"/>
      <c r="D339" s="245" t="s">
        <v>243</v>
      </c>
      <c r="E339" s="267" t="s">
        <v>1</v>
      </c>
      <c r="F339" s="268" t="s">
        <v>247</v>
      </c>
      <c r="G339" s="266"/>
      <c r="H339" s="269">
        <v>54.18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5" t="s">
        <v>243</v>
      </c>
      <c r="AU339" s="275" t="s">
        <v>85</v>
      </c>
      <c r="AV339" s="15" t="s">
        <v>209</v>
      </c>
      <c r="AW339" s="15" t="s">
        <v>32</v>
      </c>
      <c r="AX339" s="15" t="s">
        <v>83</v>
      </c>
      <c r="AY339" s="275" t="s">
        <v>203</v>
      </c>
    </row>
    <row r="340" s="2" customFormat="1" ht="24.15" customHeight="1">
      <c r="A340" s="39"/>
      <c r="B340" s="40"/>
      <c r="C340" s="229" t="s">
        <v>270</v>
      </c>
      <c r="D340" s="229" t="s">
        <v>205</v>
      </c>
      <c r="E340" s="230" t="s">
        <v>2775</v>
      </c>
      <c r="F340" s="231" t="s">
        <v>2776</v>
      </c>
      <c r="G340" s="232" t="s">
        <v>208</v>
      </c>
      <c r="H340" s="233">
        <v>80.924999999999997</v>
      </c>
      <c r="I340" s="234"/>
      <c r="J340" s="235">
        <f>ROUND(I340*H340,2)</f>
        <v>0</v>
      </c>
      <c r="K340" s="236"/>
      <c r="L340" s="45"/>
      <c r="M340" s="237" t="s">
        <v>1</v>
      </c>
      <c r="N340" s="238" t="s">
        <v>41</v>
      </c>
      <c r="O340" s="92"/>
      <c r="P340" s="239">
        <f>O340*H340</f>
        <v>0</v>
      </c>
      <c r="Q340" s="239">
        <v>2.5018699999999998</v>
      </c>
      <c r="R340" s="239">
        <f>Q340*H340</f>
        <v>202.46382974999997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209</v>
      </c>
      <c r="AT340" s="241" t="s">
        <v>205</v>
      </c>
      <c r="AU340" s="241" t="s">
        <v>85</v>
      </c>
      <c r="AY340" s="18" t="s">
        <v>203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83</v>
      </c>
      <c r="BK340" s="242">
        <f>ROUND(I340*H340,2)</f>
        <v>0</v>
      </c>
      <c r="BL340" s="18" t="s">
        <v>209</v>
      </c>
      <c r="BM340" s="241" t="s">
        <v>2777</v>
      </c>
    </row>
    <row r="341" s="14" customFormat="1">
      <c r="A341" s="14"/>
      <c r="B341" s="254"/>
      <c r="C341" s="255"/>
      <c r="D341" s="245" t="s">
        <v>243</v>
      </c>
      <c r="E341" s="256" t="s">
        <v>1</v>
      </c>
      <c r="F341" s="257" t="s">
        <v>2778</v>
      </c>
      <c r="G341" s="255"/>
      <c r="H341" s="258">
        <v>80.924999999999997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4" t="s">
        <v>243</v>
      </c>
      <c r="AU341" s="264" t="s">
        <v>85</v>
      </c>
      <c r="AV341" s="14" t="s">
        <v>85</v>
      </c>
      <c r="AW341" s="14" t="s">
        <v>32</v>
      </c>
      <c r="AX341" s="14" t="s">
        <v>76</v>
      </c>
      <c r="AY341" s="264" t="s">
        <v>203</v>
      </c>
    </row>
    <row r="342" s="15" customFormat="1">
      <c r="A342" s="15"/>
      <c r="B342" s="265"/>
      <c r="C342" s="266"/>
      <c r="D342" s="245" t="s">
        <v>243</v>
      </c>
      <c r="E342" s="267" t="s">
        <v>1</v>
      </c>
      <c r="F342" s="268" t="s">
        <v>247</v>
      </c>
      <c r="G342" s="266"/>
      <c r="H342" s="269">
        <v>80.924999999999997</v>
      </c>
      <c r="I342" s="270"/>
      <c r="J342" s="266"/>
      <c r="K342" s="266"/>
      <c r="L342" s="271"/>
      <c r="M342" s="272"/>
      <c r="N342" s="273"/>
      <c r="O342" s="273"/>
      <c r="P342" s="273"/>
      <c r="Q342" s="273"/>
      <c r="R342" s="273"/>
      <c r="S342" s="273"/>
      <c r="T342" s="27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5" t="s">
        <v>243</v>
      </c>
      <c r="AU342" s="275" t="s">
        <v>85</v>
      </c>
      <c r="AV342" s="15" t="s">
        <v>209</v>
      </c>
      <c r="AW342" s="15" t="s">
        <v>32</v>
      </c>
      <c r="AX342" s="15" t="s">
        <v>83</v>
      </c>
      <c r="AY342" s="275" t="s">
        <v>203</v>
      </c>
    </row>
    <row r="343" s="2" customFormat="1" ht="24.15" customHeight="1">
      <c r="A343" s="39"/>
      <c r="B343" s="40"/>
      <c r="C343" s="229" t="s">
        <v>558</v>
      </c>
      <c r="D343" s="229" t="s">
        <v>205</v>
      </c>
      <c r="E343" s="230" t="s">
        <v>2779</v>
      </c>
      <c r="F343" s="231" t="s">
        <v>2780</v>
      </c>
      <c r="G343" s="232" t="s">
        <v>208</v>
      </c>
      <c r="H343" s="233">
        <v>1.8180000000000001</v>
      </c>
      <c r="I343" s="234"/>
      <c r="J343" s="235">
        <f>ROUND(I343*H343,2)</f>
        <v>0</v>
      </c>
      <c r="K343" s="236"/>
      <c r="L343" s="45"/>
      <c r="M343" s="237" t="s">
        <v>1</v>
      </c>
      <c r="N343" s="238" t="s">
        <v>41</v>
      </c>
      <c r="O343" s="92"/>
      <c r="P343" s="239">
        <f>O343*H343</f>
        <v>0</v>
      </c>
      <c r="Q343" s="239">
        <v>0.040000000000000001</v>
      </c>
      <c r="R343" s="239">
        <f>Q343*H343</f>
        <v>0.072720000000000007</v>
      </c>
      <c r="S343" s="239">
        <v>0</v>
      </c>
      <c r="T343" s="24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1" t="s">
        <v>209</v>
      </c>
      <c r="AT343" s="241" t="s">
        <v>205</v>
      </c>
      <c r="AU343" s="241" t="s">
        <v>85</v>
      </c>
      <c r="AY343" s="18" t="s">
        <v>203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8" t="s">
        <v>83</v>
      </c>
      <c r="BK343" s="242">
        <f>ROUND(I343*H343,2)</f>
        <v>0</v>
      </c>
      <c r="BL343" s="18" t="s">
        <v>209</v>
      </c>
      <c r="BM343" s="241" t="s">
        <v>1060</v>
      </c>
    </row>
    <row r="344" s="14" customFormat="1">
      <c r="A344" s="14"/>
      <c r="B344" s="254"/>
      <c r="C344" s="255"/>
      <c r="D344" s="245" t="s">
        <v>243</v>
      </c>
      <c r="E344" s="256" t="s">
        <v>1</v>
      </c>
      <c r="F344" s="257" t="s">
        <v>342</v>
      </c>
      <c r="G344" s="255"/>
      <c r="H344" s="258">
        <v>1.8180000000000001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243</v>
      </c>
      <c r="AU344" s="264" t="s">
        <v>85</v>
      </c>
      <c r="AV344" s="14" t="s">
        <v>85</v>
      </c>
      <c r="AW344" s="14" t="s">
        <v>32</v>
      </c>
      <c r="AX344" s="14" t="s">
        <v>76</v>
      </c>
      <c r="AY344" s="264" t="s">
        <v>203</v>
      </c>
    </row>
    <row r="345" s="15" customFormat="1">
      <c r="A345" s="15"/>
      <c r="B345" s="265"/>
      <c r="C345" s="266"/>
      <c r="D345" s="245" t="s">
        <v>243</v>
      </c>
      <c r="E345" s="267" t="s">
        <v>1</v>
      </c>
      <c r="F345" s="268" t="s">
        <v>247</v>
      </c>
      <c r="G345" s="266"/>
      <c r="H345" s="269">
        <v>1.8180000000000001</v>
      </c>
      <c r="I345" s="270"/>
      <c r="J345" s="266"/>
      <c r="K345" s="266"/>
      <c r="L345" s="271"/>
      <c r="M345" s="272"/>
      <c r="N345" s="273"/>
      <c r="O345" s="273"/>
      <c r="P345" s="273"/>
      <c r="Q345" s="273"/>
      <c r="R345" s="273"/>
      <c r="S345" s="273"/>
      <c r="T345" s="27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5" t="s">
        <v>243</v>
      </c>
      <c r="AU345" s="275" t="s">
        <v>85</v>
      </c>
      <c r="AV345" s="15" t="s">
        <v>209</v>
      </c>
      <c r="AW345" s="15" t="s">
        <v>32</v>
      </c>
      <c r="AX345" s="15" t="s">
        <v>83</v>
      </c>
      <c r="AY345" s="275" t="s">
        <v>203</v>
      </c>
    </row>
    <row r="346" s="2" customFormat="1" ht="24.15" customHeight="1">
      <c r="A346" s="39"/>
      <c r="B346" s="40"/>
      <c r="C346" s="229" t="s">
        <v>564</v>
      </c>
      <c r="D346" s="229" t="s">
        <v>205</v>
      </c>
      <c r="E346" s="230" t="s">
        <v>2781</v>
      </c>
      <c r="F346" s="231" t="s">
        <v>2782</v>
      </c>
      <c r="G346" s="232" t="s">
        <v>208</v>
      </c>
      <c r="H346" s="233">
        <v>80.924999999999997</v>
      </c>
      <c r="I346" s="234"/>
      <c r="J346" s="235">
        <f>ROUND(I346*H346,2)</f>
        <v>0</v>
      </c>
      <c r="K346" s="236"/>
      <c r="L346" s="45"/>
      <c r="M346" s="237" t="s">
        <v>1</v>
      </c>
      <c r="N346" s="238" t="s">
        <v>41</v>
      </c>
      <c r="O346" s="92"/>
      <c r="P346" s="239">
        <f>O346*H346</f>
        <v>0</v>
      </c>
      <c r="Q346" s="239">
        <v>0.01</v>
      </c>
      <c r="R346" s="239">
        <f>Q346*H346</f>
        <v>0.80925000000000002</v>
      </c>
      <c r="S346" s="239">
        <v>0</v>
      </c>
      <c r="T346" s="24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1" t="s">
        <v>209</v>
      </c>
      <c r="AT346" s="241" t="s">
        <v>205</v>
      </c>
      <c r="AU346" s="241" t="s">
        <v>85</v>
      </c>
      <c r="AY346" s="18" t="s">
        <v>203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8" t="s">
        <v>83</v>
      </c>
      <c r="BK346" s="242">
        <f>ROUND(I346*H346,2)</f>
        <v>0</v>
      </c>
      <c r="BL346" s="18" t="s">
        <v>209</v>
      </c>
      <c r="BM346" s="241" t="s">
        <v>1068</v>
      </c>
    </row>
    <row r="347" s="14" customFormat="1">
      <c r="A347" s="14"/>
      <c r="B347" s="254"/>
      <c r="C347" s="255"/>
      <c r="D347" s="245" t="s">
        <v>243</v>
      </c>
      <c r="E347" s="256" t="s">
        <v>1</v>
      </c>
      <c r="F347" s="257" t="s">
        <v>2778</v>
      </c>
      <c r="G347" s="255"/>
      <c r="H347" s="258">
        <v>80.924999999999997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4" t="s">
        <v>243</v>
      </c>
      <c r="AU347" s="264" t="s">
        <v>85</v>
      </c>
      <c r="AV347" s="14" t="s">
        <v>85</v>
      </c>
      <c r="AW347" s="14" t="s">
        <v>32</v>
      </c>
      <c r="AX347" s="14" t="s">
        <v>76</v>
      </c>
      <c r="AY347" s="264" t="s">
        <v>203</v>
      </c>
    </row>
    <row r="348" s="15" customFormat="1">
      <c r="A348" s="15"/>
      <c r="B348" s="265"/>
      <c r="C348" s="266"/>
      <c r="D348" s="245" t="s">
        <v>243</v>
      </c>
      <c r="E348" s="267" t="s">
        <v>1</v>
      </c>
      <c r="F348" s="268" t="s">
        <v>247</v>
      </c>
      <c r="G348" s="266"/>
      <c r="H348" s="269">
        <v>80.924999999999997</v>
      </c>
      <c r="I348" s="270"/>
      <c r="J348" s="266"/>
      <c r="K348" s="266"/>
      <c r="L348" s="271"/>
      <c r="M348" s="272"/>
      <c r="N348" s="273"/>
      <c r="O348" s="273"/>
      <c r="P348" s="273"/>
      <c r="Q348" s="273"/>
      <c r="R348" s="273"/>
      <c r="S348" s="273"/>
      <c r="T348" s="27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5" t="s">
        <v>243</v>
      </c>
      <c r="AU348" s="275" t="s">
        <v>85</v>
      </c>
      <c r="AV348" s="15" t="s">
        <v>209</v>
      </c>
      <c r="AW348" s="15" t="s">
        <v>32</v>
      </c>
      <c r="AX348" s="15" t="s">
        <v>83</v>
      </c>
      <c r="AY348" s="275" t="s">
        <v>203</v>
      </c>
    </row>
    <row r="349" s="2" customFormat="1" ht="24.15" customHeight="1">
      <c r="A349" s="39"/>
      <c r="B349" s="40"/>
      <c r="C349" s="229" t="s">
        <v>570</v>
      </c>
      <c r="D349" s="229" t="s">
        <v>205</v>
      </c>
      <c r="E349" s="230" t="s">
        <v>357</v>
      </c>
      <c r="F349" s="231" t="s">
        <v>358</v>
      </c>
      <c r="G349" s="232" t="s">
        <v>208</v>
      </c>
      <c r="H349" s="233">
        <v>66.734999999999999</v>
      </c>
      <c r="I349" s="234"/>
      <c r="J349" s="235">
        <f>ROUND(I349*H349,2)</f>
        <v>0</v>
      </c>
      <c r="K349" s="236"/>
      <c r="L349" s="45"/>
      <c r="M349" s="237" t="s">
        <v>1</v>
      </c>
      <c r="N349" s="238" t="s">
        <v>41</v>
      </c>
      <c r="O349" s="92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209</v>
      </c>
      <c r="AT349" s="241" t="s">
        <v>205</v>
      </c>
      <c r="AU349" s="241" t="s">
        <v>85</v>
      </c>
      <c r="AY349" s="18" t="s">
        <v>203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83</v>
      </c>
      <c r="BK349" s="242">
        <f>ROUND(I349*H349,2)</f>
        <v>0</v>
      </c>
      <c r="BL349" s="18" t="s">
        <v>209</v>
      </c>
      <c r="BM349" s="241" t="s">
        <v>359</v>
      </c>
    </row>
    <row r="350" s="2" customFormat="1" ht="24.15" customHeight="1">
      <c r="A350" s="39"/>
      <c r="B350" s="40"/>
      <c r="C350" s="229" t="s">
        <v>574</v>
      </c>
      <c r="D350" s="229" t="s">
        <v>205</v>
      </c>
      <c r="E350" s="230" t="s">
        <v>2783</v>
      </c>
      <c r="F350" s="231" t="s">
        <v>2784</v>
      </c>
      <c r="G350" s="232" t="s">
        <v>208</v>
      </c>
      <c r="H350" s="233">
        <v>54.18</v>
      </c>
      <c r="I350" s="234"/>
      <c r="J350" s="235">
        <f>ROUND(I350*H350,2)</f>
        <v>0</v>
      </c>
      <c r="K350" s="236"/>
      <c r="L350" s="45"/>
      <c r="M350" s="237" t="s">
        <v>1</v>
      </c>
      <c r="N350" s="238" t="s">
        <v>41</v>
      </c>
      <c r="O350" s="92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209</v>
      </c>
      <c r="AT350" s="241" t="s">
        <v>205</v>
      </c>
      <c r="AU350" s="241" t="s">
        <v>85</v>
      </c>
      <c r="AY350" s="18" t="s">
        <v>203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83</v>
      </c>
      <c r="BK350" s="242">
        <f>ROUND(I350*H350,2)</f>
        <v>0</v>
      </c>
      <c r="BL350" s="18" t="s">
        <v>209</v>
      </c>
      <c r="BM350" s="241" t="s">
        <v>1083</v>
      </c>
    </row>
    <row r="351" s="2" customFormat="1" ht="24.15" customHeight="1">
      <c r="A351" s="39"/>
      <c r="B351" s="40"/>
      <c r="C351" s="229" t="s">
        <v>578</v>
      </c>
      <c r="D351" s="229" t="s">
        <v>205</v>
      </c>
      <c r="E351" s="230" t="s">
        <v>2785</v>
      </c>
      <c r="F351" s="231" t="s">
        <v>2786</v>
      </c>
      <c r="G351" s="232" t="s">
        <v>208</v>
      </c>
      <c r="H351" s="233">
        <v>80.924999999999997</v>
      </c>
      <c r="I351" s="234"/>
      <c r="J351" s="235">
        <f>ROUND(I351*H351,2)</f>
        <v>0</v>
      </c>
      <c r="K351" s="236"/>
      <c r="L351" s="45"/>
      <c r="M351" s="237" t="s">
        <v>1</v>
      </c>
      <c r="N351" s="238" t="s">
        <v>41</v>
      </c>
      <c r="O351" s="92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209</v>
      </c>
      <c r="AT351" s="241" t="s">
        <v>205</v>
      </c>
      <c r="AU351" s="241" t="s">
        <v>85</v>
      </c>
      <c r="AY351" s="18" t="s">
        <v>203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83</v>
      </c>
      <c r="BK351" s="242">
        <f>ROUND(I351*H351,2)</f>
        <v>0</v>
      </c>
      <c r="BL351" s="18" t="s">
        <v>209</v>
      </c>
      <c r="BM351" s="241" t="s">
        <v>2787</v>
      </c>
    </row>
    <row r="352" s="2" customFormat="1" ht="24.15" customHeight="1">
      <c r="A352" s="39"/>
      <c r="B352" s="40"/>
      <c r="C352" s="229" t="s">
        <v>275</v>
      </c>
      <c r="D352" s="229" t="s">
        <v>205</v>
      </c>
      <c r="E352" s="230" t="s">
        <v>361</v>
      </c>
      <c r="F352" s="231" t="s">
        <v>362</v>
      </c>
      <c r="G352" s="232" t="s">
        <v>208</v>
      </c>
      <c r="H352" s="233">
        <v>120.91500000000001</v>
      </c>
      <c r="I352" s="234"/>
      <c r="J352" s="235">
        <f>ROUND(I352*H352,2)</f>
        <v>0</v>
      </c>
      <c r="K352" s="236"/>
      <c r="L352" s="45"/>
      <c r="M352" s="237" t="s">
        <v>1</v>
      </c>
      <c r="N352" s="238" t="s">
        <v>41</v>
      </c>
      <c r="O352" s="92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209</v>
      </c>
      <c r="AT352" s="241" t="s">
        <v>205</v>
      </c>
      <c r="AU352" s="241" t="s">
        <v>85</v>
      </c>
      <c r="AY352" s="18" t="s">
        <v>203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83</v>
      </c>
      <c r="BK352" s="242">
        <f>ROUND(I352*H352,2)</f>
        <v>0</v>
      </c>
      <c r="BL352" s="18" t="s">
        <v>209</v>
      </c>
      <c r="BM352" s="241" t="s">
        <v>363</v>
      </c>
    </row>
    <row r="353" s="14" customFormat="1">
      <c r="A353" s="14"/>
      <c r="B353" s="254"/>
      <c r="C353" s="255"/>
      <c r="D353" s="245" t="s">
        <v>243</v>
      </c>
      <c r="E353" s="256" t="s">
        <v>1</v>
      </c>
      <c r="F353" s="257" t="s">
        <v>2774</v>
      </c>
      <c r="G353" s="255"/>
      <c r="H353" s="258">
        <v>54.18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243</v>
      </c>
      <c r="AU353" s="264" t="s">
        <v>85</v>
      </c>
      <c r="AV353" s="14" t="s">
        <v>85</v>
      </c>
      <c r="AW353" s="14" t="s">
        <v>32</v>
      </c>
      <c r="AX353" s="14" t="s">
        <v>76</v>
      </c>
      <c r="AY353" s="264" t="s">
        <v>203</v>
      </c>
    </row>
    <row r="354" s="14" customFormat="1">
      <c r="A354" s="14"/>
      <c r="B354" s="254"/>
      <c r="C354" s="255"/>
      <c r="D354" s="245" t="s">
        <v>243</v>
      </c>
      <c r="E354" s="256" t="s">
        <v>1</v>
      </c>
      <c r="F354" s="257" t="s">
        <v>2762</v>
      </c>
      <c r="G354" s="255"/>
      <c r="H354" s="258">
        <v>0.59499999999999997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243</v>
      </c>
      <c r="AU354" s="264" t="s">
        <v>85</v>
      </c>
      <c r="AV354" s="14" t="s">
        <v>85</v>
      </c>
      <c r="AW354" s="14" t="s">
        <v>32</v>
      </c>
      <c r="AX354" s="14" t="s">
        <v>76</v>
      </c>
      <c r="AY354" s="264" t="s">
        <v>203</v>
      </c>
    </row>
    <row r="355" s="14" customFormat="1">
      <c r="A355" s="14"/>
      <c r="B355" s="254"/>
      <c r="C355" s="255"/>
      <c r="D355" s="245" t="s">
        <v>243</v>
      </c>
      <c r="E355" s="256" t="s">
        <v>1</v>
      </c>
      <c r="F355" s="257" t="s">
        <v>2763</v>
      </c>
      <c r="G355" s="255"/>
      <c r="H355" s="258">
        <v>12.555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4" t="s">
        <v>243</v>
      </c>
      <c r="AU355" s="264" t="s">
        <v>85</v>
      </c>
      <c r="AV355" s="14" t="s">
        <v>85</v>
      </c>
      <c r="AW355" s="14" t="s">
        <v>32</v>
      </c>
      <c r="AX355" s="14" t="s">
        <v>76</v>
      </c>
      <c r="AY355" s="264" t="s">
        <v>203</v>
      </c>
    </row>
    <row r="356" s="14" customFormat="1">
      <c r="A356" s="14"/>
      <c r="B356" s="254"/>
      <c r="C356" s="255"/>
      <c r="D356" s="245" t="s">
        <v>243</v>
      </c>
      <c r="E356" s="256" t="s">
        <v>1</v>
      </c>
      <c r="F356" s="257" t="s">
        <v>2764</v>
      </c>
      <c r="G356" s="255"/>
      <c r="H356" s="258">
        <v>7.1699999999999999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243</v>
      </c>
      <c r="AU356" s="264" t="s">
        <v>85</v>
      </c>
      <c r="AV356" s="14" t="s">
        <v>85</v>
      </c>
      <c r="AW356" s="14" t="s">
        <v>32</v>
      </c>
      <c r="AX356" s="14" t="s">
        <v>76</v>
      </c>
      <c r="AY356" s="264" t="s">
        <v>203</v>
      </c>
    </row>
    <row r="357" s="14" customFormat="1">
      <c r="A357" s="14"/>
      <c r="B357" s="254"/>
      <c r="C357" s="255"/>
      <c r="D357" s="245" t="s">
        <v>243</v>
      </c>
      <c r="E357" s="256" t="s">
        <v>1</v>
      </c>
      <c r="F357" s="257" t="s">
        <v>2765</v>
      </c>
      <c r="G357" s="255"/>
      <c r="H357" s="258">
        <v>22.850000000000001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4" t="s">
        <v>243</v>
      </c>
      <c r="AU357" s="264" t="s">
        <v>85</v>
      </c>
      <c r="AV357" s="14" t="s">
        <v>85</v>
      </c>
      <c r="AW357" s="14" t="s">
        <v>32</v>
      </c>
      <c r="AX357" s="14" t="s">
        <v>76</v>
      </c>
      <c r="AY357" s="264" t="s">
        <v>203</v>
      </c>
    </row>
    <row r="358" s="14" customFormat="1">
      <c r="A358" s="14"/>
      <c r="B358" s="254"/>
      <c r="C358" s="255"/>
      <c r="D358" s="245" t="s">
        <v>243</v>
      </c>
      <c r="E358" s="256" t="s">
        <v>1</v>
      </c>
      <c r="F358" s="257" t="s">
        <v>352</v>
      </c>
      <c r="G358" s="255"/>
      <c r="H358" s="258">
        <v>3.2000000000000002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243</v>
      </c>
      <c r="AU358" s="264" t="s">
        <v>85</v>
      </c>
      <c r="AV358" s="14" t="s">
        <v>85</v>
      </c>
      <c r="AW358" s="14" t="s">
        <v>32</v>
      </c>
      <c r="AX358" s="14" t="s">
        <v>76</v>
      </c>
      <c r="AY358" s="264" t="s">
        <v>203</v>
      </c>
    </row>
    <row r="359" s="14" customFormat="1">
      <c r="A359" s="14"/>
      <c r="B359" s="254"/>
      <c r="C359" s="255"/>
      <c r="D359" s="245" t="s">
        <v>243</v>
      </c>
      <c r="E359" s="256" t="s">
        <v>1</v>
      </c>
      <c r="F359" s="257" t="s">
        <v>2766</v>
      </c>
      <c r="G359" s="255"/>
      <c r="H359" s="258">
        <v>3.4300000000000002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243</v>
      </c>
      <c r="AU359" s="264" t="s">
        <v>85</v>
      </c>
      <c r="AV359" s="14" t="s">
        <v>85</v>
      </c>
      <c r="AW359" s="14" t="s">
        <v>32</v>
      </c>
      <c r="AX359" s="14" t="s">
        <v>76</v>
      </c>
      <c r="AY359" s="264" t="s">
        <v>203</v>
      </c>
    </row>
    <row r="360" s="14" customFormat="1">
      <c r="A360" s="14"/>
      <c r="B360" s="254"/>
      <c r="C360" s="255"/>
      <c r="D360" s="245" t="s">
        <v>243</v>
      </c>
      <c r="E360" s="256" t="s">
        <v>1</v>
      </c>
      <c r="F360" s="257" t="s">
        <v>2767</v>
      </c>
      <c r="G360" s="255"/>
      <c r="H360" s="258">
        <v>7.5800000000000001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243</v>
      </c>
      <c r="AU360" s="264" t="s">
        <v>85</v>
      </c>
      <c r="AV360" s="14" t="s">
        <v>85</v>
      </c>
      <c r="AW360" s="14" t="s">
        <v>32</v>
      </c>
      <c r="AX360" s="14" t="s">
        <v>76</v>
      </c>
      <c r="AY360" s="264" t="s">
        <v>203</v>
      </c>
    </row>
    <row r="361" s="14" customFormat="1">
      <c r="A361" s="14"/>
      <c r="B361" s="254"/>
      <c r="C361" s="255"/>
      <c r="D361" s="245" t="s">
        <v>243</v>
      </c>
      <c r="E361" s="256" t="s">
        <v>1</v>
      </c>
      <c r="F361" s="257" t="s">
        <v>2768</v>
      </c>
      <c r="G361" s="255"/>
      <c r="H361" s="258">
        <v>5.665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243</v>
      </c>
      <c r="AU361" s="264" t="s">
        <v>85</v>
      </c>
      <c r="AV361" s="14" t="s">
        <v>85</v>
      </c>
      <c r="AW361" s="14" t="s">
        <v>32</v>
      </c>
      <c r="AX361" s="14" t="s">
        <v>76</v>
      </c>
      <c r="AY361" s="264" t="s">
        <v>203</v>
      </c>
    </row>
    <row r="362" s="14" customFormat="1">
      <c r="A362" s="14"/>
      <c r="B362" s="254"/>
      <c r="C362" s="255"/>
      <c r="D362" s="245" t="s">
        <v>243</v>
      </c>
      <c r="E362" s="256" t="s">
        <v>1</v>
      </c>
      <c r="F362" s="257" t="s">
        <v>2769</v>
      </c>
      <c r="G362" s="255"/>
      <c r="H362" s="258">
        <v>1.7450000000000001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4" t="s">
        <v>243</v>
      </c>
      <c r="AU362" s="264" t="s">
        <v>85</v>
      </c>
      <c r="AV362" s="14" t="s">
        <v>85</v>
      </c>
      <c r="AW362" s="14" t="s">
        <v>32</v>
      </c>
      <c r="AX362" s="14" t="s">
        <v>76</v>
      </c>
      <c r="AY362" s="264" t="s">
        <v>203</v>
      </c>
    </row>
    <row r="363" s="14" customFormat="1">
      <c r="A363" s="14"/>
      <c r="B363" s="254"/>
      <c r="C363" s="255"/>
      <c r="D363" s="245" t="s">
        <v>243</v>
      </c>
      <c r="E363" s="256" t="s">
        <v>1</v>
      </c>
      <c r="F363" s="257" t="s">
        <v>2770</v>
      </c>
      <c r="G363" s="255"/>
      <c r="H363" s="258">
        <v>1.335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243</v>
      </c>
      <c r="AU363" s="264" t="s">
        <v>85</v>
      </c>
      <c r="AV363" s="14" t="s">
        <v>85</v>
      </c>
      <c r="AW363" s="14" t="s">
        <v>32</v>
      </c>
      <c r="AX363" s="14" t="s">
        <v>76</v>
      </c>
      <c r="AY363" s="264" t="s">
        <v>203</v>
      </c>
    </row>
    <row r="364" s="14" customFormat="1">
      <c r="A364" s="14"/>
      <c r="B364" s="254"/>
      <c r="C364" s="255"/>
      <c r="D364" s="245" t="s">
        <v>243</v>
      </c>
      <c r="E364" s="256" t="s">
        <v>1</v>
      </c>
      <c r="F364" s="257" t="s">
        <v>2771</v>
      </c>
      <c r="G364" s="255"/>
      <c r="H364" s="258">
        <v>0.60999999999999999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4" t="s">
        <v>243</v>
      </c>
      <c r="AU364" s="264" t="s">
        <v>85</v>
      </c>
      <c r="AV364" s="14" t="s">
        <v>85</v>
      </c>
      <c r="AW364" s="14" t="s">
        <v>32</v>
      </c>
      <c r="AX364" s="14" t="s">
        <v>76</v>
      </c>
      <c r="AY364" s="264" t="s">
        <v>203</v>
      </c>
    </row>
    <row r="365" s="15" customFormat="1">
      <c r="A365" s="15"/>
      <c r="B365" s="265"/>
      <c r="C365" s="266"/>
      <c r="D365" s="245" t="s">
        <v>243</v>
      </c>
      <c r="E365" s="267" t="s">
        <v>1</v>
      </c>
      <c r="F365" s="268" t="s">
        <v>247</v>
      </c>
      <c r="G365" s="266"/>
      <c r="H365" s="269">
        <v>120.91500000000001</v>
      </c>
      <c r="I365" s="270"/>
      <c r="J365" s="266"/>
      <c r="K365" s="266"/>
      <c r="L365" s="271"/>
      <c r="M365" s="272"/>
      <c r="N365" s="273"/>
      <c r="O365" s="273"/>
      <c r="P365" s="273"/>
      <c r="Q365" s="273"/>
      <c r="R365" s="273"/>
      <c r="S365" s="273"/>
      <c r="T365" s="27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5" t="s">
        <v>243</v>
      </c>
      <c r="AU365" s="275" t="s">
        <v>85</v>
      </c>
      <c r="AV365" s="15" t="s">
        <v>209</v>
      </c>
      <c r="AW365" s="15" t="s">
        <v>32</v>
      </c>
      <c r="AX365" s="15" t="s">
        <v>83</v>
      </c>
      <c r="AY365" s="275" t="s">
        <v>203</v>
      </c>
    </row>
    <row r="366" s="2" customFormat="1" ht="24.15" customHeight="1">
      <c r="A366" s="39"/>
      <c r="B366" s="40"/>
      <c r="C366" s="229" t="s">
        <v>586</v>
      </c>
      <c r="D366" s="229" t="s">
        <v>205</v>
      </c>
      <c r="E366" s="230" t="s">
        <v>365</v>
      </c>
      <c r="F366" s="231" t="s">
        <v>366</v>
      </c>
      <c r="G366" s="232" t="s">
        <v>208</v>
      </c>
      <c r="H366" s="233">
        <v>29.305</v>
      </c>
      <c r="I366" s="234"/>
      <c r="J366" s="235">
        <f>ROUND(I366*H366,2)</f>
        <v>0</v>
      </c>
      <c r="K366" s="236"/>
      <c r="L366" s="45"/>
      <c r="M366" s="237" t="s">
        <v>1</v>
      </c>
      <c r="N366" s="238" t="s">
        <v>41</v>
      </c>
      <c r="O366" s="92"/>
      <c r="P366" s="239">
        <f>O366*H366</f>
        <v>0</v>
      </c>
      <c r="Q366" s="239">
        <v>2.0600000000000001</v>
      </c>
      <c r="R366" s="239">
        <f>Q366*H366</f>
        <v>60.368299999999998</v>
      </c>
      <c r="S366" s="239">
        <v>0</v>
      </c>
      <c r="T366" s="24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1" t="s">
        <v>209</v>
      </c>
      <c r="AT366" s="241" t="s">
        <v>205</v>
      </c>
      <c r="AU366" s="241" t="s">
        <v>85</v>
      </c>
      <c r="AY366" s="18" t="s">
        <v>203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8" t="s">
        <v>83</v>
      </c>
      <c r="BK366" s="242">
        <f>ROUND(I366*H366,2)</f>
        <v>0</v>
      </c>
      <c r="BL366" s="18" t="s">
        <v>209</v>
      </c>
      <c r="BM366" s="241" t="s">
        <v>367</v>
      </c>
    </row>
    <row r="367" s="14" customFormat="1">
      <c r="A367" s="14"/>
      <c r="B367" s="254"/>
      <c r="C367" s="255"/>
      <c r="D367" s="245" t="s">
        <v>243</v>
      </c>
      <c r="E367" s="256" t="s">
        <v>1</v>
      </c>
      <c r="F367" s="257" t="s">
        <v>2788</v>
      </c>
      <c r="G367" s="255"/>
      <c r="H367" s="258">
        <v>1.776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4" t="s">
        <v>243</v>
      </c>
      <c r="AU367" s="264" t="s">
        <v>85</v>
      </c>
      <c r="AV367" s="14" t="s">
        <v>85</v>
      </c>
      <c r="AW367" s="14" t="s">
        <v>32</v>
      </c>
      <c r="AX367" s="14" t="s">
        <v>76</v>
      </c>
      <c r="AY367" s="264" t="s">
        <v>203</v>
      </c>
    </row>
    <row r="368" s="14" customFormat="1">
      <c r="A368" s="14"/>
      <c r="B368" s="254"/>
      <c r="C368" s="255"/>
      <c r="D368" s="245" t="s">
        <v>243</v>
      </c>
      <c r="E368" s="256" t="s">
        <v>1</v>
      </c>
      <c r="F368" s="257" t="s">
        <v>2789</v>
      </c>
      <c r="G368" s="255"/>
      <c r="H368" s="258">
        <v>1.012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4" t="s">
        <v>243</v>
      </c>
      <c r="AU368" s="264" t="s">
        <v>85</v>
      </c>
      <c r="AV368" s="14" t="s">
        <v>85</v>
      </c>
      <c r="AW368" s="14" t="s">
        <v>32</v>
      </c>
      <c r="AX368" s="14" t="s">
        <v>76</v>
      </c>
      <c r="AY368" s="264" t="s">
        <v>203</v>
      </c>
    </row>
    <row r="369" s="14" customFormat="1">
      <c r="A369" s="14"/>
      <c r="B369" s="254"/>
      <c r="C369" s="255"/>
      <c r="D369" s="245" t="s">
        <v>243</v>
      </c>
      <c r="E369" s="256" t="s">
        <v>1</v>
      </c>
      <c r="F369" s="257" t="s">
        <v>2790</v>
      </c>
      <c r="G369" s="255"/>
      <c r="H369" s="258">
        <v>2.9279999999999999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243</v>
      </c>
      <c r="AU369" s="264" t="s">
        <v>85</v>
      </c>
      <c r="AV369" s="14" t="s">
        <v>85</v>
      </c>
      <c r="AW369" s="14" t="s">
        <v>32</v>
      </c>
      <c r="AX369" s="14" t="s">
        <v>76</v>
      </c>
      <c r="AY369" s="264" t="s">
        <v>203</v>
      </c>
    </row>
    <row r="370" s="14" customFormat="1">
      <c r="A370" s="14"/>
      <c r="B370" s="254"/>
      <c r="C370" s="255"/>
      <c r="D370" s="245" t="s">
        <v>243</v>
      </c>
      <c r="E370" s="256" t="s">
        <v>1</v>
      </c>
      <c r="F370" s="257" t="s">
        <v>2791</v>
      </c>
      <c r="G370" s="255"/>
      <c r="H370" s="258">
        <v>1.315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4" t="s">
        <v>243</v>
      </c>
      <c r="AU370" s="264" t="s">
        <v>85</v>
      </c>
      <c r="AV370" s="14" t="s">
        <v>85</v>
      </c>
      <c r="AW370" s="14" t="s">
        <v>32</v>
      </c>
      <c r="AX370" s="14" t="s">
        <v>76</v>
      </c>
      <c r="AY370" s="264" t="s">
        <v>203</v>
      </c>
    </row>
    <row r="371" s="14" customFormat="1">
      <c r="A371" s="14"/>
      <c r="B371" s="254"/>
      <c r="C371" s="255"/>
      <c r="D371" s="245" t="s">
        <v>243</v>
      </c>
      <c r="E371" s="256" t="s">
        <v>1</v>
      </c>
      <c r="F371" s="257" t="s">
        <v>2764</v>
      </c>
      <c r="G371" s="255"/>
      <c r="H371" s="258">
        <v>7.1699999999999999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4" t="s">
        <v>243</v>
      </c>
      <c r="AU371" s="264" t="s">
        <v>85</v>
      </c>
      <c r="AV371" s="14" t="s">
        <v>85</v>
      </c>
      <c r="AW371" s="14" t="s">
        <v>32</v>
      </c>
      <c r="AX371" s="14" t="s">
        <v>76</v>
      </c>
      <c r="AY371" s="264" t="s">
        <v>203</v>
      </c>
    </row>
    <row r="372" s="14" customFormat="1">
      <c r="A372" s="14"/>
      <c r="B372" s="254"/>
      <c r="C372" s="255"/>
      <c r="D372" s="245" t="s">
        <v>243</v>
      </c>
      <c r="E372" s="256" t="s">
        <v>1</v>
      </c>
      <c r="F372" s="257" t="s">
        <v>2792</v>
      </c>
      <c r="G372" s="255"/>
      <c r="H372" s="258">
        <v>1.845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243</v>
      </c>
      <c r="AU372" s="264" t="s">
        <v>85</v>
      </c>
      <c r="AV372" s="14" t="s">
        <v>85</v>
      </c>
      <c r="AW372" s="14" t="s">
        <v>32</v>
      </c>
      <c r="AX372" s="14" t="s">
        <v>76</v>
      </c>
      <c r="AY372" s="264" t="s">
        <v>203</v>
      </c>
    </row>
    <row r="373" s="14" customFormat="1">
      <c r="A373" s="14"/>
      <c r="B373" s="254"/>
      <c r="C373" s="255"/>
      <c r="D373" s="245" t="s">
        <v>243</v>
      </c>
      <c r="E373" s="256" t="s">
        <v>1</v>
      </c>
      <c r="F373" s="257" t="s">
        <v>352</v>
      </c>
      <c r="G373" s="255"/>
      <c r="H373" s="258">
        <v>3.2000000000000002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243</v>
      </c>
      <c r="AU373" s="264" t="s">
        <v>85</v>
      </c>
      <c r="AV373" s="14" t="s">
        <v>85</v>
      </c>
      <c r="AW373" s="14" t="s">
        <v>32</v>
      </c>
      <c r="AX373" s="14" t="s">
        <v>76</v>
      </c>
      <c r="AY373" s="264" t="s">
        <v>203</v>
      </c>
    </row>
    <row r="374" s="14" customFormat="1">
      <c r="A374" s="14"/>
      <c r="B374" s="254"/>
      <c r="C374" s="255"/>
      <c r="D374" s="245" t="s">
        <v>243</v>
      </c>
      <c r="E374" s="256" t="s">
        <v>1</v>
      </c>
      <c r="F374" s="257" t="s">
        <v>2768</v>
      </c>
      <c r="G374" s="255"/>
      <c r="H374" s="258">
        <v>5.665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243</v>
      </c>
      <c r="AU374" s="264" t="s">
        <v>85</v>
      </c>
      <c r="AV374" s="14" t="s">
        <v>85</v>
      </c>
      <c r="AW374" s="14" t="s">
        <v>32</v>
      </c>
      <c r="AX374" s="14" t="s">
        <v>76</v>
      </c>
      <c r="AY374" s="264" t="s">
        <v>203</v>
      </c>
    </row>
    <row r="375" s="14" customFormat="1">
      <c r="A375" s="14"/>
      <c r="B375" s="254"/>
      <c r="C375" s="255"/>
      <c r="D375" s="245" t="s">
        <v>243</v>
      </c>
      <c r="E375" s="256" t="s">
        <v>1</v>
      </c>
      <c r="F375" s="257" t="s">
        <v>2793</v>
      </c>
      <c r="G375" s="255"/>
      <c r="H375" s="258">
        <v>2.7919999999999998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4" t="s">
        <v>243</v>
      </c>
      <c r="AU375" s="264" t="s">
        <v>85</v>
      </c>
      <c r="AV375" s="14" t="s">
        <v>85</v>
      </c>
      <c r="AW375" s="14" t="s">
        <v>32</v>
      </c>
      <c r="AX375" s="14" t="s">
        <v>76</v>
      </c>
      <c r="AY375" s="264" t="s">
        <v>203</v>
      </c>
    </row>
    <row r="376" s="14" customFormat="1">
      <c r="A376" s="14"/>
      <c r="B376" s="254"/>
      <c r="C376" s="255"/>
      <c r="D376" s="245" t="s">
        <v>243</v>
      </c>
      <c r="E376" s="256" t="s">
        <v>1</v>
      </c>
      <c r="F376" s="257" t="s">
        <v>2794</v>
      </c>
      <c r="G376" s="255"/>
      <c r="H376" s="258">
        <v>1.6020000000000001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4" t="s">
        <v>243</v>
      </c>
      <c r="AU376" s="264" t="s">
        <v>85</v>
      </c>
      <c r="AV376" s="14" t="s">
        <v>85</v>
      </c>
      <c r="AW376" s="14" t="s">
        <v>32</v>
      </c>
      <c r="AX376" s="14" t="s">
        <v>76</v>
      </c>
      <c r="AY376" s="264" t="s">
        <v>203</v>
      </c>
    </row>
    <row r="377" s="15" customFormat="1">
      <c r="A377" s="15"/>
      <c r="B377" s="265"/>
      <c r="C377" s="266"/>
      <c r="D377" s="245" t="s">
        <v>243</v>
      </c>
      <c r="E377" s="267" t="s">
        <v>1</v>
      </c>
      <c r="F377" s="268" t="s">
        <v>247</v>
      </c>
      <c r="G377" s="266"/>
      <c r="H377" s="269">
        <v>29.305</v>
      </c>
      <c r="I377" s="270"/>
      <c r="J377" s="266"/>
      <c r="K377" s="266"/>
      <c r="L377" s="271"/>
      <c r="M377" s="272"/>
      <c r="N377" s="273"/>
      <c r="O377" s="273"/>
      <c r="P377" s="273"/>
      <c r="Q377" s="273"/>
      <c r="R377" s="273"/>
      <c r="S377" s="273"/>
      <c r="T377" s="27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5" t="s">
        <v>243</v>
      </c>
      <c r="AU377" s="275" t="s">
        <v>85</v>
      </c>
      <c r="AV377" s="15" t="s">
        <v>209</v>
      </c>
      <c r="AW377" s="15" t="s">
        <v>32</v>
      </c>
      <c r="AX377" s="15" t="s">
        <v>83</v>
      </c>
      <c r="AY377" s="275" t="s">
        <v>203</v>
      </c>
    </row>
    <row r="378" s="2" customFormat="1" ht="24.15" customHeight="1">
      <c r="A378" s="39"/>
      <c r="B378" s="40"/>
      <c r="C378" s="229" t="s">
        <v>280</v>
      </c>
      <c r="D378" s="229" t="s">
        <v>205</v>
      </c>
      <c r="E378" s="230" t="s">
        <v>2795</v>
      </c>
      <c r="F378" s="231" t="s">
        <v>2796</v>
      </c>
      <c r="G378" s="232" t="s">
        <v>208</v>
      </c>
      <c r="H378" s="233">
        <v>2.7280000000000002</v>
      </c>
      <c r="I378" s="234"/>
      <c r="J378" s="235">
        <f>ROUND(I378*H378,2)</f>
        <v>0</v>
      </c>
      <c r="K378" s="236"/>
      <c r="L378" s="45"/>
      <c r="M378" s="237" t="s">
        <v>1</v>
      </c>
      <c r="N378" s="238" t="s">
        <v>41</v>
      </c>
      <c r="O378" s="92"/>
      <c r="P378" s="239">
        <f>O378*H378</f>
        <v>0</v>
      </c>
      <c r="Q378" s="239">
        <v>2.0600000000000001</v>
      </c>
      <c r="R378" s="239">
        <f>Q378*H378</f>
        <v>5.6196800000000007</v>
      </c>
      <c r="S378" s="239">
        <v>0</v>
      </c>
      <c r="T378" s="24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1" t="s">
        <v>209</v>
      </c>
      <c r="AT378" s="241" t="s">
        <v>205</v>
      </c>
      <c r="AU378" s="241" t="s">
        <v>85</v>
      </c>
      <c r="AY378" s="18" t="s">
        <v>203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8" t="s">
        <v>83</v>
      </c>
      <c r="BK378" s="242">
        <f>ROUND(I378*H378,2)</f>
        <v>0</v>
      </c>
      <c r="BL378" s="18" t="s">
        <v>209</v>
      </c>
      <c r="BM378" s="241" t="s">
        <v>1113</v>
      </c>
    </row>
    <row r="379" s="14" customFormat="1">
      <c r="A379" s="14"/>
      <c r="B379" s="254"/>
      <c r="C379" s="255"/>
      <c r="D379" s="245" t="s">
        <v>243</v>
      </c>
      <c r="E379" s="256" t="s">
        <v>1</v>
      </c>
      <c r="F379" s="257" t="s">
        <v>2797</v>
      </c>
      <c r="G379" s="255"/>
      <c r="H379" s="258">
        <v>2.7280000000000002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4" t="s">
        <v>243</v>
      </c>
      <c r="AU379" s="264" t="s">
        <v>85</v>
      </c>
      <c r="AV379" s="14" t="s">
        <v>85</v>
      </c>
      <c r="AW379" s="14" t="s">
        <v>32</v>
      </c>
      <c r="AX379" s="14" t="s">
        <v>76</v>
      </c>
      <c r="AY379" s="264" t="s">
        <v>203</v>
      </c>
    </row>
    <row r="380" s="15" customFormat="1">
      <c r="A380" s="15"/>
      <c r="B380" s="265"/>
      <c r="C380" s="266"/>
      <c r="D380" s="245" t="s">
        <v>243</v>
      </c>
      <c r="E380" s="267" t="s">
        <v>1</v>
      </c>
      <c r="F380" s="268" t="s">
        <v>247</v>
      </c>
      <c r="G380" s="266"/>
      <c r="H380" s="269">
        <v>2.7280000000000002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5" t="s">
        <v>243</v>
      </c>
      <c r="AU380" s="275" t="s">
        <v>85</v>
      </c>
      <c r="AV380" s="15" t="s">
        <v>209</v>
      </c>
      <c r="AW380" s="15" t="s">
        <v>32</v>
      </c>
      <c r="AX380" s="15" t="s">
        <v>83</v>
      </c>
      <c r="AY380" s="275" t="s">
        <v>203</v>
      </c>
    </row>
    <row r="381" s="2" customFormat="1" ht="24.15" customHeight="1">
      <c r="A381" s="39"/>
      <c r="B381" s="40"/>
      <c r="C381" s="229" t="s">
        <v>599</v>
      </c>
      <c r="D381" s="229" t="s">
        <v>205</v>
      </c>
      <c r="E381" s="230" t="s">
        <v>375</v>
      </c>
      <c r="F381" s="231" t="s">
        <v>376</v>
      </c>
      <c r="G381" s="232" t="s">
        <v>208</v>
      </c>
      <c r="H381" s="233">
        <v>76.418000000000006</v>
      </c>
      <c r="I381" s="234"/>
      <c r="J381" s="235">
        <f>ROUND(I381*H381,2)</f>
        <v>0</v>
      </c>
      <c r="K381" s="236"/>
      <c r="L381" s="45"/>
      <c r="M381" s="237" t="s">
        <v>1</v>
      </c>
      <c r="N381" s="238" t="s">
        <v>41</v>
      </c>
      <c r="O381" s="92"/>
      <c r="P381" s="239">
        <f>O381*H381</f>
        <v>0</v>
      </c>
      <c r="Q381" s="239">
        <v>2.0600000000000001</v>
      </c>
      <c r="R381" s="239">
        <f>Q381*H381</f>
        <v>157.42108000000002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209</v>
      </c>
      <c r="AT381" s="241" t="s">
        <v>205</v>
      </c>
      <c r="AU381" s="241" t="s">
        <v>85</v>
      </c>
      <c r="AY381" s="18" t="s">
        <v>203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83</v>
      </c>
      <c r="BK381" s="242">
        <f>ROUND(I381*H381,2)</f>
        <v>0</v>
      </c>
      <c r="BL381" s="18" t="s">
        <v>209</v>
      </c>
      <c r="BM381" s="241" t="s">
        <v>377</v>
      </c>
    </row>
    <row r="382" s="14" customFormat="1">
      <c r="A382" s="14"/>
      <c r="B382" s="254"/>
      <c r="C382" s="255"/>
      <c r="D382" s="245" t="s">
        <v>243</v>
      </c>
      <c r="E382" s="256" t="s">
        <v>1</v>
      </c>
      <c r="F382" s="257" t="s">
        <v>2798</v>
      </c>
      <c r="G382" s="255"/>
      <c r="H382" s="258">
        <v>15.778000000000001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243</v>
      </c>
      <c r="AU382" s="264" t="s">
        <v>85</v>
      </c>
      <c r="AV382" s="14" t="s">
        <v>85</v>
      </c>
      <c r="AW382" s="14" t="s">
        <v>32</v>
      </c>
      <c r="AX382" s="14" t="s">
        <v>76</v>
      </c>
      <c r="AY382" s="264" t="s">
        <v>203</v>
      </c>
    </row>
    <row r="383" s="14" customFormat="1">
      <c r="A383" s="14"/>
      <c r="B383" s="254"/>
      <c r="C383" s="255"/>
      <c r="D383" s="245" t="s">
        <v>243</v>
      </c>
      <c r="E383" s="256" t="s">
        <v>1</v>
      </c>
      <c r="F383" s="257" t="s">
        <v>2799</v>
      </c>
      <c r="G383" s="255"/>
      <c r="H383" s="258">
        <v>60.640000000000001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4" t="s">
        <v>243</v>
      </c>
      <c r="AU383" s="264" t="s">
        <v>85</v>
      </c>
      <c r="AV383" s="14" t="s">
        <v>85</v>
      </c>
      <c r="AW383" s="14" t="s">
        <v>32</v>
      </c>
      <c r="AX383" s="14" t="s">
        <v>76</v>
      </c>
      <c r="AY383" s="264" t="s">
        <v>203</v>
      </c>
    </row>
    <row r="384" s="15" customFormat="1">
      <c r="A384" s="15"/>
      <c r="B384" s="265"/>
      <c r="C384" s="266"/>
      <c r="D384" s="245" t="s">
        <v>243</v>
      </c>
      <c r="E384" s="267" t="s">
        <v>1</v>
      </c>
      <c r="F384" s="268" t="s">
        <v>247</v>
      </c>
      <c r="G384" s="266"/>
      <c r="H384" s="269">
        <v>76.418000000000006</v>
      </c>
      <c r="I384" s="270"/>
      <c r="J384" s="266"/>
      <c r="K384" s="266"/>
      <c r="L384" s="271"/>
      <c r="M384" s="272"/>
      <c r="N384" s="273"/>
      <c r="O384" s="273"/>
      <c r="P384" s="273"/>
      <c r="Q384" s="273"/>
      <c r="R384" s="273"/>
      <c r="S384" s="273"/>
      <c r="T384" s="27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5" t="s">
        <v>243</v>
      </c>
      <c r="AU384" s="275" t="s">
        <v>85</v>
      </c>
      <c r="AV384" s="15" t="s">
        <v>209</v>
      </c>
      <c r="AW384" s="15" t="s">
        <v>32</v>
      </c>
      <c r="AX384" s="15" t="s">
        <v>83</v>
      </c>
      <c r="AY384" s="275" t="s">
        <v>203</v>
      </c>
    </row>
    <row r="385" s="2" customFormat="1" ht="16.5" customHeight="1">
      <c r="A385" s="39"/>
      <c r="B385" s="40"/>
      <c r="C385" s="229" t="s">
        <v>286</v>
      </c>
      <c r="D385" s="229" t="s">
        <v>205</v>
      </c>
      <c r="E385" s="230" t="s">
        <v>382</v>
      </c>
      <c r="F385" s="231" t="s">
        <v>383</v>
      </c>
      <c r="G385" s="232" t="s">
        <v>241</v>
      </c>
      <c r="H385" s="233">
        <v>5.3949999999999996</v>
      </c>
      <c r="I385" s="234"/>
      <c r="J385" s="235">
        <f>ROUND(I385*H385,2)</f>
        <v>0</v>
      </c>
      <c r="K385" s="236"/>
      <c r="L385" s="45"/>
      <c r="M385" s="237" t="s">
        <v>1</v>
      </c>
      <c r="N385" s="238" t="s">
        <v>41</v>
      </c>
      <c r="O385" s="92"/>
      <c r="P385" s="239">
        <f>O385*H385</f>
        <v>0</v>
      </c>
      <c r="Q385" s="239">
        <v>1.06277</v>
      </c>
      <c r="R385" s="239">
        <f>Q385*H385</f>
        <v>5.7336441499999999</v>
      </c>
      <c r="S385" s="239">
        <v>0</v>
      </c>
      <c r="T385" s="24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1" t="s">
        <v>209</v>
      </c>
      <c r="AT385" s="241" t="s">
        <v>205</v>
      </c>
      <c r="AU385" s="241" t="s">
        <v>85</v>
      </c>
      <c r="AY385" s="18" t="s">
        <v>203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8" t="s">
        <v>83</v>
      </c>
      <c r="BK385" s="242">
        <f>ROUND(I385*H385,2)</f>
        <v>0</v>
      </c>
      <c r="BL385" s="18" t="s">
        <v>209</v>
      </c>
      <c r="BM385" s="241" t="s">
        <v>384</v>
      </c>
    </row>
    <row r="386" s="14" customFormat="1">
      <c r="A386" s="14"/>
      <c r="B386" s="254"/>
      <c r="C386" s="255"/>
      <c r="D386" s="245" t="s">
        <v>243</v>
      </c>
      <c r="E386" s="256" t="s">
        <v>1</v>
      </c>
      <c r="F386" s="257" t="s">
        <v>2800</v>
      </c>
      <c r="G386" s="255"/>
      <c r="H386" s="258">
        <v>5.3949999999999996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4" t="s">
        <v>243</v>
      </c>
      <c r="AU386" s="264" t="s">
        <v>85</v>
      </c>
      <c r="AV386" s="14" t="s">
        <v>85</v>
      </c>
      <c r="AW386" s="14" t="s">
        <v>32</v>
      </c>
      <c r="AX386" s="14" t="s">
        <v>76</v>
      </c>
      <c r="AY386" s="264" t="s">
        <v>203</v>
      </c>
    </row>
    <row r="387" s="15" customFormat="1">
      <c r="A387" s="15"/>
      <c r="B387" s="265"/>
      <c r="C387" s="266"/>
      <c r="D387" s="245" t="s">
        <v>243</v>
      </c>
      <c r="E387" s="267" t="s">
        <v>1</v>
      </c>
      <c r="F387" s="268" t="s">
        <v>247</v>
      </c>
      <c r="G387" s="266"/>
      <c r="H387" s="269">
        <v>5.3949999999999996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5" t="s">
        <v>243</v>
      </c>
      <c r="AU387" s="275" t="s">
        <v>85</v>
      </c>
      <c r="AV387" s="15" t="s">
        <v>209</v>
      </c>
      <c r="AW387" s="15" t="s">
        <v>32</v>
      </c>
      <c r="AX387" s="15" t="s">
        <v>83</v>
      </c>
      <c r="AY387" s="275" t="s">
        <v>203</v>
      </c>
    </row>
    <row r="388" s="2" customFormat="1" ht="24.15" customHeight="1">
      <c r="A388" s="39"/>
      <c r="B388" s="40"/>
      <c r="C388" s="229" t="s">
        <v>609</v>
      </c>
      <c r="D388" s="229" t="s">
        <v>205</v>
      </c>
      <c r="E388" s="230" t="s">
        <v>387</v>
      </c>
      <c r="F388" s="231" t="s">
        <v>388</v>
      </c>
      <c r="G388" s="232" t="s">
        <v>213</v>
      </c>
      <c r="H388" s="233">
        <v>1365.8250000000001</v>
      </c>
      <c r="I388" s="234"/>
      <c r="J388" s="235">
        <f>ROUND(I388*H388,2)</f>
        <v>0</v>
      </c>
      <c r="K388" s="236"/>
      <c r="L388" s="45"/>
      <c r="M388" s="237" t="s">
        <v>1</v>
      </c>
      <c r="N388" s="238" t="s">
        <v>41</v>
      </c>
      <c r="O388" s="92"/>
      <c r="P388" s="239">
        <f>O388*H388</f>
        <v>0</v>
      </c>
      <c r="Q388" s="239">
        <v>0.105</v>
      </c>
      <c r="R388" s="239">
        <f>Q388*H388</f>
        <v>143.41162499999999</v>
      </c>
      <c r="S388" s="239">
        <v>0</v>
      </c>
      <c r="T388" s="24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1" t="s">
        <v>209</v>
      </c>
      <c r="AT388" s="241" t="s">
        <v>205</v>
      </c>
      <c r="AU388" s="241" t="s">
        <v>85</v>
      </c>
      <c r="AY388" s="18" t="s">
        <v>203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8" t="s">
        <v>83</v>
      </c>
      <c r="BK388" s="242">
        <f>ROUND(I388*H388,2)</f>
        <v>0</v>
      </c>
      <c r="BL388" s="18" t="s">
        <v>209</v>
      </c>
      <c r="BM388" s="241" t="s">
        <v>389</v>
      </c>
    </row>
    <row r="389" s="14" customFormat="1">
      <c r="A389" s="14"/>
      <c r="B389" s="254"/>
      <c r="C389" s="255"/>
      <c r="D389" s="245" t="s">
        <v>243</v>
      </c>
      <c r="E389" s="256" t="s">
        <v>1</v>
      </c>
      <c r="F389" s="257" t="s">
        <v>2801</v>
      </c>
      <c r="G389" s="255"/>
      <c r="H389" s="258">
        <v>1365.8250000000001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4" t="s">
        <v>243</v>
      </c>
      <c r="AU389" s="264" t="s">
        <v>85</v>
      </c>
      <c r="AV389" s="14" t="s">
        <v>85</v>
      </c>
      <c r="AW389" s="14" t="s">
        <v>32</v>
      </c>
      <c r="AX389" s="14" t="s">
        <v>76</v>
      </c>
      <c r="AY389" s="264" t="s">
        <v>203</v>
      </c>
    </row>
    <row r="390" s="15" customFormat="1">
      <c r="A390" s="15"/>
      <c r="B390" s="265"/>
      <c r="C390" s="266"/>
      <c r="D390" s="245" t="s">
        <v>243</v>
      </c>
      <c r="E390" s="267" t="s">
        <v>1</v>
      </c>
      <c r="F390" s="268" t="s">
        <v>247</v>
      </c>
      <c r="G390" s="266"/>
      <c r="H390" s="269">
        <v>1365.8250000000001</v>
      </c>
      <c r="I390" s="270"/>
      <c r="J390" s="266"/>
      <c r="K390" s="266"/>
      <c r="L390" s="271"/>
      <c r="M390" s="272"/>
      <c r="N390" s="273"/>
      <c r="O390" s="273"/>
      <c r="P390" s="273"/>
      <c r="Q390" s="273"/>
      <c r="R390" s="273"/>
      <c r="S390" s="273"/>
      <c r="T390" s="27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5" t="s">
        <v>243</v>
      </c>
      <c r="AU390" s="275" t="s">
        <v>85</v>
      </c>
      <c r="AV390" s="15" t="s">
        <v>209</v>
      </c>
      <c r="AW390" s="15" t="s">
        <v>32</v>
      </c>
      <c r="AX390" s="15" t="s">
        <v>83</v>
      </c>
      <c r="AY390" s="275" t="s">
        <v>203</v>
      </c>
    </row>
    <row r="391" s="2" customFormat="1" ht="24.15" customHeight="1">
      <c r="A391" s="39"/>
      <c r="B391" s="40"/>
      <c r="C391" s="229" t="s">
        <v>617</v>
      </c>
      <c r="D391" s="229" t="s">
        <v>205</v>
      </c>
      <c r="E391" s="230" t="s">
        <v>391</v>
      </c>
      <c r="F391" s="231" t="s">
        <v>392</v>
      </c>
      <c r="G391" s="232" t="s">
        <v>213</v>
      </c>
      <c r="H391" s="233">
        <v>619.89999999999998</v>
      </c>
      <c r="I391" s="234"/>
      <c r="J391" s="235">
        <f>ROUND(I391*H391,2)</f>
        <v>0</v>
      </c>
      <c r="K391" s="236"/>
      <c r="L391" s="45"/>
      <c r="M391" s="237" t="s">
        <v>1</v>
      </c>
      <c r="N391" s="238" t="s">
        <v>41</v>
      </c>
      <c r="O391" s="92"/>
      <c r="P391" s="239">
        <f>O391*H391</f>
        <v>0</v>
      </c>
      <c r="Q391" s="239">
        <v>0.020400000000000001</v>
      </c>
      <c r="R391" s="239">
        <f>Q391*H391</f>
        <v>12.645960000000001</v>
      </c>
      <c r="S391" s="239">
        <v>0</v>
      </c>
      <c r="T391" s="24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1" t="s">
        <v>209</v>
      </c>
      <c r="AT391" s="241" t="s">
        <v>205</v>
      </c>
      <c r="AU391" s="241" t="s">
        <v>85</v>
      </c>
      <c r="AY391" s="18" t="s">
        <v>203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8" t="s">
        <v>83</v>
      </c>
      <c r="BK391" s="242">
        <f>ROUND(I391*H391,2)</f>
        <v>0</v>
      </c>
      <c r="BL391" s="18" t="s">
        <v>209</v>
      </c>
      <c r="BM391" s="241" t="s">
        <v>393</v>
      </c>
    </row>
    <row r="392" s="14" customFormat="1">
      <c r="A392" s="14"/>
      <c r="B392" s="254"/>
      <c r="C392" s="255"/>
      <c r="D392" s="245" t="s">
        <v>243</v>
      </c>
      <c r="E392" s="256" t="s">
        <v>1</v>
      </c>
      <c r="F392" s="257" t="s">
        <v>2802</v>
      </c>
      <c r="G392" s="255"/>
      <c r="H392" s="258">
        <v>29.600000000000001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4" t="s">
        <v>243</v>
      </c>
      <c r="AU392" s="264" t="s">
        <v>85</v>
      </c>
      <c r="AV392" s="14" t="s">
        <v>85</v>
      </c>
      <c r="AW392" s="14" t="s">
        <v>32</v>
      </c>
      <c r="AX392" s="14" t="s">
        <v>76</v>
      </c>
      <c r="AY392" s="264" t="s">
        <v>203</v>
      </c>
    </row>
    <row r="393" s="14" customFormat="1">
      <c r="A393" s="14"/>
      <c r="B393" s="254"/>
      <c r="C393" s="255"/>
      <c r="D393" s="245" t="s">
        <v>243</v>
      </c>
      <c r="E393" s="256" t="s">
        <v>1</v>
      </c>
      <c r="F393" s="257" t="s">
        <v>2803</v>
      </c>
      <c r="G393" s="255"/>
      <c r="H393" s="258">
        <v>11.9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243</v>
      </c>
      <c r="AU393" s="264" t="s">
        <v>85</v>
      </c>
      <c r="AV393" s="14" t="s">
        <v>85</v>
      </c>
      <c r="AW393" s="14" t="s">
        <v>32</v>
      </c>
      <c r="AX393" s="14" t="s">
        <v>76</v>
      </c>
      <c r="AY393" s="264" t="s">
        <v>203</v>
      </c>
    </row>
    <row r="394" s="14" customFormat="1">
      <c r="A394" s="14"/>
      <c r="B394" s="254"/>
      <c r="C394" s="255"/>
      <c r="D394" s="245" t="s">
        <v>243</v>
      </c>
      <c r="E394" s="256" t="s">
        <v>1</v>
      </c>
      <c r="F394" s="257" t="s">
        <v>2804</v>
      </c>
      <c r="G394" s="255"/>
      <c r="H394" s="258">
        <v>36.600000000000001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4" t="s">
        <v>243</v>
      </c>
      <c r="AU394" s="264" t="s">
        <v>85</v>
      </c>
      <c r="AV394" s="14" t="s">
        <v>85</v>
      </c>
      <c r="AW394" s="14" t="s">
        <v>32</v>
      </c>
      <c r="AX394" s="14" t="s">
        <v>76</v>
      </c>
      <c r="AY394" s="264" t="s">
        <v>203</v>
      </c>
    </row>
    <row r="395" s="14" customFormat="1">
      <c r="A395" s="14"/>
      <c r="B395" s="254"/>
      <c r="C395" s="255"/>
      <c r="D395" s="245" t="s">
        <v>243</v>
      </c>
      <c r="E395" s="256" t="s">
        <v>1</v>
      </c>
      <c r="F395" s="257" t="s">
        <v>2805</v>
      </c>
      <c r="G395" s="255"/>
      <c r="H395" s="258">
        <v>30.5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243</v>
      </c>
      <c r="AU395" s="264" t="s">
        <v>85</v>
      </c>
      <c r="AV395" s="14" t="s">
        <v>85</v>
      </c>
      <c r="AW395" s="14" t="s">
        <v>32</v>
      </c>
      <c r="AX395" s="14" t="s">
        <v>76</v>
      </c>
      <c r="AY395" s="264" t="s">
        <v>203</v>
      </c>
    </row>
    <row r="396" s="14" customFormat="1">
      <c r="A396" s="14"/>
      <c r="B396" s="254"/>
      <c r="C396" s="255"/>
      <c r="D396" s="245" t="s">
        <v>243</v>
      </c>
      <c r="E396" s="256" t="s">
        <v>1</v>
      </c>
      <c r="F396" s="257" t="s">
        <v>2806</v>
      </c>
      <c r="G396" s="255"/>
      <c r="H396" s="258">
        <v>143.40000000000001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243</v>
      </c>
      <c r="AU396" s="264" t="s">
        <v>85</v>
      </c>
      <c r="AV396" s="14" t="s">
        <v>85</v>
      </c>
      <c r="AW396" s="14" t="s">
        <v>32</v>
      </c>
      <c r="AX396" s="14" t="s">
        <v>76</v>
      </c>
      <c r="AY396" s="264" t="s">
        <v>203</v>
      </c>
    </row>
    <row r="397" s="14" customFormat="1">
      <c r="A397" s="14"/>
      <c r="B397" s="254"/>
      <c r="C397" s="255"/>
      <c r="D397" s="245" t="s">
        <v>243</v>
      </c>
      <c r="E397" s="256" t="s">
        <v>1</v>
      </c>
      <c r="F397" s="257" t="s">
        <v>2807</v>
      </c>
      <c r="G397" s="255"/>
      <c r="H397" s="258">
        <v>36.899999999999999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4" t="s">
        <v>243</v>
      </c>
      <c r="AU397" s="264" t="s">
        <v>85</v>
      </c>
      <c r="AV397" s="14" t="s">
        <v>85</v>
      </c>
      <c r="AW397" s="14" t="s">
        <v>32</v>
      </c>
      <c r="AX397" s="14" t="s">
        <v>76</v>
      </c>
      <c r="AY397" s="264" t="s">
        <v>203</v>
      </c>
    </row>
    <row r="398" s="14" customFormat="1">
      <c r="A398" s="14"/>
      <c r="B398" s="254"/>
      <c r="C398" s="255"/>
      <c r="D398" s="245" t="s">
        <v>243</v>
      </c>
      <c r="E398" s="256" t="s">
        <v>1</v>
      </c>
      <c r="F398" s="257" t="s">
        <v>2808</v>
      </c>
      <c r="G398" s="255"/>
      <c r="H398" s="258">
        <v>68.599999999999994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4" t="s">
        <v>243</v>
      </c>
      <c r="AU398" s="264" t="s">
        <v>85</v>
      </c>
      <c r="AV398" s="14" t="s">
        <v>85</v>
      </c>
      <c r="AW398" s="14" t="s">
        <v>32</v>
      </c>
      <c r="AX398" s="14" t="s">
        <v>76</v>
      </c>
      <c r="AY398" s="264" t="s">
        <v>203</v>
      </c>
    </row>
    <row r="399" s="14" customFormat="1">
      <c r="A399" s="14"/>
      <c r="B399" s="254"/>
      <c r="C399" s="255"/>
      <c r="D399" s="245" t="s">
        <v>243</v>
      </c>
      <c r="E399" s="256" t="s">
        <v>1</v>
      </c>
      <c r="F399" s="257" t="s">
        <v>2809</v>
      </c>
      <c r="G399" s="255"/>
      <c r="H399" s="258">
        <v>24.800000000000001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243</v>
      </c>
      <c r="AU399" s="264" t="s">
        <v>85</v>
      </c>
      <c r="AV399" s="14" t="s">
        <v>85</v>
      </c>
      <c r="AW399" s="14" t="s">
        <v>32</v>
      </c>
      <c r="AX399" s="14" t="s">
        <v>76</v>
      </c>
      <c r="AY399" s="264" t="s">
        <v>203</v>
      </c>
    </row>
    <row r="400" s="14" customFormat="1">
      <c r="A400" s="14"/>
      <c r="B400" s="254"/>
      <c r="C400" s="255"/>
      <c r="D400" s="245" t="s">
        <v>243</v>
      </c>
      <c r="E400" s="256" t="s">
        <v>1</v>
      </c>
      <c r="F400" s="257" t="s">
        <v>2810</v>
      </c>
      <c r="G400" s="255"/>
      <c r="H400" s="258">
        <v>151.59999999999999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243</v>
      </c>
      <c r="AU400" s="264" t="s">
        <v>85</v>
      </c>
      <c r="AV400" s="14" t="s">
        <v>85</v>
      </c>
      <c r="AW400" s="14" t="s">
        <v>32</v>
      </c>
      <c r="AX400" s="14" t="s">
        <v>76</v>
      </c>
      <c r="AY400" s="264" t="s">
        <v>203</v>
      </c>
    </row>
    <row r="401" s="14" customFormat="1">
      <c r="A401" s="14"/>
      <c r="B401" s="254"/>
      <c r="C401" s="255"/>
      <c r="D401" s="245" t="s">
        <v>243</v>
      </c>
      <c r="E401" s="256" t="s">
        <v>1</v>
      </c>
      <c r="F401" s="257" t="s">
        <v>2811</v>
      </c>
      <c r="G401" s="255"/>
      <c r="H401" s="258">
        <v>20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4" t="s">
        <v>243</v>
      </c>
      <c r="AU401" s="264" t="s">
        <v>85</v>
      </c>
      <c r="AV401" s="14" t="s">
        <v>85</v>
      </c>
      <c r="AW401" s="14" t="s">
        <v>32</v>
      </c>
      <c r="AX401" s="14" t="s">
        <v>76</v>
      </c>
      <c r="AY401" s="264" t="s">
        <v>203</v>
      </c>
    </row>
    <row r="402" s="14" customFormat="1">
      <c r="A402" s="14"/>
      <c r="B402" s="254"/>
      <c r="C402" s="255"/>
      <c r="D402" s="245" t="s">
        <v>243</v>
      </c>
      <c r="E402" s="256" t="s">
        <v>1</v>
      </c>
      <c r="F402" s="257" t="s">
        <v>2812</v>
      </c>
      <c r="G402" s="255"/>
      <c r="H402" s="258">
        <v>34.899999999999999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4" t="s">
        <v>243</v>
      </c>
      <c r="AU402" s="264" t="s">
        <v>85</v>
      </c>
      <c r="AV402" s="14" t="s">
        <v>85</v>
      </c>
      <c r="AW402" s="14" t="s">
        <v>32</v>
      </c>
      <c r="AX402" s="14" t="s">
        <v>76</v>
      </c>
      <c r="AY402" s="264" t="s">
        <v>203</v>
      </c>
    </row>
    <row r="403" s="14" customFormat="1">
      <c r="A403" s="14"/>
      <c r="B403" s="254"/>
      <c r="C403" s="255"/>
      <c r="D403" s="245" t="s">
        <v>243</v>
      </c>
      <c r="E403" s="256" t="s">
        <v>1</v>
      </c>
      <c r="F403" s="257" t="s">
        <v>2813</v>
      </c>
      <c r="G403" s="255"/>
      <c r="H403" s="258">
        <v>18.899999999999999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4" t="s">
        <v>243</v>
      </c>
      <c r="AU403" s="264" t="s">
        <v>85</v>
      </c>
      <c r="AV403" s="14" t="s">
        <v>85</v>
      </c>
      <c r="AW403" s="14" t="s">
        <v>32</v>
      </c>
      <c r="AX403" s="14" t="s">
        <v>76</v>
      </c>
      <c r="AY403" s="264" t="s">
        <v>203</v>
      </c>
    </row>
    <row r="404" s="14" customFormat="1">
      <c r="A404" s="14"/>
      <c r="B404" s="254"/>
      <c r="C404" s="255"/>
      <c r="D404" s="245" t="s">
        <v>243</v>
      </c>
      <c r="E404" s="256" t="s">
        <v>1</v>
      </c>
      <c r="F404" s="257" t="s">
        <v>2814</v>
      </c>
      <c r="G404" s="255"/>
      <c r="H404" s="258">
        <v>12.199999999999999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243</v>
      </c>
      <c r="AU404" s="264" t="s">
        <v>85</v>
      </c>
      <c r="AV404" s="14" t="s">
        <v>85</v>
      </c>
      <c r="AW404" s="14" t="s">
        <v>32</v>
      </c>
      <c r="AX404" s="14" t="s">
        <v>76</v>
      </c>
      <c r="AY404" s="264" t="s">
        <v>203</v>
      </c>
    </row>
    <row r="405" s="15" customFormat="1">
      <c r="A405" s="15"/>
      <c r="B405" s="265"/>
      <c r="C405" s="266"/>
      <c r="D405" s="245" t="s">
        <v>243</v>
      </c>
      <c r="E405" s="267" t="s">
        <v>1</v>
      </c>
      <c r="F405" s="268" t="s">
        <v>247</v>
      </c>
      <c r="G405" s="266"/>
      <c r="H405" s="269">
        <v>619.89999999999998</v>
      </c>
      <c r="I405" s="270"/>
      <c r="J405" s="266"/>
      <c r="K405" s="266"/>
      <c r="L405" s="271"/>
      <c r="M405" s="272"/>
      <c r="N405" s="273"/>
      <c r="O405" s="273"/>
      <c r="P405" s="273"/>
      <c r="Q405" s="273"/>
      <c r="R405" s="273"/>
      <c r="S405" s="273"/>
      <c r="T405" s="27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5" t="s">
        <v>243</v>
      </c>
      <c r="AU405" s="275" t="s">
        <v>85</v>
      </c>
      <c r="AV405" s="15" t="s">
        <v>209</v>
      </c>
      <c r="AW405" s="15" t="s">
        <v>32</v>
      </c>
      <c r="AX405" s="15" t="s">
        <v>83</v>
      </c>
      <c r="AY405" s="275" t="s">
        <v>203</v>
      </c>
    </row>
    <row r="406" s="2" customFormat="1" ht="24.15" customHeight="1">
      <c r="A406" s="39"/>
      <c r="B406" s="40"/>
      <c r="C406" s="229" t="s">
        <v>624</v>
      </c>
      <c r="D406" s="229" t="s">
        <v>205</v>
      </c>
      <c r="E406" s="230" t="s">
        <v>408</v>
      </c>
      <c r="F406" s="231" t="s">
        <v>409</v>
      </c>
      <c r="G406" s="232" t="s">
        <v>213</v>
      </c>
      <c r="H406" s="233">
        <v>149.30000000000001</v>
      </c>
      <c r="I406" s="234"/>
      <c r="J406" s="235">
        <f>ROUND(I406*H406,2)</f>
        <v>0</v>
      </c>
      <c r="K406" s="236"/>
      <c r="L406" s="45"/>
      <c r="M406" s="237" t="s">
        <v>1</v>
      </c>
      <c r="N406" s="238" t="s">
        <v>41</v>
      </c>
      <c r="O406" s="92"/>
      <c r="P406" s="239">
        <f>O406*H406</f>
        <v>0</v>
      </c>
      <c r="Q406" s="239">
        <v>0.040800000000000003</v>
      </c>
      <c r="R406" s="239">
        <f>Q406*H406</f>
        <v>6.0914400000000013</v>
      </c>
      <c r="S406" s="239">
        <v>0</v>
      </c>
      <c r="T406" s="24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1" t="s">
        <v>209</v>
      </c>
      <c r="AT406" s="241" t="s">
        <v>205</v>
      </c>
      <c r="AU406" s="241" t="s">
        <v>85</v>
      </c>
      <c r="AY406" s="18" t="s">
        <v>203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8" t="s">
        <v>83</v>
      </c>
      <c r="BK406" s="242">
        <f>ROUND(I406*H406,2)</f>
        <v>0</v>
      </c>
      <c r="BL406" s="18" t="s">
        <v>209</v>
      </c>
      <c r="BM406" s="241" t="s">
        <v>410</v>
      </c>
    </row>
    <row r="407" s="14" customFormat="1">
      <c r="A407" s="14"/>
      <c r="B407" s="254"/>
      <c r="C407" s="255"/>
      <c r="D407" s="245" t="s">
        <v>243</v>
      </c>
      <c r="E407" s="256" t="s">
        <v>1</v>
      </c>
      <c r="F407" s="257" t="s">
        <v>2815</v>
      </c>
      <c r="G407" s="255"/>
      <c r="H407" s="258">
        <v>26.300000000000001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243</v>
      </c>
      <c r="AU407" s="264" t="s">
        <v>85</v>
      </c>
      <c r="AV407" s="14" t="s">
        <v>85</v>
      </c>
      <c r="AW407" s="14" t="s">
        <v>32</v>
      </c>
      <c r="AX407" s="14" t="s">
        <v>76</v>
      </c>
      <c r="AY407" s="264" t="s">
        <v>203</v>
      </c>
    </row>
    <row r="408" s="14" customFormat="1">
      <c r="A408" s="14"/>
      <c r="B408" s="254"/>
      <c r="C408" s="255"/>
      <c r="D408" s="245" t="s">
        <v>243</v>
      </c>
      <c r="E408" s="256" t="s">
        <v>1</v>
      </c>
      <c r="F408" s="257" t="s">
        <v>2816</v>
      </c>
      <c r="G408" s="255"/>
      <c r="H408" s="258">
        <v>14.199999999999999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243</v>
      </c>
      <c r="AU408" s="264" t="s">
        <v>85</v>
      </c>
      <c r="AV408" s="14" t="s">
        <v>85</v>
      </c>
      <c r="AW408" s="14" t="s">
        <v>32</v>
      </c>
      <c r="AX408" s="14" t="s">
        <v>76</v>
      </c>
      <c r="AY408" s="264" t="s">
        <v>203</v>
      </c>
    </row>
    <row r="409" s="14" customFormat="1">
      <c r="A409" s="14"/>
      <c r="B409" s="254"/>
      <c r="C409" s="255"/>
      <c r="D409" s="245" t="s">
        <v>243</v>
      </c>
      <c r="E409" s="256" t="s">
        <v>1</v>
      </c>
      <c r="F409" s="257" t="s">
        <v>2808</v>
      </c>
      <c r="G409" s="255"/>
      <c r="H409" s="258">
        <v>68.599999999999994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243</v>
      </c>
      <c r="AU409" s="264" t="s">
        <v>85</v>
      </c>
      <c r="AV409" s="14" t="s">
        <v>85</v>
      </c>
      <c r="AW409" s="14" t="s">
        <v>32</v>
      </c>
      <c r="AX409" s="14" t="s">
        <v>76</v>
      </c>
      <c r="AY409" s="264" t="s">
        <v>203</v>
      </c>
    </row>
    <row r="410" s="14" customFormat="1">
      <c r="A410" s="14"/>
      <c r="B410" s="254"/>
      <c r="C410" s="255"/>
      <c r="D410" s="245" t="s">
        <v>243</v>
      </c>
      <c r="E410" s="256" t="s">
        <v>1</v>
      </c>
      <c r="F410" s="257" t="s">
        <v>2817</v>
      </c>
      <c r="G410" s="255"/>
      <c r="H410" s="258">
        <v>40.200000000000003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4" t="s">
        <v>243</v>
      </c>
      <c r="AU410" s="264" t="s">
        <v>85</v>
      </c>
      <c r="AV410" s="14" t="s">
        <v>85</v>
      </c>
      <c r="AW410" s="14" t="s">
        <v>32</v>
      </c>
      <c r="AX410" s="14" t="s">
        <v>76</v>
      </c>
      <c r="AY410" s="264" t="s">
        <v>203</v>
      </c>
    </row>
    <row r="411" s="15" customFormat="1">
      <c r="A411" s="15"/>
      <c r="B411" s="265"/>
      <c r="C411" s="266"/>
      <c r="D411" s="245" t="s">
        <v>243</v>
      </c>
      <c r="E411" s="267" t="s">
        <v>1</v>
      </c>
      <c r="F411" s="268" t="s">
        <v>247</v>
      </c>
      <c r="G411" s="266"/>
      <c r="H411" s="269">
        <v>149.30000000000001</v>
      </c>
      <c r="I411" s="270"/>
      <c r="J411" s="266"/>
      <c r="K411" s="266"/>
      <c r="L411" s="271"/>
      <c r="M411" s="272"/>
      <c r="N411" s="273"/>
      <c r="O411" s="273"/>
      <c r="P411" s="273"/>
      <c r="Q411" s="273"/>
      <c r="R411" s="273"/>
      <c r="S411" s="273"/>
      <c r="T411" s="27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5" t="s">
        <v>243</v>
      </c>
      <c r="AU411" s="275" t="s">
        <v>85</v>
      </c>
      <c r="AV411" s="15" t="s">
        <v>209</v>
      </c>
      <c r="AW411" s="15" t="s">
        <v>32</v>
      </c>
      <c r="AX411" s="15" t="s">
        <v>83</v>
      </c>
      <c r="AY411" s="275" t="s">
        <v>203</v>
      </c>
    </row>
    <row r="412" s="2" customFormat="1" ht="24.15" customHeight="1">
      <c r="A412" s="39"/>
      <c r="B412" s="40"/>
      <c r="C412" s="229" t="s">
        <v>629</v>
      </c>
      <c r="D412" s="229" t="s">
        <v>205</v>
      </c>
      <c r="E412" s="230" t="s">
        <v>414</v>
      </c>
      <c r="F412" s="231" t="s">
        <v>415</v>
      </c>
      <c r="G412" s="232" t="s">
        <v>213</v>
      </c>
      <c r="H412" s="233">
        <v>451.5</v>
      </c>
      <c r="I412" s="234"/>
      <c r="J412" s="235">
        <f>ROUND(I412*H412,2)</f>
        <v>0</v>
      </c>
      <c r="K412" s="236"/>
      <c r="L412" s="45"/>
      <c r="M412" s="237" t="s">
        <v>1</v>
      </c>
      <c r="N412" s="238" t="s">
        <v>41</v>
      </c>
      <c r="O412" s="92"/>
      <c r="P412" s="239">
        <f>O412*H412</f>
        <v>0</v>
      </c>
      <c r="Q412" s="239">
        <v>0.061199999999999997</v>
      </c>
      <c r="R412" s="239">
        <f>Q412*H412</f>
        <v>27.631799999999998</v>
      </c>
      <c r="S412" s="239">
        <v>0</v>
      </c>
      <c r="T412" s="24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1" t="s">
        <v>209</v>
      </c>
      <c r="AT412" s="241" t="s">
        <v>205</v>
      </c>
      <c r="AU412" s="241" t="s">
        <v>85</v>
      </c>
      <c r="AY412" s="18" t="s">
        <v>203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8" t="s">
        <v>83</v>
      </c>
      <c r="BK412" s="242">
        <f>ROUND(I412*H412,2)</f>
        <v>0</v>
      </c>
      <c r="BL412" s="18" t="s">
        <v>209</v>
      </c>
      <c r="BM412" s="241" t="s">
        <v>416</v>
      </c>
    </row>
    <row r="413" s="14" customFormat="1">
      <c r="A413" s="14"/>
      <c r="B413" s="254"/>
      <c r="C413" s="255"/>
      <c r="D413" s="245" t="s">
        <v>243</v>
      </c>
      <c r="E413" s="256" t="s">
        <v>1</v>
      </c>
      <c r="F413" s="257" t="s">
        <v>2818</v>
      </c>
      <c r="G413" s="255"/>
      <c r="H413" s="258">
        <v>451.5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243</v>
      </c>
      <c r="AU413" s="264" t="s">
        <v>85</v>
      </c>
      <c r="AV413" s="14" t="s">
        <v>85</v>
      </c>
      <c r="AW413" s="14" t="s">
        <v>32</v>
      </c>
      <c r="AX413" s="14" t="s">
        <v>76</v>
      </c>
      <c r="AY413" s="264" t="s">
        <v>203</v>
      </c>
    </row>
    <row r="414" s="15" customFormat="1">
      <c r="A414" s="15"/>
      <c r="B414" s="265"/>
      <c r="C414" s="266"/>
      <c r="D414" s="245" t="s">
        <v>243</v>
      </c>
      <c r="E414" s="267" t="s">
        <v>1</v>
      </c>
      <c r="F414" s="268" t="s">
        <v>247</v>
      </c>
      <c r="G414" s="266"/>
      <c r="H414" s="269">
        <v>451.5</v>
      </c>
      <c r="I414" s="270"/>
      <c r="J414" s="266"/>
      <c r="K414" s="266"/>
      <c r="L414" s="271"/>
      <c r="M414" s="272"/>
      <c r="N414" s="273"/>
      <c r="O414" s="273"/>
      <c r="P414" s="273"/>
      <c r="Q414" s="273"/>
      <c r="R414" s="273"/>
      <c r="S414" s="273"/>
      <c r="T414" s="27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5" t="s">
        <v>243</v>
      </c>
      <c r="AU414" s="275" t="s">
        <v>85</v>
      </c>
      <c r="AV414" s="15" t="s">
        <v>209</v>
      </c>
      <c r="AW414" s="15" t="s">
        <v>32</v>
      </c>
      <c r="AX414" s="15" t="s">
        <v>83</v>
      </c>
      <c r="AY414" s="275" t="s">
        <v>203</v>
      </c>
    </row>
    <row r="415" s="2" customFormat="1" ht="24.15" customHeight="1">
      <c r="A415" s="39"/>
      <c r="B415" s="40"/>
      <c r="C415" s="229" t="s">
        <v>634</v>
      </c>
      <c r="D415" s="229" t="s">
        <v>205</v>
      </c>
      <c r="E415" s="230" t="s">
        <v>2819</v>
      </c>
      <c r="F415" s="231" t="s">
        <v>2820</v>
      </c>
      <c r="G415" s="232" t="s">
        <v>213</v>
      </c>
      <c r="H415" s="233">
        <v>18.899999999999999</v>
      </c>
      <c r="I415" s="234"/>
      <c r="J415" s="235">
        <f>ROUND(I415*H415,2)</f>
        <v>0</v>
      </c>
      <c r="K415" s="236"/>
      <c r="L415" s="45"/>
      <c r="M415" s="237" t="s">
        <v>1</v>
      </c>
      <c r="N415" s="238" t="s">
        <v>41</v>
      </c>
      <c r="O415" s="92"/>
      <c r="P415" s="239">
        <f>O415*H415</f>
        <v>0</v>
      </c>
      <c r="Q415" s="239">
        <v>0</v>
      </c>
      <c r="R415" s="239">
        <f>Q415*H415</f>
        <v>0</v>
      </c>
      <c r="S415" s="239">
        <v>0</v>
      </c>
      <c r="T415" s="24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1" t="s">
        <v>209</v>
      </c>
      <c r="AT415" s="241" t="s">
        <v>205</v>
      </c>
      <c r="AU415" s="241" t="s">
        <v>85</v>
      </c>
      <c r="AY415" s="18" t="s">
        <v>203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8" t="s">
        <v>83</v>
      </c>
      <c r="BK415" s="242">
        <f>ROUND(I415*H415,2)</f>
        <v>0</v>
      </c>
      <c r="BL415" s="18" t="s">
        <v>209</v>
      </c>
      <c r="BM415" s="241" t="s">
        <v>1173</v>
      </c>
    </row>
    <row r="416" s="14" customFormat="1">
      <c r="A416" s="14"/>
      <c r="B416" s="254"/>
      <c r="C416" s="255"/>
      <c r="D416" s="245" t="s">
        <v>243</v>
      </c>
      <c r="E416" s="256" t="s">
        <v>1</v>
      </c>
      <c r="F416" s="257" t="s">
        <v>2813</v>
      </c>
      <c r="G416" s="255"/>
      <c r="H416" s="258">
        <v>18.899999999999999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4" t="s">
        <v>243</v>
      </c>
      <c r="AU416" s="264" t="s">
        <v>85</v>
      </c>
      <c r="AV416" s="14" t="s">
        <v>85</v>
      </c>
      <c r="AW416" s="14" t="s">
        <v>32</v>
      </c>
      <c r="AX416" s="14" t="s">
        <v>76</v>
      </c>
      <c r="AY416" s="264" t="s">
        <v>203</v>
      </c>
    </row>
    <row r="417" s="15" customFormat="1">
      <c r="A417" s="15"/>
      <c r="B417" s="265"/>
      <c r="C417" s="266"/>
      <c r="D417" s="245" t="s">
        <v>243</v>
      </c>
      <c r="E417" s="267" t="s">
        <v>1</v>
      </c>
      <c r="F417" s="268" t="s">
        <v>247</v>
      </c>
      <c r="G417" s="266"/>
      <c r="H417" s="269">
        <v>18.899999999999999</v>
      </c>
      <c r="I417" s="270"/>
      <c r="J417" s="266"/>
      <c r="K417" s="266"/>
      <c r="L417" s="271"/>
      <c r="M417" s="272"/>
      <c r="N417" s="273"/>
      <c r="O417" s="273"/>
      <c r="P417" s="273"/>
      <c r="Q417" s="273"/>
      <c r="R417" s="273"/>
      <c r="S417" s="273"/>
      <c r="T417" s="27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5" t="s">
        <v>243</v>
      </c>
      <c r="AU417" s="275" t="s">
        <v>85</v>
      </c>
      <c r="AV417" s="15" t="s">
        <v>209</v>
      </c>
      <c r="AW417" s="15" t="s">
        <v>32</v>
      </c>
      <c r="AX417" s="15" t="s">
        <v>83</v>
      </c>
      <c r="AY417" s="275" t="s">
        <v>203</v>
      </c>
    </row>
    <row r="418" s="2" customFormat="1" ht="24.15" customHeight="1">
      <c r="A418" s="39"/>
      <c r="B418" s="40"/>
      <c r="C418" s="229" t="s">
        <v>642</v>
      </c>
      <c r="D418" s="229" t="s">
        <v>205</v>
      </c>
      <c r="E418" s="230" t="s">
        <v>419</v>
      </c>
      <c r="F418" s="231" t="s">
        <v>420</v>
      </c>
      <c r="G418" s="232" t="s">
        <v>213</v>
      </c>
      <c r="H418" s="233">
        <v>1239.5999999999999</v>
      </c>
      <c r="I418" s="234"/>
      <c r="J418" s="235">
        <f>ROUND(I418*H418,2)</f>
        <v>0</v>
      </c>
      <c r="K418" s="236"/>
      <c r="L418" s="45"/>
      <c r="M418" s="237" t="s">
        <v>1</v>
      </c>
      <c r="N418" s="238" t="s">
        <v>41</v>
      </c>
      <c r="O418" s="92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209</v>
      </c>
      <c r="AT418" s="241" t="s">
        <v>205</v>
      </c>
      <c r="AU418" s="241" t="s">
        <v>85</v>
      </c>
      <c r="AY418" s="18" t="s">
        <v>203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83</v>
      </c>
      <c r="BK418" s="242">
        <f>ROUND(I418*H418,2)</f>
        <v>0</v>
      </c>
      <c r="BL418" s="18" t="s">
        <v>209</v>
      </c>
      <c r="BM418" s="241" t="s">
        <v>421</v>
      </c>
    </row>
    <row r="419" s="14" customFormat="1">
      <c r="A419" s="14"/>
      <c r="B419" s="254"/>
      <c r="C419" s="255"/>
      <c r="D419" s="245" t="s">
        <v>243</v>
      </c>
      <c r="E419" s="256" t="s">
        <v>1</v>
      </c>
      <c r="F419" s="257" t="s">
        <v>2821</v>
      </c>
      <c r="G419" s="255"/>
      <c r="H419" s="258">
        <v>1239.5999999999999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4" t="s">
        <v>243</v>
      </c>
      <c r="AU419" s="264" t="s">
        <v>85</v>
      </c>
      <c r="AV419" s="14" t="s">
        <v>85</v>
      </c>
      <c r="AW419" s="14" t="s">
        <v>32</v>
      </c>
      <c r="AX419" s="14" t="s">
        <v>76</v>
      </c>
      <c r="AY419" s="264" t="s">
        <v>203</v>
      </c>
    </row>
    <row r="420" s="15" customFormat="1">
      <c r="A420" s="15"/>
      <c r="B420" s="265"/>
      <c r="C420" s="266"/>
      <c r="D420" s="245" t="s">
        <v>243</v>
      </c>
      <c r="E420" s="267" t="s">
        <v>1</v>
      </c>
      <c r="F420" s="268" t="s">
        <v>247</v>
      </c>
      <c r="G420" s="266"/>
      <c r="H420" s="269">
        <v>1239.5999999999999</v>
      </c>
      <c r="I420" s="270"/>
      <c r="J420" s="266"/>
      <c r="K420" s="266"/>
      <c r="L420" s="271"/>
      <c r="M420" s="272"/>
      <c r="N420" s="273"/>
      <c r="O420" s="273"/>
      <c r="P420" s="273"/>
      <c r="Q420" s="273"/>
      <c r="R420" s="273"/>
      <c r="S420" s="273"/>
      <c r="T420" s="27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5" t="s">
        <v>243</v>
      </c>
      <c r="AU420" s="275" t="s">
        <v>85</v>
      </c>
      <c r="AV420" s="15" t="s">
        <v>209</v>
      </c>
      <c r="AW420" s="15" t="s">
        <v>32</v>
      </c>
      <c r="AX420" s="15" t="s">
        <v>83</v>
      </c>
      <c r="AY420" s="275" t="s">
        <v>203</v>
      </c>
    </row>
    <row r="421" s="12" customFormat="1" ht="22.8" customHeight="1">
      <c r="A421" s="12"/>
      <c r="B421" s="213"/>
      <c r="C421" s="214"/>
      <c r="D421" s="215" t="s">
        <v>75</v>
      </c>
      <c r="E421" s="227" t="s">
        <v>238</v>
      </c>
      <c r="F421" s="227" t="s">
        <v>423</v>
      </c>
      <c r="G421" s="214"/>
      <c r="H421" s="214"/>
      <c r="I421" s="217"/>
      <c r="J421" s="228">
        <f>BK421</f>
        <v>0</v>
      </c>
      <c r="K421" s="214"/>
      <c r="L421" s="219"/>
      <c r="M421" s="220"/>
      <c r="N421" s="221"/>
      <c r="O421" s="221"/>
      <c r="P421" s="222">
        <f>SUM(P422:P594)</f>
        <v>0</v>
      </c>
      <c r="Q421" s="221"/>
      <c r="R421" s="222">
        <f>SUM(R422:R594)</f>
        <v>1.5644982000000001</v>
      </c>
      <c r="S421" s="221"/>
      <c r="T421" s="223">
        <f>SUM(T422:T594)</f>
        <v>3169.5546029999996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4" t="s">
        <v>83</v>
      </c>
      <c r="AT421" s="225" t="s">
        <v>75</v>
      </c>
      <c r="AU421" s="225" t="s">
        <v>83</v>
      </c>
      <c r="AY421" s="224" t="s">
        <v>203</v>
      </c>
      <c r="BK421" s="226">
        <f>SUM(BK422:BK594)</f>
        <v>0</v>
      </c>
    </row>
    <row r="422" s="2" customFormat="1" ht="21.75" customHeight="1">
      <c r="A422" s="39"/>
      <c r="B422" s="40"/>
      <c r="C422" s="229" t="s">
        <v>648</v>
      </c>
      <c r="D422" s="229" t="s">
        <v>205</v>
      </c>
      <c r="E422" s="230" t="s">
        <v>2822</v>
      </c>
      <c r="F422" s="231" t="s">
        <v>2823</v>
      </c>
      <c r="G422" s="232" t="s">
        <v>213</v>
      </c>
      <c r="H422" s="233">
        <v>59.100000000000001</v>
      </c>
      <c r="I422" s="234"/>
      <c r="J422" s="235">
        <f>ROUND(I422*H422,2)</f>
        <v>0</v>
      </c>
      <c r="K422" s="236"/>
      <c r="L422" s="45"/>
      <c r="M422" s="237" t="s">
        <v>1</v>
      </c>
      <c r="N422" s="238" t="s">
        <v>41</v>
      </c>
      <c r="O422" s="92"/>
      <c r="P422" s="239">
        <f>O422*H422</f>
        <v>0</v>
      </c>
      <c r="Q422" s="239">
        <v>0.00020000000000000001</v>
      </c>
      <c r="R422" s="239">
        <f>Q422*H422</f>
        <v>0.011820000000000001</v>
      </c>
      <c r="S422" s="239">
        <v>0</v>
      </c>
      <c r="T422" s="24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1" t="s">
        <v>209</v>
      </c>
      <c r="AT422" s="241" t="s">
        <v>205</v>
      </c>
      <c r="AU422" s="241" t="s">
        <v>85</v>
      </c>
      <c r="AY422" s="18" t="s">
        <v>203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8" t="s">
        <v>83</v>
      </c>
      <c r="BK422" s="242">
        <f>ROUND(I422*H422,2)</f>
        <v>0</v>
      </c>
      <c r="BL422" s="18" t="s">
        <v>209</v>
      </c>
      <c r="BM422" s="241" t="s">
        <v>1198</v>
      </c>
    </row>
    <row r="423" s="14" customFormat="1">
      <c r="A423" s="14"/>
      <c r="B423" s="254"/>
      <c r="C423" s="255"/>
      <c r="D423" s="245" t="s">
        <v>243</v>
      </c>
      <c r="E423" s="256" t="s">
        <v>1</v>
      </c>
      <c r="F423" s="257" t="s">
        <v>2813</v>
      </c>
      <c r="G423" s="255"/>
      <c r="H423" s="258">
        <v>18.899999999999999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4" t="s">
        <v>243</v>
      </c>
      <c r="AU423" s="264" t="s">
        <v>85</v>
      </c>
      <c r="AV423" s="14" t="s">
        <v>85</v>
      </c>
      <c r="AW423" s="14" t="s">
        <v>32</v>
      </c>
      <c r="AX423" s="14" t="s">
        <v>76</v>
      </c>
      <c r="AY423" s="264" t="s">
        <v>203</v>
      </c>
    </row>
    <row r="424" s="14" customFormat="1">
      <c r="A424" s="14"/>
      <c r="B424" s="254"/>
      <c r="C424" s="255"/>
      <c r="D424" s="245" t="s">
        <v>243</v>
      </c>
      <c r="E424" s="256" t="s">
        <v>1</v>
      </c>
      <c r="F424" s="257" t="s">
        <v>2817</v>
      </c>
      <c r="G424" s="255"/>
      <c r="H424" s="258">
        <v>40.200000000000003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4" t="s">
        <v>243</v>
      </c>
      <c r="AU424" s="264" t="s">
        <v>85</v>
      </c>
      <c r="AV424" s="14" t="s">
        <v>85</v>
      </c>
      <c r="AW424" s="14" t="s">
        <v>32</v>
      </c>
      <c r="AX424" s="14" t="s">
        <v>76</v>
      </c>
      <c r="AY424" s="264" t="s">
        <v>203</v>
      </c>
    </row>
    <row r="425" s="15" customFormat="1">
      <c r="A425" s="15"/>
      <c r="B425" s="265"/>
      <c r="C425" s="266"/>
      <c r="D425" s="245" t="s">
        <v>243</v>
      </c>
      <c r="E425" s="267" t="s">
        <v>1</v>
      </c>
      <c r="F425" s="268" t="s">
        <v>247</v>
      </c>
      <c r="G425" s="266"/>
      <c r="H425" s="269">
        <v>59.100000000000001</v>
      </c>
      <c r="I425" s="270"/>
      <c r="J425" s="266"/>
      <c r="K425" s="266"/>
      <c r="L425" s="271"/>
      <c r="M425" s="272"/>
      <c r="N425" s="273"/>
      <c r="O425" s="273"/>
      <c r="P425" s="273"/>
      <c r="Q425" s="273"/>
      <c r="R425" s="273"/>
      <c r="S425" s="273"/>
      <c r="T425" s="27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5" t="s">
        <v>243</v>
      </c>
      <c r="AU425" s="275" t="s">
        <v>85</v>
      </c>
      <c r="AV425" s="15" t="s">
        <v>209</v>
      </c>
      <c r="AW425" s="15" t="s">
        <v>32</v>
      </c>
      <c r="AX425" s="15" t="s">
        <v>83</v>
      </c>
      <c r="AY425" s="275" t="s">
        <v>203</v>
      </c>
    </row>
    <row r="426" s="2" customFormat="1" ht="24.15" customHeight="1">
      <c r="A426" s="39"/>
      <c r="B426" s="40"/>
      <c r="C426" s="229" t="s">
        <v>655</v>
      </c>
      <c r="D426" s="229" t="s">
        <v>205</v>
      </c>
      <c r="E426" s="230" t="s">
        <v>2824</v>
      </c>
      <c r="F426" s="231" t="s">
        <v>2825</v>
      </c>
      <c r="G426" s="232" t="s">
        <v>213</v>
      </c>
      <c r="H426" s="233">
        <v>59.100000000000001</v>
      </c>
      <c r="I426" s="234"/>
      <c r="J426" s="235">
        <f>ROUND(I426*H426,2)</f>
        <v>0</v>
      </c>
      <c r="K426" s="236"/>
      <c r="L426" s="45"/>
      <c r="M426" s="237" t="s">
        <v>1</v>
      </c>
      <c r="N426" s="238" t="s">
        <v>41</v>
      </c>
      <c r="O426" s="92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1" t="s">
        <v>209</v>
      </c>
      <c r="AT426" s="241" t="s">
        <v>205</v>
      </c>
      <c r="AU426" s="241" t="s">
        <v>85</v>
      </c>
      <c r="AY426" s="18" t="s">
        <v>203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8" t="s">
        <v>83</v>
      </c>
      <c r="BK426" s="242">
        <f>ROUND(I426*H426,2)</f>
        <v>0</v>
      </c>
      <c r="BL426" s="18" t="s">
        <v>209</v>
      </c>
      <c r="BM426" s="241" t="s">
        <v>1210</v>
      </c>
    </row>
    <row r="427" s="2" customFormat="1" ht="24.15" customHeight="1">
      <c r="A427" s="39"/>
      <c r="B427" s="40"/>
      <c r="C427" s="229" t="s">
        <v>661</v>
      </c>
      <c r="D427" s="229" t="s">
        <v>205</v>
      </c>
      <c r="E427" s="230" t="s">
        <v>2826</v>
      </c>
      <c r="F427" s="231" t="s">
        <v>2827</v>
      </c>
      <c r="G427" s="232" t="s">
        <v>213</v>
      </c>
      <c r="H427" s="233">
        <v>59.100000000000001</v>
      </c>
      <c r="I427" s="234"/>
      <c r="J427" s="235">
        <f>ROUND(I427*H427,2)</f>
        <v>0</v>
      </c>
      <c r="K427" s="236"/>
      <c r="L427" s="45"/>
      <c r="M427" s="237" t="s">
        <v>1</v>
      </c>
      <c r="N427" s="238" t="s">
        <v>41</v>
      </c>
      <c r="O427" s="92"/>
      <c r="P427" s="239">
        <f>O427*H427</f>
        <v>0</v>
      </c>
      <c r="Q427" s="239">
        <v>0</v>
      </c>
      <c r="R427" s="239">
        <f>Q427*H427</f>
        <v>0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209</v>
      </c>
      <c r="AT427" s="241" t="s">
        <v>205</v>
      </c>
      <c r="AU427" s="241" t="s">
        <v>85</v>
      </c>
      <c r="AY427" s="18" t="s">
        <v>203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83</v>
      </c>
      <c r="BK427" s="242">
        <f>ROUND(I427*H427,2)</f>
        <v>0</v>
      </c>
      <c r="BL427" s="18" t="s">
        <v>209</v>
      </c>
      <c r="BM427" s="241" t="s">
        <v>1218</v>
      </c>
    </row>
    <row r="428" s="2" customFormat="1" ht="33" customHeight="1">
      <c r="A428" s="39"/>
      <c r="B428" s="40"/>
      <c r="C428" s="229" t="s">
        <v>671</v>
      </c>
      <c r="D428" s="229" t="s">
        <v>205</v>
      </c>
      <c r="E428" s="230" t="s">
        <v>2828</v>
      </c>
      <c r="F428" s="231" t="s">
        <v>2829</v>
      </c>
      <c r="G428" s="232" t="s">
        <v>213</v>
      </c>
      <c r="H428" s="233">
        <v>3263.998</v>
      </c>
      <c r="I428" s="234"/>
      <c r="J428" s="235">
        <f>ROUND(I428*H428,2)</f>
        <v>0</v>
      </c>
      <c r="K428" s="236"/>
      <c r="L428" s="45"/>
      <c r="M428" s="237" t="s">
        <v>1</v>
      </c>
      <c r="N428" s="238" t="s">
        <v>41</v>
      </c>
      <c r="O428" s="92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209</v>
      </c>
      <c r="AT428" s="241" t="s">
        <v>205</v>
      </c>
      <c r="AU428" s="241" t="s">
        <v>85</v>
      </c>
      <c r="AY428" s="18" t="s">
        <v>203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83</v>
      </c>
      <c r="BK428" s="242">
        <f>ROUND(I428*H428,2)</f>
        <v>0</v>
      </c>
      <c r="BL428" s="18" t="s">
        <v>209</v>
      </c>
      <c r="BM428" s="241" t="s">
        <v>1232</v>
      </c>
    </row>
    <row r="429" s="13" customFormat="1">
      <c r="A429" s="13"/>
      <c r="B429" s="243"/>
      <c r="C429" s="244"/>
      <c r="D429" s="245" t="s">
        <v>243</v>
      </c>
      <c r="E429" s="246" t="s">
        <v>1</v>
      </c>
      <c r="F429" s="247" t="s">
        <v>2830</v>
      </c>
      <c r="G429" s="244"/>
      <c r="H429" s="246" t="s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243</v>
      </c>
      <c r="AU429" s="253" t="s">
        <v>85</v>
      </c>
      <c r="AV429" s="13" t="s">
        <v>83</v>
      </c>
      <c r="AW429" s="13" t="s">
        <v>32</v>
      </c>
      <c r="AX429" s="13" t="s">
        <v>76</v>
      </c>
      <c r="AY429" s="253" t="s">
        <v>203</v>
      </c>
    </row>
    <row r="430" s="14" customFormat="1">
      <c r="A430" s="14"/>
      <c r="B430" s="254"/>
      <c r="C430" s="255"/>
      <c r="D430" s="245" t="s">
        <v>243</v>
      </c>
      <c r="E430" s="256" t="s">
        <v>1</v>
      </c>
      <c r="F430" s="257" t="s">
        <v>2831</v>
      </c>
      <c r="G430" s="255"/>
      <c r="H430" s="258">
        <v>581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4" t="s">
        <v>243</v>
      </c>
      <c r="AU430" s="264" t="s">
        <v>85</v>
      </c>
      <c r="AV430" s="14" t="s">
        <v>85</v>
      </c>
      <c r="AW430" s="14" t="s">
        <v>32</v>
      </c>
      <c r="AX430" s="14" t="s">
        <v>76</v>
      </c>
      <c r="AY430" s="264" t="s">
        <v>203</v>
      </c>
    </row>
    <row r="431" s="14" customFormat="1">
      <c r="A431" s="14"/>
      <c r="B431" s="254"/>
      <c r="C431" s="255"/>
      <c r="D431" s="245" t="s">
        <v>243</v>
      </c>
      <c r="E431" s="256" t="s">
        <v>1</v>
      </c>
      <c r="F431" s="257" t="s">
        <v>2832</v>
      </c>
      <c r="G431" s="255"/>
      <c r="H431" s="258">
        <v>308.19999999999999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243</v>
      </c>
      <c r="AU431" s="264" t="s">
        <v>85</v>
      </c>
      <c r="AV431" s="14" t="s">
        <v>85</v>
      </c>
      <c r="AW431" s="14" t="s">
        <v>32</v>
      </c>
      <c r="AX431" s="14" t="s">
        <v>76</v>
      </c>
      <c r="AY431" s="264" t="s">
        <v>203</v>
      </c>
    </row>
    <row r="432" s="14" customFormat="1">
      <c r="A432" s="14"/>
      <c r="B432" s="254"/>
      <c r="C432" s="255"/>
      <c r="D432" s="245" t="s">
        <v>243</v>
      </c>
      <c r="E432" s="256" t="s">
        <v>1</v>
      </c>
      <c r="F432" s="257" t="s">
        <v>2833</v>
      </c>
      <c r="G432" s="255"/>
      <c r="H432" s="258">
        <v>1830.798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4" t="s">
        <v>243</v>
      </c>
      <c r="AU432" s="264" t="s">
        <v>85</v>
      </c>
      <c r="AV432" s="14" t="s">
        <v>85</v>
      </c>
      <c r="AW432" s="14" t="s">
        <v>32</v>
      </c>
      <c r="AX432" s="14" t="s">
        <v>76</v>
      </c>
      <c r="AY432" s="264" t="s">
        <v>203</v>
      </c>
    </row>
    <row r="433" s="16" customFormat="1">
      <c r="A433" s="16"/>
      <c r="B433" s="292"/>
      <c r="C433" s="293"/>
      <c r="D433" s="245" t="s">
        <v>243</v>
      </c>
      <c r="E433" s="294" t="s">
        <v>1</v>
      </c>
      <c r="F433" s="295" t="s">
        <v>669</v>
      </c>
      <c r="G433" s="293"/>
      <c r="H433" s="296">
        <v>2719.998</v>
      </c>
      <c r="I433" s="297"/>
      <c r="J433" s="293"/>
      <c r="K433" s="293"/>
      <c r="L433" s="298"/>
      <c r="M433" s="299"/>
      <c r="N433" s="300"/>
      <c r="O433" s="300"/>
      <c r="P433" s="300"/>
      <c r="Q433" s="300"/>
      <c r="R433" s="300"/>
      <c r="S433" s="300"/>
      <c r="T433" s="301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302" t="s">
        <v>243</v>
      </c>
      <c r="AU433" s="302" t="s">
        <v>85</v>
      </c>
      <c r="AV433" s="16" t="s">
        <v>108</v>
      </c>
      <c r="AW433" s="16" t="s">
        <v>32</v>
      </c>
      <c r="AX433" s="16" t="s">
        <v>76</v>
      </c>
      <c r="AY433" s="302" t="s">
        <v>203</v>
      </c>
    </row>
    <row r="434" s="14" customFormat="1">
      <c r="A434" s="14"/>
      <c r="B434" s="254"/>
      <c r="C434" s="255"/>
      <c r="D434" s="245" t="s">
        <v>243</v>
      </c>
      <c r="E434" s="256" t="s">
        <v>1</v>
      </c>
      <c r="F434" s="257" t="s">
        <v>2834</v>
      </c>
      <c r="G434" s="255"/>
      <c r="H434" s="258">
        <v>544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4" t="s">
        <v>243</v>
      </c>
      <c r="AU434" s="264" t="s">
        <v>85</v>
      </c>
      <c r="AV434" s="14" t="s">
        <v>85</v>
      </c>
      <c r="AW434" s="14" t="s">
        <v>32</v>
      </c>
      <c r="AX434" s="14" t="s">
        <v>76</v>
      </c>
      <c r="AY434" s="264" t="s">
        <v>203</v>
      </c>
    </row>
    <row r="435" s="15" customFormat="1">
      <c r="A435" s="15"/>
      <c r="B435" s="265"/>
      <c r="C435" s="266"/>
      <c r="D435" s="245" t="s">
        <v>243</v>
      </c>
      <c r="E435" s="267" t="s">
        <v>1</v>
      </c>
      <c r="F435" s="268" t="s">
        <v>247</v>
      </c>
      <c r="G435" s="266"/>
      <c r="H435" s="269">
        <v>3263.998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5" t="s">
        <v>243</v>
      </c>
      <c r="AU435" s="275" t="s">
        <v>85</v>
      </c>
      <c r="AV435" s="15" t="s">
        <v>209</v>
      </c>
      <c r="AW435" s="15" t="s">
        <v>32</v>
      </c>
      <c r="AX435" s="15" t="s">
        <v>83</v>
      </c>
      <c r="AY435" s="275" t="s">
        <v>203</v>
      </c>
    </row>
    <row r="436" s="2" customFormat="1" ht="33" customHeight="1">
      <c r="A436" s="39"/>
      <c r="B436" s="40"/>
      <c r="C436" s="229" t="s">
        <v>676</v>
      </c>
      <c r="D436" s="229" t="s">
        <v>205</v>
      </c>
      <c r="E436" s="230" t="s">
        <v>2835</v>
      </c>
      <c r="F436" s="231" t="s">
        <v>2836</v>
      </c>
      <c r="G436" s="232" t="s">
        <v>213</v>
      </c>
      <c r="H436" s="233">
        <v>489599.70000000001</v>
      </c>
      <c r="I436" s="234"/>
      <c r="J436" s="235">
        <f>ROUND(I436*H436,2)</f>
        <v>0</v>
      </c>
      <c r="K436" s="236"/>
      <c r="L436" s="45"/>
      <c r="M436" s="237" t="s">
        <v>1</v>
      </c>
      <c r="N436" s="238" t="s">
        <v>41</v>
      </c>
      <c r="O436" s="92"/>
      <c r="P436" s="239">
        <f>O436*H436</f>
        <v>0</v>
      </c>
      <c r="Q436" s="239">
        <v>0</v>
      </c>
      <c r="R436" s="239">
        <f>Q436*H436</f>
        <v>0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209</v>
      </c>
      <c r="AT436" s="241" t="s">
        <v>205</v>
      </c>
      <c r="AU436" s="241" t="s">
        <v>85</v>
      </c>
      <c r="AY436" s="18" t="s">
        <v>203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83</v>
      </c>
      <c r="BK436" s="242">
        <f>ROUND(I436*H436,2)</f>
        <v>0</v>
      </c>
      <c r="BL436" s="18" t="s">
        <v>209</v>
      </c>
      <c r="BM436" s="241" t="s">
        <v>1245</v>
      </c>
    </row>
    <row r="437" s="14" customFormat="1">
      <c r="A437" s="14"/>
      <c r="B437" s="254"/>
      <c r="C437" s="255"/>
      <c r="D437" s="245" t="s">
        <v>243</v>
      </c>
      <c r="E437" s="256" t="s">
        <v>1</v>
      </c>
      <c r="F437" s="257" t="s">
        <v>2837</v>
      </c>
      <c r="G437" s="255"/>
      <c r="H437" s="258">
        <v>489599.70000000001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4" t="s">
        <v>243</v>
      </c>
      <c r="AU437" s="264" t="s">
        <v>85</v>
      </c>
      <c r="AV437" s="14" t="s">
        <v>85</v>
      </c>
      <c r="AW437" s="14" t="s">
        <v>32</v>
      </c>
      <c r="AX437" s="14" t="s">
        <v>76</v>
      </c>
      <c r="AY437" s="264" t="s">
        <v>203</v>
      </c>
    </row>
    <row r="438" s="15" customFormat="1">
      <c r="A438" s="15"/>
      <c r="B438" s="265"/>
      <c r="C438" s="266"/>
      <c r="D438" s="245" t="s">
        <v>243</v>
      </c>
      <c r="E438" s="267" t="s">
        <v>1</v>
      </c>
      <c r="F438" s="268" t="s">
        <v>247</v>
      </c>
      <c r="G438" s="266"/>
      <c r="H438" s="269">
        <v>489599.70000000001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5" t="s">
        <v>243</v>
      </c>
      <c r="AU438" s="275" t="s">
        <v>85</v>
      </c>
      <c r="AV438" s="15" t="s">
        <v>209</v>
      </c>
      <c r="AW438" s="15" t="s">
        <v>32</v>
      </c>
      <c r="AX438" s="15" t="s">
        <v>83</v>
      </c>
      <c r="AY438" s="275" t="s">
        <v>203</v>
      </c>
    </row>
    <row r="439" s="2" customFormat="1" ht="33" customHeight="1">
      <c r="A439" s="39"/>
      <c r="B439" s="40"/>
      <c r="C439" s="229" t="s">
        <v>681</v>
      </c>
      <c r="D439" s="229" t="s">
        <v>205</v>
      </c>
      <c r="E439" s="230" t="s">
        <v>2838</v>
      </c>
      <c r="F439" s="231" t="s">
        <v>2839</v>
      </c>
      <c r="G439" s="232" t="s">
        <v>213</v>
      </c>
      <c r="H439" s="233">
        <v>3263.998</v>
      </c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41</v>
      </c>
      <c r="O439" s="92"/>
      <c r="P439" s="239">
        <f>O439*H439</f>
        <v>0</v>
      </c>
      <c r="Q439" s="239">
        <v>0</v>
      </c>
      <c r="R439" s="239">
        <f>Q439*H439</f>
        <v>0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209</v>
      </c>
      <c r="AT439" s="241" t="s">
        <v>205</v>
      </c>
      <c r="AU439" s="241" t="s">
        <v>85</v>
      </c>
      <c r="AY439" s="18" t="s">
        <v>203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209</v>
      </c>
      <c r="BM439" s="241" t="s">
        <v>1257</v>
      </c>
    </row>
    <row r="440" s="2" customFormat="1" ht="24.15" customHeight="1">
      <c r="A440" s="39"/>
      <c r="B440" s="40"/>
      <c r="C440" s="229" t="s">
        <v>687</v>
      </c>
      <c r="D440" s="229" t="s">
        <v>205</v>
      </c>
      <c r="E440" s="230" t="s">
        <v>2840</v>
      </c>
      <c r="F440" s="231" t="s">
        <v>2841</v>
      </c>
      <c r="G440" s="232" t="s">
        <v>336</v>
      </c>
      <c r="H440" s="233">
        <v>1200</v>
      </c>
      <c r="I440" s="234"/>
      <c r="J440" s="235">
        <f>ROUND(I440*H440,2)</f>
        <v>0</v>
      </c>
      <c r="K440" s="236"/>
      <c r="L440" s="45"/>
      <c r="M440" s="237" t="s">
        <v>1</v>
      </c>
      <c r="N440" s="238" t="s">
        <v>41</v>
      </c>
      <c r="O440" s="92"/>
      <c r="P440" s="239">
        <f>O440*H440</f>
        <v>0</v>
      </c>
      <c r="Q440" s="239">
        <v>0</v>
      </c>
      <c r="R440" s="239">
        <f>Q440*H440</f>
        <v>0</v>
      </c>
      <c r="S440" s="239">
        <v>0</v>
      </c>
      <c r="T440" s="24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1" t="s">
        <v>209</v>
      </c>
      <c r="AT440" s="241" t="s">
        <v>205</v>
      </c>
      <c r="AU440" s="241" t="s">
        <v>85</v>
      </c>
      <c r="AY440" s="18" t="s">
        <v>203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8" t="s">
        <v>83</v>
      </c>
      <c r="BK440" s="242">
        <f>ROUND(I440*H440,2)</f>
        <v>0</v>
      </c>
      <c r="BL440" s="18" t="s">
        <v>209</v>
      </c>
      <c r="BM440" s="241" t="s">
        <v>1269</v>
      </c>
    </row>
    <row r="441" s="14" customFormat="1">
      <c r="A441" s="14"/>
      <c r="B441" s="254"/>
      <c r="C441" s="255"/>
      <c r="D441" s="245" t="s">
        <v>243</v>
      </c>
      <c r="E441" s="256" t="s">
        <v>1</v>
      </c>
      <c r="F441" s="257" t="s">
        <v>2842</v>
      </c>
      <c r="G441" s="255"/>
      <c r="H441" s="258">
        <v>1200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243</v>
      </c>
      <c r="AU441" s="264" t="s">
        <v>85</v>
      </c>
      <c r="AV441" s="14" t="s">
        <v>85</v>
      </c>
      <c r="AW441" s="14" t="s">
        <v>32</v>
      </c>
      <c r="AX441" s="14" t="s">
        <v>76</v>
      </c>
      <c r="AY441" s="264" t="s">
        <v>203</v>
      </c>
    </row>
    <row r="442" s="15" customFormat="1">
      <c r="A442" s="15"/>
      <c r="B442" s="265"/>
      <c r="C442" s="266"/>
      <c r="D442" s="245" t="s">
        <v>243</v>
      </c>
      <c r="E442" s="267" t="s">
        <v>1</v>
      </c>
      <c r="F442" s="268" t="s">
        <v>247</v>
      </c>
      <c r="G442" s="266"/>
      <c r="H442" s="269">
        <v>1200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5" t="s">
        <v>243</v>
      </c>
      <c r="AU442" s="275" t="s">
        <v>85</v>
      </c>
      <c r="AV442" s="15" t="s">
        <v>209</v>
      </c>
      <c r="AW442" s="15" t="s">
        <v>32</v>
      </c>
      <c r="AX442" s="15" t="s">
        <v>83</v>
      </c>
      <c r="AY442" s="275" t="s">
        <v>203</v>
      </c>
    </row>
    <row r="443" s="2" customFormat="1" ht="33" customHeight="1">
      <c r="A443" s="39"/>
      <c r="B443" s="40"/>
      <c r="C443" s="229" t="s">
        <v>692</v>
      </c>
      <c r="D443" s="229" t="s">
        <v>205</v>
      </c>
      <c r="E443" s="230" t="s">
        <v>2843</v>
      </c>
      <c r="F443" s="231" t="s">
        <v>2844</v>
      </c>
      <c r="G443" s="232" t="s">
        <v>336</v>
      </c>
      <c r="H443" s="233">
        <v>180000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41</v>
      </c>
      <c r="O443" s="92"/>
      <c r="P443" s="239">
        <f>O443*H443</f>
        <v>0</v>
      </c>
      <c r="Q443" s="239">
        <v>0</v>
      </c>
      <c r="R443" s="239">
        <f>Q443*H443</f>
        <v>0</v>
      </c>
      <c r="S443" s="239">
        <v>0</v>
      </c>
      <c r="T443" s="24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209</v>
      </c>
      <c r="AT443" s="241" t="s">
        <v>205</v>
      </c>
      <c r="AU443" s="241" t="s">
        <v>85</v>
      </c>
      <c r="AY443" s="18" t="s">
        <v>203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83</v>
      </c>
      <c r="BK443" s="242">
        <f>ROUND(I443*H443,2)</f>
        <v>0</v>
      </c>
      <c r="BL443" s="18" t="s">
        <v>209</v>
      </c>
      <c r="BM443" s="241" t="s">
        <v>1281</v>
      </c>
    </row>
    <row r="444" s="14" customFormat="1">
      <c r="A444" s="14"/>
      <c r="B444" s="254"/>
      <c r="C444" s="255"/>
      <c r="D444" s="245" t="s">
        <v>243</v>
      </c>
      <c r="E444" s="256" t="s">
        <v>1</v>
      </c>
      <c r="F444" s="257" t="s">
        <v>2845</v>
      </c>
      <c r="G444" s="255"/>
      <c r="H444" s="258">
        <v>180000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4" t="s">
        <v>243</v>
      </c>
      <c r="AU444" s="264" t="s">
        <v>85</v>
      </c>
      <c r="AV444" s="14" t="s">
        <v>85</v>
      </c>
      <c r="AW444" s="14" t="s">
        <v>32</v>
      </c>
      <c r="AX444" s="14" t="s">
        <v>76</v>
      </c>
      <c r="AY444" s="264" t="s">
        <v>203</v>
      </c>
    </row>
    <row r="445" s="15" customFormat="1">
      <c r="A445" s="15"/>
      <c r="B445" s="265"/>
      <c r="C445" s="266"/>
      <c r="D445" s="245" t="s">
        <v>243</v>
      </c>
      <c r="E445" s="267" t="s">
        <v>1</v>
      </c>
      <c r="F445" s="268" t="s">
        <v>247</v>
      </c>
      <c r="G445" s="266"/>
      <c r="H445" s="269">
        <v>180000</v>
      </c>
      <c r="I445" s="270"/>
      <c r="J445" s="266"/>
      <c r="K445" s="266"/>
      <c r="L445" s="271"/>
      <c r="M445" s="272"/>
      <c r="N445" s="273"/>
      <c r="O445" s="273"/>
      <c r="P445" s="273"/>
      <c r="Q445" s="273"/>
      <c r="R445" s="273"/>
      <c r="S445" s="273"/>
      <c r="T445" s="27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5" t="s">
        <v>243</v>
      </c>
      <c r="AU445" s="275" t="s">
        <v>85</v>
      </c>
      <c r="AV445" s="15" t="s">
        <v>209</v>
      </c>
      <c r="AW445" s="15" t="s">
        <v>32</v>
      </c>
      <c r="AX445" s="15" t="s">
        <v>83</v>
      </c>
      <c r="AY445" s="275" t="s">
        <v>203</v>
      </c>
    </row>
    <row r="446" s="2" customFormat="1" ht="24.15" customHeight="1">
      <c r="A446" s="39"/>
      <c r="B446" s="40"/>
      <c r="C446" s="229" t="s">
        <v>698</v>
      </c>
      <c r="D446" s="229" t="s">
        <v>205</v>
      </c>
      <c r="E446" s="230" t="s">
        <v>2846</v>
      </c>
      <c r="F446" s="231" t="s">
        <v>2847</v>
      </c>
      <c r="G446" s="232" t="s">
        <v>336</v>
      </c>
      <c r="H446" s="233">
        <v>1200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41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</v>
      </c>
      <c r="T446" s="24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209</v>
      </c>
      <c r="AT446" s="241" t="s">
        <v>205</v>
      </c>
      <c r="AU446" s="241" t="s">
        <v>85</v>
      </c>
      <c r="AY446" s="18" t="s">
        <v>203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83</v>
      </c>
      <c r="BK446" s="242">
        <f>ROUND(I446*H446,2)</f>
        <v>0</v>
      </c>
      <c r="BL446" s="18" t="s">
        <v>209</v>
      </c>
      <c r="BM446" s="241" t="s">
        <v>1291</v>
      </c>
    </row>
    <row r="447" s="2" customFormat="1" ht="16.5" customHeight="1">
      <c r="A447" s="39"/>
      <c r="B447" s="40"/>
      <c r="C447" s="229" t="s">
        <v>291</v>
      </c>
      <c r="D447" s="229" t="s">
        <v>205</v>
      </c>
      <c r="E447" s="230" t="s">
        <v>2848</v>
      </c>
      <c r="F447" s="231" t="s">
        <v>2849</v>
      </c>
      <c r="G447" s="232" t="s">
        <v>213</v>
      </c>
      <c r="H447" s="233">
        <v>3263.998</v>
      </c>
      <c r="I447" s="234"/>
      <c r="J447" s="235">
        <f>ROUND(I447*H447,2)</f>
        <v>0</v>
      </c>
      <c r="K447" s="236"/>
      <c r="L447" s="45"/>
      <c r="M447" s="237" t="s">
        <v>1</v>
      </c>
      <c r="N447" s="238" t="s">
        <v>41</v>
      </c>
      <c r="O447" s="92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1" t="s">
        <v>209</v>
      </c>
      <c r="AT447" s="241" t="s">
        <v>205</v>
      </c>
      <c r="AU447" s="241" t="s">
        <v>85</v>
      </c>
      <c r="AY447" s="18" t="s">
        <v>203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8" t="s">
        <v>83</v>
      </c>
      <c r="BK447" s="242">
        <f>ROUND(I447*H447,2)</f>
        <v>0</v>
      </c>
      <c r="BL447" s="18" t="s">
        <v>209</v>
      </c>
      <c r="BM447" s="241" t="s">
        <v>1299</v>
      </c>
    </row>
    <row r="448" s="2" customFormat="1" ht="21.75" customHeight="1">
      <c r="A448" s="39"/>
      <c r="B448" s="40"/>
      <c r="C448" s="229" t="s">
        <v>708</v>
      </c>
      <c r="D448" s="229" t="s">
        <v>205</v>
      </c>
      <c r="E448" s="230" t="s">
        <v>2850</v>
      </c>
      <c r="F448" s="231" t="s">
        <v>2851</v>
      </c>
      <c r="G448" s="232" t="s">
        <v>213</v>
      </c>
      <c r="H448" s="233">
        <v>489599.70000000001</v>
      </c>
      <c r="I448" s="234"/>
      <c r="J448" s="235">
        <f>ROUND(I448*H448,2)</f>
        <v>0</v>
      </c>
      <c r="K448" s="236"/>
      <c r="L448" s="45"/>
      <c r="M448" s="237" t="s">
        <v>1</v>
      </c>
      <c r="N448" s="238" t="s">
        <v>41</v>
      </c>
      <c r="O448" s="92"/>
      <c r="P448" s="239">
        <f>O448*H448</f>
        <v>0</v>
      </c>
      <c r="Q448" s="239">
        <v>0</v>
      </c>
      <c r="R448" s="239">
        <f>Q448*H448</f>
        <v>0</v>
      </c>
      <c r="S448" s="239">
        <v>0</v>
      </c>
      <c r="T448" s="24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1" t="s">
        <v>209</v>
      </c>
      <c r="AT448" s="241" t="s">
        <v>205</v>
      </c>
      <c r="AU448" s="241" t="s">
        <v>85</v>
      </c>
      <c r="AY448" s="18" t="s">
        <v>203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8" t="s">
        <v>83</v>
      </c>
      <c r="BK448" s="242">
        <f>ROUND(I448*H448,2)</f>
        <v>0</v>
      </c>
      <c r="BL448" s="18" t="s">
        <v>209</v>
      </c>
      <c r="BM448" s="241" t="s">
        <v>1309</v>
      </c>
    </row>
    <row r="449" s="14" customFormat="1">
      <c r="A449" s="14"/>
      <c r="B449" s="254"/>
      <c r="C449" s="255"/>
      <c r="D449" s="245" t="s">
        <v>243</v>
      </c>
      <c r="E449" s="256" t="s">
        <v>1</v>
      </c>
      <c r="F449" s="257" t="s">
        <v>2837</v>
      </c>
      <c r="G449" s="255"/>
      <c r="H449" s="258">
        <v>489599.70000000001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4" t="s">
        <v>243</v>
      </c>
      <c r="AU449" s="264" t="s">
        <v>85</v>
      </c>
      <c r="AV449" s="14" t="s">
        <v>85</v>
      </c>
      <c r="AW449" s="14" t="s">
        <v>32</v>
      </c>
      <c r="AX449" s="14" t="s">
        <v>76</v>
      </c>
      <c r="AY449" s="264" t="s">
        <v>203</v>
      </c>
    </row>
    <row r="450" s="15" customFormat="1">
      <c r="A450" s="15"/>
      <c r="B450" s="265"/>
      <c r="C450" s="266"/>
      <c r="D450" s="245" t="s">
        <v>243</v>
      </c>
      <c r="E450" s="267" t="s">
        <v>1</v>
      </c>
      <c r="F450" s="268" t="s">
        <v>247</v>
      </c>
      <c r="G450" s="266"/>
      <c r="H450" s="269">
        <v>489599.70000000001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5" t="s">
        <v>243</v>
      </c>
      <c r="AU450" s="275" t="s">
        <v>85</v>
      </c>
      <c r="AV450" s="15" t="s">
        <v>209</v>
      </c>
      <c r="AW450" s="15" t="s">
        <v>32</v>
      </c>
      <c r="AX450" s="15" t="s">
        <v>83</v>
      </c>
      <c r="AY450" s="275" t="s">
        <v>203</v>
      </c>
    </row>
    <row r="451" s="2" customFormat="1" ht="21.75" customHeight="1">
      <c r="A451" s="39"/>
      <c r="B451" s="40"/>
      <c r="C451" s="229" t="s">
        <v>297</v>
      </c>
      <c r="D451" s="229" t="s">
        <v>205</v>
      </c>
      <c r="E451" s="230" t="s">
        <v>2852</v>
      </c>
      <c r="F451" s="231" t="s">
        <v>2853</v>
      </c>
      <c r="G451" s="232" t="s">
        <v>213</v>
      </c>
      <c r="H451" s="233">
        <v>3263.998</v>
      </c>
      <c r="I451" s="234"/>
      <c r="J451" s="235">
        <f>ROUND(I451*H451,2)</f>
        <v>0</v>
      </c>
      <c r="K451" s="236"/>
      <c r="L451" s="45"/>
      <c r="M451" s="237" t="s">
        <v>1</v>
      </c>
      <c r="N451" s="238" t="s">
        <v>41</v>
      </c>
      <c r="O451" s="92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1" t="s">
        <v>209</v>
      </c>
      <c r="AT451" s="241" t="s">
        <v>205</v>
      </c>
      <c r="AU451" s="241" t="s">
        <v>85</v>
      </c>
      <c r="AY451" s="18" t="s">
        <v>203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8" t="s">
        <v>83</v>
      </c>
      <c r="BK451" s="242">
        <f>ROUND(I451*H451,2)</f>
        <v>0</v>
      </c>
      <c r="BL451" s="18" t="s">
        <v>209</v>
      </c>
      <c r="BM451" s="241" t="s">
        <v>1318</v>
      </c>
    </row>
    <row r="452" s="2" customFormat="1" ht="33" customHeight="1">
      <c r="A452" s="39"/>
      <c r="B452" s="40"/>
      <c r="C452" s="229" t="s">
        <v>717</v>
      </c>
      <c r="D452" s="229" t="s">
        <v>205</v>
      </c>
      <c r="E452" s="230" t="s">
        <v>425</v>
      </c>
      <c r="F452" s="231" t="s">
        <v>426</v>
      </c>
      <c r="G452" s="232" t="s">
        <v>213</v>
      </c>
      <c r="H452" s="233">
        <v>3395.5</v>
      </c>
      <c r="I452" s="234"/>
      <c r="J452" s="235">
        <f>ROUND(I452*H452,2)</f>
        <v>0</v>
      </c>
      <c r="K452" s="236"/>
      <c r="L452" s="45"/>
      <c r="M452" s="237" t="s">
        <v>1</v>
      </c>
      <c r="N452" s="238" t="s">
        <v>41</v>
      </c>
      <c r="O452" s="92"/>
      <c r="P452" s="239">
        <f>O452*H452</f>
        <v>0</v>
      </c>
      <c r="Q452" s="239">
        <v>0.00012999999999999999</v>
      </c>
      <c r="R452" s="239">
        <f>Q452*H452</f>
        <v>0.44141499999999995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209</v>
      </c>
      <c r="AT452" s="241" t="s">
        <v>205</v>
      </c>
      <c r="AU452" s="241" t="s">
        <v>85</v>
      </c>
      <c r="AY452" s="18" t="s">
        <v>203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83</v>
      </c>
      <c r="BK452" s="242">
        <f>ROUND(I452*H452,2)</f>
        <v>0</v>
      </c>
      <c r="BL452" s="18" t="s">
        <v>209</v>
      </c>
      <c r="BM452" s="241" t="s">
        <v>427</v>
      </c>
    </row>
    <row r="453" s="2" customFormat="1" ht="24.15" customHeight="1">
      <c r="A453" s="39"/>
      <c r="B453" s="40"/>
      <c r="C453" s="229" t="s">
        <v>302</v>
      </c>
      <c r="D453" s="229" t="s">
        <v>205</v>
      </c>
      <c r="E453" s="230" t="s">
        <v>430</v>
      </c>
      <c r="F453" s="231" t="s">
        <v>431</v>
      </c>
      <c r="G453" s="232" t="s">
        <v>213</v>
      </c>
      <c r="H453" s="233">
        <v>3308.5</v>
      </c>
      <c r="I453" s="234"/>
      <c r="J453" s="235">
        <f>ROUND(I453*H453,2)</f>
        <v>0</v>
      </c>
      <c r="K453" s="236"/>
      <c r="L453" s="45"/>
      <c r="M453" s="237" t="s">
        <v>1</v>
      </c>
      <c r="N453" s="238" t="s">
        <v>41</v>
      </c>
      <c r="O453" s="92"/>
      <c r="P453" s="239">
        <f>O453*H453</f>
        <v>0</v>
      </c>
      <c r="Q453" s="239">
        <v>4.0000000000000003E-05</v>
      </c>
      <c r="R453" s="239">
        <f>Q453*H453</f>
        <v>0.13234000000000001</v>
      </c>
      <c r="S453" s="239">
        <v>0</v>
      </c>
      <c r="T453" s="24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1" t="s">
        <v>209</v>
      </c>
      <c r="AT453" s="241" t="s">
        <v>205</v>
      </c>
      <c r="AU453" s="241" t="s">
        <v>85</v>
      </c>
      <c r="AY453" s="18" t="s">
        <v>203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8" t="s">
        <v>83</v>
      </c>
      <c r="BK453" s="242">
        <f>ROUND(I453*H453,2)</f>
        <v>0</v>
      </c>
      <c r="BL453" s="18" t="s">
        <v>209</v>
      </c>
      <c r="BM453" s="241" t="s">
        <v>432</v>
      </c>
    </row>
    <row r="454" s="14" customFormat="1">
      <c r="A454" s="14"/>
      <c r="B454" s="254"/>
      <c r="C454" s="255"/>
      <c r="D454" s="245" t="s">
        <v>243</v>
      </c>
      <c r="E454" s="256" t="s">
        <v>1</v>
      </c>
      <c r="F454" s="257" t="s">
        <v>2854</v>
      </c>
      <c r="G454" s="255"/>
      <c r="H454" s="258">
        <v>3308.5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243</v>
      </c>
      <c r="AU454" s="264" t="s">
        <v>85</v>
      </c>
      <c r="AV454" s="14" t="s">
        <v>85</v>
      </c>
      <c r="AW454" s="14" t="s">
        <v>32</v>
      </c>
      <c r="AX454" s="14" t="s">
        <v>76</v>
      </c>
      <c r="AY454" s="264" t="s">
        <v>203</v>
      </c>
    </row>
    <row r="455" s="15" customFormat="1">
      <c r="A455" s="15"/>
      <c r="B455" s="265"/>
      <c r="C455" s="266"/>
      <c r="D455" s="245" t="s">
        <v>243</v>
      </c>
      <c r="E455" s="267" t="s">
        <v>1</v>
      </c>
      <c r="F455" s="268" t="s">
        <v>247</v>
      </c>
      <c r="G455" s="266"/>
      <c r="H455" s="269">
        <v>3308.5</v>
      </c>
      <c r="I455" s="270"/>
      <c r="J455" s="266"/>
      <c r="K455" s="266"/>
      <c r="L455" s="271"/>
      <c r="M455" s="272"/>
      <c r="N455" s="273"/>
      <c r="O455" s="273"/>
      <c r="P455" s="273"/>
      <c r="Q455" s="273"/>
      <c r="R455" s="273"/>
      <c r="S455" s="273"/>
      <c r="T455" s="27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5" t="s">
        <v>243</v>
      </c>
      <c r="AU455" s="275" t="s">
        <v>85</v>
      </c>
      <c r="AV455" s="15" t="s">
        <v>209</v>
      </c>
      <c r="AW455" s="15" t="s">
        <v>32</v>
      </c>
      <c r="AX455" s="15" t="s">
        <v>83</v>
      </c>
      <c r="AY455" s="275" t="s">
        <v>203</v>
      </c>
    </row>
    <row r="456" s="2" customFormat="1" ht="21.75" customHeight="1">
      <c r="A456" s="39"/>
      <c r="B456" s="40"/>
      <c r="C456" s="229" t="s">
        <v>726</v>
      </c>
      <c r="D456" s="229" t="s">
        <v>205</v>
      </c>
      <c r="E456" s="230" t="s">
        <v>434</v>
      </c>
      <c r="F456" s="231" t="s">
        <v>435</v>
      </c>
      <c r="G456" s="232" t="s">
        <v>213</v>
      </c>
      <c r="H456" s="233">
        <v>865</v>
      </c>
      <c r="I456" s="234"/>
      <c r="J456" s="235">
        <f>ROUND(I456*H456,2)</f>
        <v>0</v>
      </c>
      <c r="K456" s="236"/>
      <c r="L456" s="45"/>
      <c r="M456" s="237" t="s">
        <v>1</v>
      </c>
      <c r="N456" s="238" t="s">
        <v>41</v>
      </c>
      <c r="O456" s="92"/>
      <c r="P456" s="239">
        <f>O456*H456</f>
        <v>0</v>
      </c>
      <c r="Q456" s="239">
        <v>0</v>
      </c>
      <c r="R456" s="239">
        <f>Q456*H456</f>
        <v>0</v>
      </c>
      <c r="S456" s="239">
        <v>0.11700000000000001</v>
      </c>
      <c r="T456" s="240">
        <f>S456*H456</f>
        <v>101.20500000000001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209</v>
      </c>
      <c r="AT456" s="241" t="s">
        <v>205</v>
      </c>
      <c r="AU456" s="241" t="s">
        <v>85</v>
      </c>
      <c r="AY456" s="18" t="s">
        <v>203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83</v>
      </c>
      <c r="BK456" s="242">
        <f>ROUND(I456*H456,2)</f>
        <v>0</v>
      </c>
      <c r="BL456" s="18" t="s">
        <v>209</v>
      </c>
      <c r="BM456" s="241" t="s">
        <v>436</v>
      </c>
    </row>
    <row r="457" s="2" customFormat="1" ht="24.15" customHeight="1">
      <c r="A457" s="39"/>
      <c r="B457" s="40"/>
      <c r="C457" s="229" t="s">
        <v>305</v>
      </c>
      <c r="D457" s="229" t="s">
        <v>205</v>
      </c>
      <c r="E457" s="230" t="s">
        <v>438</v>
      </c>
      <c r="F457" s="231" t="s">
        <v>439</v>
      </c>
      <c r="G457" s="232" t="s">
        <v>208</v>
      </c>
      <c r="H457" s="233">
        <v>163.90000000000001</v>
      </c>
      <c r="I457" s="234"/>
      <c r="J457" s="235">
        <f>ROUND(I457*H457,2)</f>
        <v>0</v>
      </c>
      <c r="K457" s="236"/>
      <c r="L457" s="45"/>
      <c r="M457" s="237" t="s">
        <v>1</v>
      </c>
      <c r="N457" s="238" t="s">
        <v>41</v>
      </c>
      <c r="O457" s="92"/>
      <c r="P457" s="239">
        <f>O457*H457</f>
        <v>0</v>
      </c>
      <c r="Q457" s="239">
        <v>0</v>
      </c>
      <c r="R457" s="239">
        <f>Q457*H457</f>
        <v>0</v>
      </c>
      <c r="S457" s="239">
        <v>1.95</v>
      </c>
      <c r="T457" s="240">
        <f>S457*H457</f>
        <v>319.60500000000002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209</v>
      </c>
      <c r="AT457" s="241" t="s">
        <v>205</v>
      </c>
      <c r="AU457" s="241" t="s">
        <v>85</v>
      </c>
      <c r="AY457" s="18" t="s">
        <v>203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83</v>
      </c>
      <c r="BK457" s="242">
        <f>ROUND(I457*H457,2)</f>
        <v>0</v>
      </c>
      <c r="BL457" s="18" t="s">
        <v>209</v>
      </c>
      <c r="BM457" s="241" t="s">
        <v>440</v>
      </c>
    </row>
    <row r="458" s="14" customFormat="1">
      <c r="A458" s="14"/>
      <c r="B458" s="254"/>
      <c r="C458" s="255"/>
      <c r="D458" s="245" t="s">
        <v>243</v>
      </c>
      <c r="E458" s="256" t="s">
        <v>1</v>
      </c>
      <c r="F458" s="257" t="s">
        <v>2855</v>
      </c>
      <c r="G458" s="255"/>
      <c r="H458" s="258">
        <v>32.399999999999999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4" t="s">
        <v>243</v>
      </c>
      <c r="AU458" s="264" t="s">
        <v>85</v>
      </c>
      <c r="AV458" s="14" t="s">
        <v>85</v>
      </c>
      <c r="AW458" s="14" t="s">
        <v>32</v>
      </c>
      <c r="AX458" s="14" t="s">
        <v>76</v>
      </c>
      <c r="AY458" s="264" t="s">
        <v>203</v>
      </c>
    </row>
    <row r="459" s="14" customFormat="1">
      <c r="A459" s="14"/>
      <c r="B459" s="254"/>
      <c r="C459" s="255"/>
      <c r="D459" s="245" t="s">
        <v>243</v>
      </c>
      <c r="E459" s="256" t="s">
        <v>1</v>
      </c>
      <c r="F459" s="257" t="s">
        <v>2856</v>
      </c>
      <c r="G459" s="255"/>
      <c r="H459" s="258">
        <v>131.5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4" t="s">
        <v>243</v>
      </c>
      <c r="AU459" s="264" t="s">
        <v>85</v>
      </c>
      <c r="AV459" s="14" t="s">
        <v>85</v>
      </c>
      <c r="AW459" s="14" t="s">
        <v>32</v>
      </c>
      <c r="AX459" s="14" t="s">
        <v>76</v>
      </c>
      <c r="AY459" s="264" t="s">
        <v>203</v>
      </c>
    </row>
    <row r="460" s="15" customFormat="1">
      <c r="A460" s="15"/>
      <c r="B460" s="265"/>
      <c r="C460" s="266"/>
      <c r="D460" s="245" t="s">
        <v>243</v>
      </c>
      <c r="E460" s="267" t="s">
        <v>1</v>
      </c>
      <c r="F460" s="268" t="s">
        <v>247</v>
      </c>
      <c r="G460" s="266"/>
      <c r="H460" s="269">
        <v>163.90000000000001</v>
      </c>
      <c r="I460" s="270"/>
      <c r="J460" s="266"/>
      <c r="K460" s="266"/>
      <c r="L460" s="271"/>
      <c r="M460" s="272"/>
      <c r="N460" s="273"/>
      <c r="O460" s="273"/>
      <c r="P460" s="273"/>
      <c r="Q460" s="273"/>
      <c r="R460" s="273"/>
      <c r="S460" s="273"/>
      <c r="T460" s="274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5" t="s">
        <v>243</v>
      </c>
      <c r="AU460" s="275" t="s">
        <v>85</v>
      </c>
      <c r="AV460" s="15" t="s">
        <v>209</v>
      </c>
      <c r="AW460" s="15" t="s">
        <v>32</v>
      </c>
      <c r="AX460" s="15" t="s">
        <v>83</v>
      </c>
      <c r="AY460" s="275" t="s">
        <v>203</v>
      </c>
    </row>
    <row r="461" s="2" customFormat="1" ht="16.5" customHeight="1">
      <c r="A461" s="39"/>
      <c r="B461" s="40"/>
      <c r="C461" s="229" t="s">
        <v>735</v>
      </c>
      <c r="D461" s="229" t="s">
        <v>205</v>
      </c>
      <c r="E461" s="230" t="s">
        <v>2857</v>
      </c>
      <c r="F461" s="231" t="s">
        <v>2858</v>
      </c>
      <c r="G461" s="232" t="s">
        <v>208</v>
      </c>
      <c r="H461" s="233">
        <v>19.859999999999999</v>
      </c>
      <c r="I461" s="234"/>
      <c r="J461" s="235">
        <f>ROUND(I461*H461,2)</f>
        <v>0</v>
      </c>
      <c r="K461" s="236"/>
      <c r="L461" s="45"/>
      <c r="M461" s="237" t="s">
        <v>1</v>
      </c>
      <c r="N461" s="238" t="s">
        <v>41</v>
      </c>
      <c r="O461" s="92"/>
      <c r="P461" s="239">
        <f>O461*H461</f>
        <v>0</v>
      </c>
      <c r="Q461" s="239">
        <v>0</v>
      </c>
      <c r="R461" s="239">
        <f>Q461*H461</f>
        <v>0</v>
      </c>
      <c r="S461" s="239">
        <v>1.671</v>
      </c>
      <c r="T461" s="240">
        <f>S461*H461</f>
        <v>33.186059999999998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1" t="s">
        <v>209</v>
      </c>
      <c r="AT461" s="241" t="s">
        <v>205</v>
      </c>
      <c r="AU461" s="241" t="s">
        <v>85</v>
      </c>
      <c r="AY461" s="18" t="s">
        <v>203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8" t="s">
        <v>83</v>
      </c>
      <c r="BK461" s="242">
        <f>ROUND(I461*H461,2)</f>
        <v>0</v>
      </c>
      <c r="BL461" s="18" t="s">
        <v>209</v>
      </c>
      <c r="BM461" s="241" t="s">
        <v>1735</v>
      </c>
    </row>
    <row r="462" s="13" customFormat="1">
      <c r="A462" s="13"/>
      <c r="B462" s="243"/>
      <c r="C462" s="244"/>
      <c r="D462" s="245" t="s">
        <v>243</v>
      </c>
      <c r="E462" s="246" t="s">
        <v>1</v>
      </c>
      <c r="F462" s="247" t="s">
        <v>685</v>
      </c>
      <c r="G462" s="244"/>
      <c r="H462" s="246" t="s">
        <v>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243</v>
      </c>
      <c r="AU462" s="253" t="s">
        <v>85</v>
      </c>
      <c r="AV462" s="13" t="s">
        <v>83</v>
      </c>
      <c r="AW462" s="13" t="s">
        <v>32</v>
      </c>
      <c r="AX462" s="13" t="s">
        <v>76</v>
      </c>
      <c r="AY462" s="253" t="s">
        <v>203</v>
      </c>
    </row>
    <row r="463" s="14" customFormat="1">
      <c r="A463" s="14"/>
      <c r="B463" s="254"/>
      <c r="C463" s="255"/>
      <c r="D463" s="245" t="s">
        <v>243</v>
      </c>
      <c r="E463" s="256" t="s">
        <v>1</v>
      </c>
      <c r="F463" s="257" t="s">
        <v>2859</v>
      </c>
      <c r="G463" s="255"/>
      <c r="H463" s="258">
        <v>17.16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243</v>
      </c>
      <c r="AU463" s="264" t="s">
        <v>85</v>
      </c>
      <c r="AV463" s="14" t="s">
        <v>85</v>
      </c>
      <c r="AW463" s="14" t="s">
        <v>32</v>
      </c>
      <c r="AX463" s="14" t="s">
        <v>76</v>
      </c>
      <c r="AY463" s="264" t="s">
        <v>203</v>
      </c>
    </row>
    <row r="464" s="14" customFormat="1">
      <c r="A464" s="14"/>
      <c r="B464" s="254"/>
      <c r="C464" s="255"/>
      <c r="D464" s="245" t="s">
        <v>243</v>
      </c>
      <c r="E464" s="256" t="s">
        <v>1</v>
      </c>
      <c r="F464" s="257" t="s">
        <v>2860</v>
      </c>
      <c r="G464" s="255"/>
      <c r="H464" s="258">
        <v>2.7000000000000002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4" t="s">
        <v>243</v>
      </c>
      <c r="AU464" s="264" t="s">
        <v>85</v>
      </c>
      <c r="AV464" s="14" t="s">
        <v>85</v>
      </c>
      <c r="AW464" s="14" t="s">
        <v>32</v>
      </c>
      <c r="AX464" s="14" t="s">
        <v>76</v>
      </c>
      <c r="AY464" s="264" t="s">
        <v>203</v>
      </c>
    </row>
    <row r="465" s="15" customFormat="1">
      <c r="A465" s="15"/>
      <c r="B465" s="265"/>
      <c r="C465" s="266"/>
      <c r="D465" s="245" t="s">
        <v>243</v>
      </c>
      <c r="E465" s="267" t="s">
        <v>1</v>
      </c>
      <c r="F465" s="268" t="s">
        <v>247</v>
      </c>
      <c r="G465" s="266"/>
      <c r="H465" s="269">
        <v>19.859999999999999</v>
      </c>
      <c r="I465" s="270"/>
      <c r="J465" s="266"/>
      <c r="K465" s="266"/>
      <c r="L465" s="271"/>
      <c r="M465" s="272"/>
      <c r="N465" s="273"/>
      <c r="O465" s="273"/>
      <c r="P465" s="273"/>
      <c r="Q465" s="273"/>
      <c r="R465" s="273"/>
      <c r="S465" s="273"/>
      <c r="T465" s="274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5" t="s">
        <v>243</v>
      </c>
      <c r="AU465" s="275" t="s">
        <v>85</v>
      </c>
      <c r="AV465" s="15" t="s">
        <v>209</v>
      </c>
      <c r="AW465" s="15" t="s">
        <v>32</v>
      </c>
      <c r="AX465" s="15" t="s">
        <v>83</v>
      </c>
      <c r="AY465" s="275" t="s">
        <v>203</v>
      </c>
    </row>
    <row r="466" s="2" customFormat="1" ht="24.15" customHeight="1">
      <c r="A466" s="39"/>
      <c r="B466" s="40"/>
      <c r="C466" s="229" t="s">
        <v>309</v>
      </c>
      <c r="D466" s="229" t="s">
        <v>205</v>
      </c>
      <c r="E466" s="230" t="s">
        <v>442</v>
      </c>
      <c r="F466" s="231" t="s">
        <v>443</v>
      </c>
      <c r="G466" s="232" t="s">
        <v>208</v>
      </c>
      <c r="H466" s="233">
        <v>131.5</v>
      </c>
      <c r="I466" s="234"/>
      <c r="J466" s="235">
        <f>ROUND(I466*H466,2)</f>
        <v>0</v>
      </c>
      <c r="K466" s="236"/>
      <c r="L466" s="45"/>
      <c r="M466" s="237" t="s">
        <v>1</v>
      </c>
      <c r="N466" s="238" t="s">
        <v>41</v>
      </c>
      <c r="O466" s="92"/>
      <c r="P466" s="239">
        <f>O466*H466</f>
        <v>0</v>
      </c>
      <c r="Q466" s="239">
        <v>0</v>
      </c>
      <c r="R466" s="239">
        <f>Q466*H466</f>
        <v>0</v>
      </c>
      <c r="S466" s="239">
        <v>2.3999999999999999</v>
      </c>
      <c r="T466" s="240">
        <f>S466*H466</f>
        <v>315.59999999999997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1" t="s">
        <v>209</v>
      </c>
      <c r="AT466" s="241" t="s">
        <v>205</v>
      </c>
      <c r="AU466" s="241" t="s">
        <v>85</v>
      </c>
      <c r="AY466" s="18" t="s">
        <v>203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8" t="s">
        <v>83</v>
      </c>
      <c r="BK466" s="242">
        <f>ROUND(I466*H466,2)</f>
        <v>0</v>
      </c>
      <c r="BL466" s="18" t="s">
        <v>209</v>
      </c>
      <c r="BM466" s="241" t="s">
        <v>444</v>
      </c>
    </row>
    <row r="467" s="2" customFormat="1" ht="16.5" customHeight="1">
      <c r="A467" s="39"/>
      <c r="B467" s="40"/>
      <c r="C467" s="229" t="s">
        <v>744</v>
      </c>
      <c r="D467" s="229" t="s">
        <v>205</v>
      </c>
      <c r="E467" s="230" t="s">
        <v>2861</v>
      </c>
      <c r="F467" s="231" t="s">
        <v>2862</v>
      </c>
      <c r="G467" s="232" t="s">
        <v>220</v>
      </c>
      <c r="H467" s="233">
        <v>131</v>
      </c>
      <c r="I467" s="234"/>
      <c r="J467" s="235">
        <f>ROUND(I467*H467,2)</f>
        <v>0</v>
      </c>
      <c r="K467" s="236"/>
      <c r="L467" s="45"/>
      <c r="M467" s="237" t="s">
        <v>1</v>
      </c>
      <c r="N467" s="238" t="s">
        <v>41</v>
      </c>
      <c r="O467" s="92"/>
      <c r="P467" s="239">
        <f>O467*H467</f>
        <v>0</v>
      </c>
      <c r="Q467" s="239">
        <v>0</v>
      </c>
      <c r="R467" s="239">
        <f>Q467*H467</f>
        <v>0</v>
      </c>
      <c r="S467" s="239">
        <v>0.053999999999999999</v>
      </c>
      <c r="T467" s="240">
        <f>S467*H467</f>
        <v>7.0739999999999998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209</v>
      </c>
      <c r="AT467" s="241" t="s">
        <v>205</v>
      </c>
      <c r="AU467" s="241" t="s">
        <v>85</v>
      </c>
      <c r="AY467" s="18" t="s">
        <v>203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209</v>
      </c>
      <c r="BM467" s="241" t="s">
        <v>1740</v>
      </c>
    </row>
    <row r="468" s="14" customFormat="1">
      <c r="A468" s="14"/>
      <c r="B468" s="254"/>
      <c r="C468" s="255"/>
      <c r="D468" s="245" t="s">
        <v>243</v>
      </c>
      <c r="E468" s="256" t="s">
        <v>1</v>
      </c>
      <c r="F468" s="257" t="s">
        <v>2863</v>
      </c>
      <c r="G468" s="255"/>
      <c r="H468" s="258">
        <v>131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4" t="s">
        <v>243</v>
      </c>
      <c r="AU468" s="264" t="s">
        <v>85</v>
      </c>
      <c r="AV468" s="14" t="s">
        <v>85</v>
      </c>
      <c r="AW468" s="14" t="s">
        <v>32</v>
      </c>
      <c r="AX468" s="14" t="s">
        <v>76</v>
      </c>
      <c r="AY468" s="264" t="s">
        <v>203</v>
      </c>
    </row>
    <row r="469" s="15" customFormat="1">
      <c r="A469" s="15"/>
      <c r="B469" s="265"/>
      <c r="C469" s="266"/>
      <c r="D469" s="245" t="s">
        <v>243</v>
      </c>
      <c r="E469" s="267" t="s">
        <v>1</v>
      </c>
      <c r="F469" s="268" t="s">
        <v>247</v>
      </c>
      <c r="G469" s="266"/>
      <c r="H469" s="269">
        <v>131</v>
      </c>
      <c r="I469" s="270"/>
      <c r="J469" s="266"/>
      <c r="K469" s="266"/>
      <c r="L469" s="271"/>
      <c r="M469" s="272"/>
      <c r="N469" s="273"/>
      <c r="O469" s="273"/>
      <c r="P469" s="273"/>
      <c r="Q469" s="273"/>
      <c r="R469" s="273"/>
      <c r="S469" s="273"/>
      <c r="T469" s="274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5" t="s">
        <v>243</v>
      </c>
      <c r="AU469" s="275" t="s">
        <v>85</v>
      </c>
      <c r="AV469" s="15" t="s">
        <v>209</v>
      </c>
      <c r="AW469" s="15" t="s">
        <v>32</v>
      </c>
      <c r="AX469" s="15" t="s">
        <v>83</v>
      </c>
      <c r="AY469" s="275" t="s">
        <v>203</v>
      </c>
    </row>
    <row r="470" s="2" customFormat="1" ht="33" customHeight="1">
      <c r="A470" s="39"/>
      <c r="B470" s="40"/>
      <c r="C470" s="229" t="s">
        <v>315</v>
      </c>
      <c r="D470" s="229" t="s">
        <v>205</v>
      </c>
      <c r="E470" s="230" t="s">
        <v>2864</v>
      </c>
      <c r="F470" s="231" t="s">
        <v>2865</v>
      </c>
      <c r="G470" s="232" t="s">
        <v>208</v>
      </c>
      <c r="H470" s="233">
        <v>86.859999999999999</v>
      </c>
      <c r="I470" s="234"/>
      <c r="J470" s="235">
        <f>ROUND(I470*H470,2)</f>
        <v>0</v>
      </c>
      <c r="K470" s="236"/>
      <c r="L470" s="45"/>
      <c r="M470" s="237" t="s">
        <v>1</v>
      </c>
      <c r="N470" s="238" t="s">
        <v>41</v>
      </c>
      <c r="O470" s="92"/>
      <c r="P470" s="239">
        <f>O470*H470</f>
        <v>0</v>
      </c>
      <c r="Q470" s="239">
        <v>0</v>
      </c>
      <c r="R470" s="239">
        <f>Q470*H470</f>
        <v>0</v>
      </c>
      <c r="S470" s="239">
        <v>1.6000000000000001</v>
      </c>
      <c r="T470" s="240">
        <f>S470*H470</f>
        <v>138.976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1" t="s">
        <v>209</v>
      </c>
      <c r="AT470" s="241" t="s">
        <v>205</v>
      </c>
      <c r="AU470" s="241" t="s">
        <v>85</v>
      </c>
      <c r="AY470" s="18" t="s">
        <v>203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8" t="s">
        <v>83</v>
      </c>
      <c r="BK470" s="242">
        <f>ROUND(I470*H470,2)</f>
        <v>0</v>
      </c>
      <c r="BL470" s="18" t="s">
        <v>209</v>
      </c>
      <c r="BM470" s="241" t="s">
        <v>1743</v>
      </c>
    </row>
    <row r="471" s="14" customFormat="1">
      <c r="A471" s="14"/>
      <c r="B471" s="254"/>
      <c r="C471" s="255"/>
      <c r="D471" s="245" t="s">
        <v>243</v>
      </c>
      <c r="E471" s="256" t="s">
        <v>1</v>
      </c>
      <c r="F471" s="257" t="s">
        <v>2866</v>
      </c>
      <c r="G471" s="255"/>
      <c r="H471" s="258">
        <v>86.859999999999999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4" t="s">
        <v>243</v>
      </c>
      <c r="AU471" s="264" t="s">
        <v>85</v>
      </c>
      <c r="AV471" s="14" t="s">
        <v>85</v>
      </c>
      <c r="AW471" s="14" t="s">
        <v>32</v>
      </c>
      <c r="AX471" s="14" t="s">
        <v>76</v>
      </c>
      <c r="AY471" s="264" t="s">
        <v>203</v>
      </c>
    </row>
    <row r="472" s="15" customFormat="1">
      <c r="A472" s="15"/>
      <c r="B472" s="265"/>
      <c r="C472" s="266"/>
      <c r="D472" s="245" t="s">
        <v>243</v>
      </c>
      <c r="E472" s="267" t="s">
        <v>1</v>
      </c>
      <c r="F472" s="268" t="s">
        <v>247</v>
      </c>
      <c r="G472" s="266"/>
      <c r="H472" s="269">
        <v>86.859999999999999</v>
      </c>
      <c r="I472" s="270"/>
      <c r="J472" s="266"/>
      <c r="K472" s="266"/>
      <c r="L472" s="271"/>
      <c r="M472" s="272"/>
      <c r="N472" s="273"/>
      <c r="O472" s="273"/>
      <c r="P472" s="273"/>
      <c r="Q472" s="273"/>
      <c r="R472" s="273"/>
      <c r="S472" s="273"/>
      <c r="T472" s="27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5" t="s">
        <v>243</v>
      </c>
      <c r="AU472" s="275" t="s">
        <v>85</v>
      </c>
      <c r="AV472" s="15" t="s">
        <v>209</v>
      </c>
      <c r="AW472" s="15" t="s">
        <v>32</v>
      </c>
      <c r="AX472" s="15" t="s">
        <v>83</v>
      </c>
      <c r="AY472" s="275" t="s">
        <v>203</v>
      </c>
    </row>
    <row r="473" s="2" customFormat="1" ht="24.15" customHeight="1">
      <c r="A473" s="39"/>
      <c r="B473" s="40"/>
      <c r="C473" s="229" t="s">
        <v>753</v>
      </c>
      <c r="D473" s="229" t="s">
        <v>205</v>
      </c>
      <c r="E473" s="230" t="s">
        <v>446</v>
      </c>
      <c r="F473" s="231" t="s">
        <v>447</v>
      </c>
      <c r="G473" s="232" t="s">
        <v>208</v>
      </c>
      <c r="H473" s="233">
        <v>49.009999999999998</v>
      </c>
      <c r="I473" s="234"/>
      <c r="J473" s="235">
        <f>ROUND(I473*H473,2)</f>
        <v>0</v>
      </c>
      <c r="K473" s="236"/>
      <c r="L473" s="45"/>
      <c r="M473" s="237" t="s">
        <v>1</v>
      </c>
      <c r="N473" s="238" t="s">
        <v>41</v>
      </c>
      <c r="O473" s="92"/>
      <c r="P473" s="239">
        <f>O473*H473</f>
        <v>0</v>
      </c>
      <c r="Q473" s="239">
        <v>0</v>
      </c>
      <c r="R473" s="239">
        <f>Q473*H473</f>
        <v>0</v>
      </c>
      <c r="S473" s="239">
        <v>2.2000000000000002</v>
      </c>
      <c r="T473" s="240">
        <f>S473*H473</f>
        <v>107.822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1" t="s">
        <v>209</v>
      </c>
      <c r="AT473" s="241" t="s">
        <v>205</v>
      </c>
      <c r="AU473" s="241" t="s">
        <v>85</v>
      </c>
      <c r="AY473" s="18" t="s">
        <v>203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8" t="s">
        <v>83</v>
      </c>
      <c r="BK473" s="242">
        <f>ROUND(I473*H473,2)</f>
        <v>0</v>
      </c>
      <c r="BL473" s="18" t="s">
        <v>209</v>
      </c>
      <c r="BM473" s="241" t="s">
        <v>1746</v>
      </c>
    </row>
    <row r="474" s="13" customFormat="1">
      <c r="A474" s="13"/>
      <c r="B474" s="243"/>
      <c r="C474" s="244"/>
      <c r="D474" s="245" t="s">
        <v>243</v>
      </c>
      <c r="E474" s="246" t="s">
        <v>1</v>
      </c>
      <c r="F474" s="247" t="s">
        <v>449</v>
      </c>
      <c r="G474" s="244"/>
      <c r="H474" s="246" t="s">
        <v>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243</v>
      </c>
      <c r="AU474" s="253" t="s">
        <v>85</v>
      </c>
      <c r="AV474" s="13" t="s">
        <v>83</v>
      </c>
      <c r="AW474" s="13" t="s">
        <v>32</v>
      </c>
      <c r="AX474" s="13" t="s">
        <v>76</v>
      </c>
      <c r="AY474" s="253" t="s">
        <v>203</v>
      </c>
    </row>
    <row r="475" s="14" customFormat="1">
      <c r="A475" s="14"/>
      <c r="B475" s="254"/>
      <c r="C475" s="255"/>
      <c r="D475" s="245" t="s">
        <v>243</v>
      </c>
      <c r="E475" s="256" t="s">
        <v>1</v>
      </c>
      <c r="F475" s="257" t="s">
        <v>2867</v>
      </c>
      <c r="G475" s="255"/>
      <c r="H475" s="258">
        <v>49.009999999999998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4" t="s">
        <v>243</v>
      </c>
      <c r="AU475" s="264" t="s">
        <v>85</v>
      </c>
      <c r="AV475" s="14" t="s">
        <v>85</v>
      </c>
      <c r="AW475" s="14" t="s">
        <v>32</v>
      </c>
      <c r="AX475" s="14" t="s">
        <v>76</v>
      </c>
      <c r="AY475" s="264" t="s">
        <v>203</v>
      </c>
    </row>
    <row r="476" s="15" customFormat="1">
      <c r="A476" s="15"/>
      <c r="B476" s="265"/>
      <c r="C476" s="266"/>
      <c r="D476" s="245" t="s">
        <v>243</v>
      </c>
      <c r="E476" s="267" t="s">
        <v>1</v>
      </c>
      <c r="F476" s="268" t="s">
        <v>247</v>
      </c>
      <c r="G476" s="266"/>
      <c r="H476" s="269">
        <v>49.009999999999998</v>
      </c>
      <c r="I476" s="270"/>
      <c r="J476" s="266"/>
      <c r="K476" s="266"/>
      <c r="L476" s="271"/>
      <c r="M476" s="272"/>
      <c r="N476" s="273"/>
      <c r="O476" s="273"/>
      <c r="P476" s="273"/>
      <c r="Q476" s="273"/>
      <c r="R476" s="273"/>
      <c r="S476" s="273"/>
      <c r="T476" s="27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5" t="s">
        <v>243</v>
      </c>
      <c r="AU476" s="275" t="s">
        <v>85</v>
      </c>
      <c r="AV476" s="15" t="s">
        <v>209</v>
      </c>
      <c r="AW476" s="15" t="s">
        <v>32</v>
      </c>
      <c r="AX476" s="15" t="s">
        <v>83</v>
      </c>
      <c r="AY476" s="275" t="s">
        <v>203</v>
      </c>
    </row>
    <row r="477" s="2" customFormat="1" ht="24.15" customHeight="1">
      <c r="A477" s="39"/>
      <c r="B477" s="40"/>
      <c r="C477" s="229" t="s">
        <v>319</v>
      </c>
      <c r="D477" s="229" t="s">
        <v>205</v>
      </c>
      <c r="E477" s="230" t="s">
        <v>453</v>
      </c>
      <c r="F477" s="231" t="s">
        <v>454</v>
      </c>
      <c r="G477" s="232" t="s">
        <v>208</v>
      </c>
      <c r="H477" s="233">
        <v>110.58</v>
      </c>
      <c r="I477" s="234"/>
      <c r="J477" s="235">
        <f>ROUND(I477*H477,2)</f>
        <v>0</v>
      </c>
      <c r="K477" s="236"/>
      <c r="L477" s="45"/>
      <c r="M477" s="237" t="s">
        <v>1</v>
      </c>
      <c r="N477" s="238" t="s">
        <v>41</v>
      </c>
      <c r="O477" s="92"/>
      <c r="P477" s="239">
        <f>O477*H477</f>
        <v>0</v>
      </c>
      <c r="Q477" s="239">
        <v>0</v>
      </c>
      <c r="R477" s="239">
        <f>Q477*H477</f>
        <v>0</v>
      </c>
      <c r="S477" s="239">
        <v>2.2000000000000002</v>
      </c>
      <c r="T477" s="240">
        <f>S477*H477</f>
        <v>243.27600000000001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209</v>
      </c>
      <c r="AT477" s="241" t="s">
        <v>205</v>
      </c>
      <c r="AU477" s="241" t="s">
        <v>85</v>
      </c>
      <c r="AY477" s="18" t="s">
        <v>203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83</v>
      </c>
      <c r="BK477" s="242">
        <f>ROUND(I477*H477,2)</f>
        <v>0</v>
      </c>
      <c r="BL477" s="18" t="s">
        <v>209</v>
      </c>
      <c r="BM477" s="241" t="s">
        <v>1749</v>
      </c>
    </row>
    <row r="478" s="13" customFormat="1">
      <c r="A478" s="13"/>
      <c r="B478" s="243"/>
      <c r="C478" s="244"/>
      <c r="D478" s="245" t="s">
        <v>243</v>
      </c>
      <c r="E478" s="246" t="s">
        <v>1</v>
      </c>
      <c r="F478" s="247" t="s">
        <v>449</v>
      </c>
      <c r="G478" s="244"/>
      <c r="H478" s="246" t="s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243</v>
      </c>
      <c r="AU478" s="253" t="s">
        <v>85</v>
      </c>
      <c r="AV478" s="13" t="s">
        <v>83</v>
      </c>
      <c r="AW478" s="13" t="s">
        <v>32</v>
      </c>
      <c r="AX478" s="13" t="s">
        <v>76</v>
      </c>
      <c r="AY478" s="253" t="s">
        <v>203</v>
      </c>
    </row>
    <row r="479" s="14" customFormat="1">
      <c r="A479" s="14"/>
      <c r="B479" s="254"/>
      <c r="C479" s="255"/>
      <c r="D479" s="245" t="s">
        <v>243</v>
      </c>
      <c r="E479" s="256" t="s">
        <v>1</v>
      </c>
      <c r="F479" s="257" t="s">
        <v>2868</v>
      </c>
      <c r="G479" s="255"/>
      <c r="H479" s="258">
        <v>104.64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4" t="s">
        <v>243</v>
      </c>
      <c r="AU479" s="264" t="s">
        <v>85</v>
      </c>
      <c r="AV479" s="14" t="s">
        <v>85</v>
      </c>
      <c r="AW479" s="14" t="s">
        <v>32</v>
      </c>
      <c r="AX479" s="14" t="s">
        <v>76</v>
      </c>
      <c r="AY479" s="264" t="s">
        <v>203</v>
      </c>
    </row>
    <row r="480" s="14" customFormat="1">
      <c r="A480" s="14"/>
      <c r="B480" s="254"/>
      <c r="C480" s="255"/>
      <c r="D480" s="245" t="s">
        <v>243</v>
      </c>
      <c r="E480" s="256" t="s">
        <v>1</v>
      </c>
      <c r="F480" s="257" t="s">
        <v>2869</v>
      </c>
      <c r="G480" s="255"/>
      <c r="H480" s="258">
        <v>5.9400000000000004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4" t="s">
        <v>243</v>
      </c>
      <c r="AU480" s="264" t="s">
        <v>85</v>
      </c>
      <c r="AV480" s="14" t="s">
        <v>85</v>
      </c>
      <c r="AW480" s="14" t="s">
        <v>32</v>
      </c>
      <c r="AX480" s="14" t="s">
        <v>76</v>
      </c>
      <c r="AY480" s="264" t="s">
        <v>203</v>
      </c>
    </row>
    <row r="481" s="15" customFormat="1">
      <c r="A481" s="15"/>
      <c r="B481" s="265"/>
      <c r="C481" s="266"/>
      <c r="D481" s="245" t="s">
        <v>243</v>
      </c>
      <c r="E481" s="267" t="s">
        <v>1</v>
      </c>
      <c r="F481" s="268" t="s">
        <v>247</v>
      </c>
      <c r="G481" s="266"/>
      <c r="H481" s="269">
        <v>110.58</v>
      </c>
      <c r="I481" s="270"/>
      <c r="J481" s="266"/>
      <c r="K481" s="266"/>
      <c r="L481" s="271"/>
      <c r="M481" s="272"/>
      <c r="N481" s="273"/>
      <c r="O481" s="273"/>
      <c r="P481" s="273"/>
      <c r="Q481" s="273"/>
      <c r="R481" s="273"/>
      <c r="S481" s="273"/>
      <c r="T481" s="27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5" t="s">
        <v>243</v>
      </c>
      <c r="AU481" s="275" t="s">
        <v>85</v>
      </c>
      <c r="AV481" s="15" t="s">
        <v>209</v>
      </c>
      <c r="AW481" s="15" t="s">
        <v>32</v>
      </c>
      <c r="AX481" s="15" t="s">
        <v>83</v>
      </c>
      <c r="AY481" s="275" t="s">
        <v>203</v>
      </c>
    </row>
    <row r="482" s="2" customFormat="1" ht="33" customHeight="1">
      <c r="A482" s="39"/>
      <c r="B482" s="40"/>
      <c r="C482" s="229" t="s">
        <v>762</v>
      </c>
      <c r="D482" s="229" t="s">
        <v>205</v>
      </c>
      <c r="E482" s="230" t="s">
        <v>2870</v>
      </c>
      <c r="F482" s="231" t="s">
        <v>2871</v>
      </c>
      <c r="G482" s="232" t="s">
        <v>208</v>
      </c>
      <c r="H482" s="233">
        <v>62.938000000000002</v>
      </c>
      <c r="I482" s="234"/>
      <c r="J482" s="235">
        <f>ROUND(I482*H482,2)</f>
        <v>0</v>
      </c>
      <c r="K482" s="236"/>
      <c r="L482" s="45"/>
      <c r="M482" s="237" t="s">
        <v>1</v>
      </c>
      <c r="N482" s="238" t="s">
        <v>41</v>
      </c>
      <c r="O482" s="92"/>
      <c r="P482" s="239">
        <f>O482*H482</f>
        <v>0</v>
      </c>
      <c r="Q482" s="239">
        <v>0</v>
      </c>
      <c r="R482" s="239">
        <f>Q482*H482</f>
        <v>0</v>
      </c>
      <c r="S482" s="239">
        <v>2.2000000000000002</v>
      </c>
      <c r="T482" s="240">
        <f>S482*H482</f>
        <v>138.46360000000001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1" t="s">
        <v>209</v>
      </c>
      <c r="AT482" s="241" t="s">
        <v>205</v>
      </c>
      <c r="AU482" s="241" t="s">
        <v>85</v>
      </c>
      <c r="AY482" s="18" t="s">
        <v>203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8" t="s">
        <v>83</v>
      </c>
      <c r="BK482" s="242">
        <f>ROUND(I482*H482,2)</f>
        <v>0</v>
      </c>
      <c r="BL482" s="18" t="s">
        <v>209</v>
      </c>
      <c r="BM482" s="241" t="s">
        <v>1752</v>
      </c>
    </row>
    <row r="483" s="14" customFormat="1">
      <c r="A483" s="14"/>
      <c r="B483" s="254"/>
      <c r="C483" s="255"/>
      <c r="D483" s="245" t="s">
        <v>243</v>
      </c>
      <c r="E483" s="256" t="s">
        <v>1</v>
      </c>
      <c r="F483" s="257" t="s">
        <v>2872</v>
      </c>
      <c r="G483" s="255"/>
      <c r="H483" s="258">
        <v>12.965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243</v>
      </c>
      <c r="AU483" s="264" t="s">
        <v>85</v>
      </c>
      <c r="AV483" s="14" t="s">
        <v>85</v>
      </c>
      <c r="AW483" s="14" t="s">
        <v>32</v>
      </c>
      <c r="AX483" s="14" t="s">
        <v>76</v>
      </c>
      <c r="AY483" s="264" t="s">
        <v>203</v>
      </c>
    </row>
    <row r="484" s="14" customFormat="1">
      <c r="A484" s="14"/>
      <c r="B484" s="254"/>
      <c r="C484" s="255"/>
      <c r="D484" s="245" t="s">
        <v>243</v>
      </c>
      <c r="E484" s="256" t="s">
        <v>1</v>
      </c>
      <c r="F484" s="257" t="s">
        <v>2873</v>
      </c>
      <c r="G484" s="255"/>
      <c r="H484" s="258">
        <v>28.34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4" t="s">
        <v>243</v>
      </c>
      <c r="AU484" s="264" t="s">
        <v>85</v>
      </c>
      <c r="AV484" s="14" t="s">
        <v>85</v>
      </c>
      <c r="AW484" s="14" t="s">
        <v>32</v>
      </c>
      <c r="AX484" s="14" t="s">
        <v>76</v>
      </c>
      <c r="AY484" s="264" t="s">
        <v>203</v>
      </c>
    </row>
    <row r="485" s="16" customFormat="1">
      <c r="A485" s="16"/>
      <c r="B485" s="292"/>
      <c r="C485" s="293"/>
      <c r="D485" s="245" t="s">
        <v>243</v>
      </c>
      <c r="E485" s="294" t="s">
        <v>1</v>
      </c>
      <c r="F485" s="295" t="s">
        <v>669</v>
      </c>
      <c r="G485" s="293"/>
      <c r="H485" s="296">
        <v>41.305</v>
      </c>
      <c r="I485" s="297"/>
      <c r="J485" s="293"/>
      <c r="K485" s="293"/>
      <c r="L485" s="298"/>
      <c r="M485" s="299"/>
      <c r="N485" s="300"/>
      <c r="O485" s="300"/>
      <c r="P485" s="300"/>
      <c r="Q485" s="300"/>
      <c r="R485" s="300"/>
      <c r="S485" s="300"/>
      <c r="T485" s="301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302" t="s">
        <v>243</v>
      </c>
      <c r="AU485" s="302" t="s">
        <v>85</v>
      </c>
      <c r="AV485" s="16" t="s">
        <v>108</v>
      </c>
      <c r="AW485" s="16" t="s">
        <v>32</v>
      </c>
      <c r="AX485" s="16" t="s">
        <v>76</v>
      </c>
      <c r="AY485" s="302" t="s">
        <v>203</v>
      </c>
    </row>
    <row r="486" s="14" customFormat="1">
      <c r="A486" s="14"/>
      <c r="B486" s="254"/>
      <c r="C486" s="255"/>
      <c r="D486" s="245" t="s">
        <v>243</v>
      </c>
      <c r="E486" s="256" t="s">
        <v>1</v>
      </c>
      <c r="F486" s="257" t="s">
        <v>2874</v>
      </c>
      <c r="G486" s="255"/>
      <c r="H486" s="258">
        <v>12.696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4" t="s">
        <v>243</v>
      </c>
      <c r="AU486" s="264" t="s">
        <v>85</v>
      </c>
      <c r="AV486" s="14" t="s">
        <v>85</v>
      </c>
      <c r="AW486" s="14" t="s">
        <v>32</v>
      </c>
      <c r="AX486" s="14" t="s">
        <v>76</v>
      </c>
      <c r="AY486" s="264" t="s">
        <v>203</v>
      </c>
    </row>
    <row r="487" s="14" customFormat="1">
      <c r="A487" s="14"/>
      <c r="B487" s="254"/>
      <c r="C487" s="255"/>
      <c r="D487" s="245" t="s">
        <v>243</v>
      </c>
      <c r="E487" s="256" t="s">
        <v>1</v>
      </c>
      <c r="F487" s="257" t="s">
        <v>2875</v>
      </c>
      <c r="G487" s="255"/>
      <c r="H487" s="258">
        <v>8.9369999999999994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4" t="s">
        <v>243</v>
      </c>
      <c r="AU487" s="264" t="s">
        <v>85</v>
      </c>
      <c r="AV487" s="14" t="s">
        <v>85</v>
      </c>
      <c r="AW487" s="14" t="s">
        <v>32</v>
      </c>
      <c r="AX487" s="14" t="s">
        <v>76</v>
      </c>
      <c r="AY487" s="264" t="s">
        <v>203</v>
      </c>
    </row>
    <row r="488" s="15" customFormat="1">
      <c r="A488" s="15"/>
      <c r="B488" s="265"/>
      <c r="C488" s="266"/>
      <c r="D488" s="245" t="s">
        <v>243</v>
      </c>
      <c r="E488" s="267" t="s">
        <v>1</v>
      </c>
      <c r="F488" s="268" t="s">
        <v>247</v>
      </c>
      <c r="G488" s="266"/>
      <c r="H488" s="269">
        <v>62.938000000000002</v>
      </c>
      <c r="I488" s="270"/>
      <c r="J488" s="266"/>
      <c r="K488" s="266"/>
      <c r="L488" s="271"/>
      <c r="M488" s="272"/>
      <c r="N488" s="273"/>
      <c r="O488" s="273"/>
      <c r="P488" s="273"/>
      <c r="Q488" s="273"/>
      <c r="R488" s="273"/>
      <c r="S488" s="273"/>
      <c r="T488" s="27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5" t="s">
        <v>243</v>
      </c>
      <c r="AU488" s="275" t="s">
        <v>85</v>
      </c>
      <c r="AV488" s="15" t="s">
        <v>209</v>
      </c>
      <c r="AW488" s="15" t="s">
        <v>32</v>
      </c>
      <c r="AX488" s="15" t="s">
        <v>83</v>
      </c>
      <c r="AY488" s="275" t="s">
        <v>203</v>
      </c>
    </row>
    <row r="489" s="2" customFormat="1" ht="21.75" customHeight="1">
      <c r="A489" s="39"/>
      <c r="B489" s="40"/>
      <c r="C489" s="229" t="s">
        <v>327</v>
      </c>
      <c r="D489" s="229" t="s">
        <v>205</v>
      </c>
      <c r="E489" s="230" t="s">
        <v>2876</v>
      </c>
      <c r="F489" s="231" t="s">
        <v>2877</v>
      </c>
      <c r="G489" s="232" t="s">
        <v>213</v>
      </c>
      <c r="H489" s="233">
        <v>40.200000000000003</v>
      </c>
      <c r="I489" s="234"/>
      <c r="J489" s="235">
        <f>ROUND(I489*H489,2)</f>
        <v>0</v>
      </c>
      <c r="K489" s="236"/>
      <c r="L489" s="45"/>
      <c r="M489" s="237" t="s">
        <v>1</v>
      </c>
      <c r="N489" s="238" t="s">
        <v>41</v>
      </c>
      <c r="O489" s="92"/>
      <c r="P489" s="239">
        <f>O489*H489</f>
        <v>0</v>
      </c>
      <c r="Q489" s="239">
        <v>0</v>
      </c>
      <c r="R489" s="239">
        <f>Q489*H489</f>
        <v>0</v>
      </c>
      <c r="S489" s="239">
        <v>0</v>
      </c>
      <c r="T489" s="24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1" t="s">
        <v>209</v>
      </c>
      <c r="AT489" s="241" t="s">
        <v>205</v>
      </c>
      <c r="AU489" s="241" t="s">
        <v>85</v>
      </c>
      <c r="AY489" s="18" t="s">
        <v>203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8" t="s">
        <v>83</v>
      </c>
      <c r="BK489" s="242">
        <f>ROUND(I489*H489,2)</f>
        <v>0</v>
      </c>
      <c r="BL489" s="18" t="s">
        <v>209</v>
      </c>
      <c r="BM489" s="241" t="s">
        <v>1755</v>
      </c>
    </row>
    <row r="490" s="14" customFormat="1">
      <c r="A490" s="14"/>
      <c r="B490" s="254"/>
      <c r="C490" s="255"/>
      <c r="D490" s="245" t="s">
        <v>243</v>
      </c>
      <c r="E490" s="256" t="s">
        <v>1</v>
      </c>
      <c r="F490" s="257" t="s">
        <v>2817</v>
      </c>
      <c r="G490" s="255"/>
      <c r="H490" s="258">
        <v>40.200000000000003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4" t="s">
        <v>243</v>
      </c>
      <c r="AU490" s="264" t="s">
        <v>85</v>
      </c>
      <c r="AV490" s="14" t="s">
        <v>85</v>
      </c>
      <c r="AW490" s="14" t="s">
        <v>32</v>
      </c>
      <c r="AX490" s="14" t="s">
        <v>76</v>
      </c>
      <c r="AY490" s="264" t="s">
        <v>203</v>
      </c>
    </row>
    <row r="491" s="15" customFormat="1">
      <c r="A491" s="15"/>
      <c r="B491" s="265"/>
      <c r="C491" s="266"/>
      <c r="D491" s="245" t="s">
        <v>243</v>
      </c>
      <c r="E491" s="267" t="s">
        <v>1</v>
      </c>
      <c r="F491" s="268" t="s">
        <v>247</v>
      </c>
      <c r="G491" s="266"/>
      <c r="H491" s="269">
        <v>40.200000000000003</v>
      </c>
      <c r="I491" s="270"/>
      <c r="J491" s="266"/>
      <c r="K491" s="266"/>
      <c r="L491" s="271"/>
      <c r="M491" s="272"/>
      <c r="N491" s="273"/>
      <c r="O491" s="273"/>
      <c r="P491" s="273"/>
      <c r="Q491" s="273"/>
      <c r="R491" s="273"/>
      <c r="S491" s="273"/>
      <c r="T491" s="27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5" t="s">
        <v>243</v>
      </c>
      <c r="AU491" s="275" t="s">
        <v>85</v>
      </c>
      <c r="AV491" s="15" t="s">
        <v>209</v>
      </c>
      <c r="AW491" s="15" t="s">
        <v>32</v>
      </c>
      <c r="AX491" s="15" t="s">
        <v>83</v>
      </c>
      <c r="AY491" s="275" t="s">
        <v>203</v>
      </c>
    </row>
    <row r="492" s="2" customFormat="1" ht="24.15" customHeight="1">
      <c r="A492" s="39"/>
      <c r="B492" s="40"/>
      <c r="C492" s="229" t="s">
        <v>770</v>
      </c>
      <c r="D492" s="229" t="s">
        <v>205</v>
      </c>
      <c r="E492" s="230" t="s">
        <v>2878</v>
      </c>
      <c r="F492" s="231" t="s">
        <v>2879</v>
      </c>
      <c r="G492" s="232" t="s">
        <v>213</v>
      </c>
      <c r="H492" s="233">
        <v>80.400000000000006</v>
      </c>
      <c r="I492" s="234"/>
      <c r="J492" s="235">
        <f>ROUND(I492*H492,2)</f>
        <v>0</v>
      </c>
      <c r="K492" s="236"/>
      <c r="L492" s="45"/>
      <c r="M492" s="237" t="s">
        <v>1</v>
      </c>
      <c r="N492" s="238" t="s">
        <v>41</v>
      </c>
      <c r="O492" s="92"/>
      <c r="P492" s="239">
        <f>O492*H492</f>
        <v>0</v>
      </c>
      <c r="Q492" s="239">
        <v>0</v>
      </c>
      <c r="R492" s="239">
        <f>Q492*H492</f>
        <v>0</v>
      </c>
      <c r="S492" s="239">
        <v>0</v>
      </c>
      <c r="T492" s="240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1" t="s">
        <v>209</v>
      </c>
      <c r="AT492" s="241" t="s">
        <v>205</v>
      </c>
      <c r="AU492" s="241" t="s">
        <v>85</v>
      </c>
      <c r="AY492" s="18" t="s">
        <v>203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8" t="s">
        <v>83</v>
      </c>
      <c r="BK492" s="242">
        <f>ROUND(I492*H492,2)</f>
        <v>0</v>
      </c>
      <c r="BL492" s="18" t="s">
        <v>209</v>
      </c>
      <c r="BM492" s="241" t="s">
        <v>1758</v>
      </c>
    </row>
    <row r="493" s="14" customFormat="1">
      <c r="A493" s="14"/>
      <c r="B493" s="254"/>
      <c r="C493" s="255"/>
      <c r="D493" s="245" t="s">
        <v>243</v>
      </c>
      <c r="E493" s="256" t="s">
        <v>1</v>
      </c>
      <c r="F493" s="257" t="s">
        <v>2880</v>
      </c>
      <c r="G493" s="255"/>
      <c r="H493" s="258">
        <v>80.400000000000006</v>
      </c>
      <c r="I493" s="259"/>
      <c r="J493" s="255"/>
      <c r="K493" s="255"/>
      <c r="L493" s="260"/>
      <c r="M493" s="261"/>
      <c r="N493" s="262"/>
      <c r="O493" s="262"/>
      <c r="P493" s="262"/>
      <c r="Q493" s="262"/>
      <c r="R493" s="262"/>
      <c r="S493" s="262"/>
      <c r="T493" s="26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4" t="s">
        <v>243</v>
      </c>
      <c r="AU493" s="264" t="s">
        <v>85</v>
      </c>
      <c r="AV493" s="14" t="s">
        <v>85</v>
      </c>
      <c r="AW493" s="14" t="s">
        <v>32</v>
      </c>
      <c r="AX493" s="14" t="s">
        <v>76</v>
      </c>
      <c r="AY493" s="264" t="s">
        <v>203</v>
      </c>
    </row>
    <row r="494" s="15" customFormat="1">
      <c r="A494" s="15"/>
      <c r="B494" s="265"/>
      <c r="C494" s="266"/>
      <c r="D494" s="245" t="s">
        <v>243</v>
      </c>
      <c r="E494" s="267" t="s">
        <v>1</v>
      </c>
      <c r="F494" s="268" t="s">
        <v>247</v>
      </c>
      <c r="G494" s="266"/>
      <c r="H494" s="269">
        <v>80.400000000000006</v>
      </c>
      <c r="I494" s="270"/>
      <c r="J494" s="266"/>
      <c r="K494" s="266"/>
      <c r="L494" s="271"/>
      <c r="M494" s="272"/>
      <c r="N494" s="273"/>
      <c r="O494" s="273"/>
      <c r="P494" s="273"/>
      <c r="Q494" s="273"/>
      <c r="R494" s="273"/>
      <c r="S494" s="273"/>
      <c r="T494" s="27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5" t="s">
        <v>243</v>
      </c>
      <c r="AU494" s="275" t="s">
        <v>85</v>
      </c>
      <c r="AV494" s="15" t="s">
        <v>209</v>
      </c>
      <c r="AW494" s="15" t="s">
        <v>32</v>
      </c>
      <c r="AX494" s="15" t="s">
        <v>83</v>
      </c>
      <c r="AY494" s="275" t="s">
        <v>203</v>
      </c>
    </row>
    <row r="495" s="2" customFormat="1" ht="33" customHeight="1">
      <c r="A495" s="39"/>
      <c r="B495" s="40"/>
      <c r="C495" s="229" t="s">
        <v>774</v>
      </c>
      <c r="D495" s="229" t="s">
        <v>205</v>
      </c>
      <c r="E495" s="230" t="s">
        <v>459</v>
      </c>
      <c r="F495" s="231" t="s">
        <v>460</v>
      </c>
      <c r="G495" s="232" t="s">
        <v>208</v>
      </c>
      <c r="H495" s="233">
        <v>49.009999999999998</v>
      </c>
      <c r="I495" s="234"/>
      <c r="J495" s="235">
        <f>ROUND(I495*H495,2)</f>
        <v>0</v>
      </c>
      <c r="K495" s="236"/>
      <c r="L495" s="45"/>
      <c r="M495" s="237" t="s">
        <v>1</v>
      </c>
      <c r="N495" s="238" t="s">
        <v>41</v>
      </c>
      <c r="O495" s="92"/>
      <c r="P495" s="239">
        <f>O495*H495</f>
        <v>0</v>
      </c>
      <c r="Q495" s="239">
        <v>0</v>
      </c>
      <c r="R495" s="239">
        <f>Q495*H495</f>
        <v>0</v>
      </c>
      <c r="S495" s="239">
        <v>0.043999999999999997</v>
      </c>
      <c r="T495" s="240">
        <f>S495*H495</f>
        <v>2.1564399999999999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209</v>
      </c>
      <c r="AT495" s="241" t="s">
        <v>205</v>
      </c>
      <c r="AU495" s="241" t="s">
        <v>85</v>
      </c>
      <c r="AY495" s="18" t="s">
        <v>203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83</v>
      </c>
      <c r="BK495" s="242">
        <f>ROUND(I495*H495,2)</f>
        <v>0</v>
      </c>
      <c r="BL495" s="18" t="s">
        <v>209</v>
      </c>
      <c r="BM495" s="241" t="s">
        <v>1761</v>
      </c>
    </row>
    <row r="496" s="2" customFormat="1" ht="33" customHeight="1">
      <c r="A496" s="39"/>
      <c r="B496" s="40"/>
      <c r="C496" s="229" t="s">
        <v>778</v>
      </c>
      <c r="D496" s="229" t="s">
        <v>205</v>
      </c>
      <c r="E496" s="230" t="s">
        <v>463</v>
      </c>
      <c r="F496" s="231" t="s">
        <v>464</v>
      </c>
      <c r="G496" s="232" t="s">
        <v>208</v>
      </c>
      <c r="H496" s="233">
        <v>110.58</v>
      </c>
      <c r="I496" s="234"/>
      <c r="J496" s="235">
        <f>ROUND(I496*H496,2)</f>
        <v>0</v>
      </c>
      <c r="K496" s="236"/>
      <c r="L496" s="45"/>
      <c r="M496" s="237" t="s">
        <v>1</v>
      </c>
      <c r="N496" s="238" t="s">
        <v>41</v>
      </c>
      <c r="O496" s="92"/>
      <c r="P496" s="239">
        <f>O496*H496</f>
        <v>0</v>
      </c>
      <c r="Q496" s="239">
        <v>0</v>
      </c>
      <c r="R496" s="239">
        <f>Q496*H496</f>
        <v>0</v>
      </c>
      <c r="S496" s="239">
        <v>0.029000000000000001</v>
      </c>
      <c r="T496" s="240">
        <f>S496*H496</f>
        <v>3.20682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1" t="s">
        <v>209</v>
      </c>
      <c r="AT496" s="241" t="s">
        <v>205</v>
      </c>
      <c r="AU496" s="241" t="s">
        <v>85</v>
      </c>
      <c r="AY496" s="18" t="s">
        <v>203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8" t="s">
        <v>83</v>
      </c>
      <c r="BK496" s="242">
        <f>ROUND(I496*H496,2)</f>
        <v>0</v>
      </c>
      <c r="BL496" s="18" t="s">
        <v>209</v>
      </c>
      <c r="BM496" s="241" t="s">
        <v>1764</v>
      </c>
    </row>
    <row r="497" s="2" customFormat="1" ht="21.75" customHeight="1">
      <c r="A497" s="39"/>
      <c r="B497" s="40"/>
      <c r="C497" s="229" t="s">
        <v>783</v>
      </c>
      <c r="D497" s="229" t="s">
        <v>205</v>
      </c>
      <c r="E497" s="230" t="s">
        <v>467</v>
      </c>
      <c r="F497" s="231" t="s">
        <v>468</v>
      </c>
      <c r="G497" s="232" t="s">
        <v>213</v>
      </c>
      <c r="H497" s="233">
        <v>73.099999999999994</v>
      </c>
      <c r="I497" s="234"/>
      <c r="J497" s="235">
        <f>ROUND(I497*H497,2)</f>
        <v>0</v>
      </c>
      <c r="K497" s="236"/>
      <c r="L497" s="45"/>
      <c r="M497" s="237" t="s">
        <v>1</v>
      </c>
      <c r="N497" s="238" t="s">
        <v>41</v>
      </c>
      <c r="O497" s="92"/>
      <c r="P497" s="239">
        <f>O497*H497</f>
        <v>0</v>
      </c>
      <c r="Q497" s="239">
        <v>0</v>
      </c>
      <c r="R497" s="239">
        <f>Q497*H497</f>
        <v>0</v>
      </c>
      <c r="S497" s="239">
        <v>0.044999999999999998</v>
      </c>
      <c r="T497" s="240">
        <f>S497*H497</f>
        <v>3.2894999999999994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209</v>
      </c>
      <c r="AT497" s="241" t="s">
        <v>205</v>
      </c>
      <c r="AU497" s="241" t="s">
        <v>85</v>
      </c>
      <c r="AY497" s="18" t="s">
        <v>203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83</v>
      </c>
      <c r="BK497" s="242">
        <f>ROUND(I497*H497,2)</f>
        <v>0</v>
      </c>
      <c r="BL497" s="18" t="s">
        <v>209</v>
      </c>
      <c r="BM497" s="241" t="s">
        <v>469</v>
      </c>
    </row>
    <row r="498" s="13" customFormat="1">
      <c r="A498" s="13"/>
      <c r="B498" s="243"/>
      <c r="C498" s="244"/>
      <c r="D498" s="245" t="s">
        <v>243</v>
      </c>
      <c r="E498" s="246" t="s">
        <v>1</v>
      </c>
      <c r="F498" s="247" t="s">
        <v>449</v>
      </c>
      <c r="G498" s="244"/>
      <c r="H498" s="246" t="s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3" t="s">
        <v>243</v>
      </c>
      <c r="AU498" s="253" t="s">
        <v>85</v>
      </c>
      <c r="AV498" s="13" t="s">
        <v>83</v>
      </c>
      <c r="AW498" s="13" t="s">
        <v>32</v>
      </c>
      <c r="AX498" s="13" t="s">
        <v>76</v>
      </c>
      <c r="AY498" s="253" t="s">
        <v>203</v>
      </c>
    </row>
    <row r="499" s="14" customFormat="1">
      <c r="A499" s="14"/>
      <c r="B499" s="254"/>
      <c r="C499" s="255"/>
      <c r="D499" s="245" t="s">
        <v>243</v>
      </c>
      <c r="E499" s="256" t="s">
        <v>1</v>
      </c>
      <c r="F499" s="257" t="s">
        <v>2881</v>
      </c>
      <c r="G499" s="255"/>
      <c r="H499" s="258">
        <v>73.099999999999994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4" t="s">
        <v>243</v>
      </c>
      <c r="AU499" s="264" t="s">
        <v>85</v>
      </c>
      <c r="AV499" s="14" t="s">
        <v>85</v>
      </c>
      <c r="AW499" s="14" t="s">
        <v>32</v>
      </c>
      <c r="AX499" s="14" t="s">
        <v>76</v>
      </c>
      <c r="AY499" s="264" t="s">
        <v>203</v>
      </c>
    </row>
    <row r="500" s="15" customFormat="1">
      <c r="A500" s="15"/>
      <c r="B500" s="265"/>
      <c r="C500" s="266"/>
      <c r="D500" s="245" t="s">
        <v>243</v>
      </c>
      <c r="E500" s="267" t="s">
        <v>1</v>
      </c>
      <c r="F500" s="268" t="s">
        <v>247</v>
      </c>
      <c r="G500" s="266"/>
      <c r="H500" s="269">
        <v>73.099999999999994</v>
      </c>
      <c r="I500" s="270"/>
      <c r="J500" s="266"/>
      <c r="K500" s="266"/>
      <c r="L500" s="271"/>
      <c r="M500" s="272"/>
      <c r="N500" s="273"/>
      <c r="O500" s="273"/>
      <c r="P500" s="273"/>
      <c r="Q500" s="273"/>
      <c r="R500" s="273"/>
      <c r="S500" s="273"/>
      <c r="T500" s="274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5" t="s">
        <v>243</v>
      </c>
      <c r="AU500" s="275" t="s">
        <v>85</v>
      </c>
      <c r="AV500" s="15" t="s">
        <v>209</v>
      </c>
      <c r="AW500" s="15" t="s">
        <v>32</v>
      </c>
      <c r="AX500" s="15" t="s">
        <v>83</v>
      </c>
      <c r="AY500" s="275" t="s">
        <v>203</v>
      </c>
    </row>
    <row r="501" s="2" customFormat="1" ht="24.15" customHeight="1">
      <c r="A501" s="39"/>
      <c r="B501" s="40"/>
      <c r="C501" s="229" t="s">
        <v>787</v>
      </c>
      <c r="D501" s="229" t="s">
        <v>205</v>
      </c>
      <c r="E501" s="230" t="s">
        <v>471</v>
      </c>
      <c r="F501" s="231" t="s">
        <v>472</v>
      </c>
      <c r="G501" s="232" t="s">
        <v>213</v>
      </c>
      <c r="H501" s="233">
        <v>407.69999999999999</v>
      </c>
      <c r="I501" s="234"/>
      <c r="J501" s="235">
        <f>ROUND(I501*H501,2)</f>
        <v>0</v>
      </c>
      <c r="K501" s="236"/>
      <c r="L501" s="45"/>
      <c r="M501" s="237" t="s">
        <v>1</v>
      </c>
      <c r="N501" s="238" t="s">
        <v>41</v>
      </c>
      <c r="O501" s="92"/>
      <c r="P501" s="239">
        <f>O501*H501</f>
        <v>0</v>
      </c>
      <c r="Q501" s="239">
        <v>0</v>
      </c>
      <c r="R501" s="239">
        <f>Q501*H501</f>
        <v>0</v>
      </c>
      <c r="S501" s="239">
        <v>0.035000000000000003</v>
      </c>
      <c r="T501" s="240">
        <f>S501*H501</f>
        <v>14.269500000000001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1" t="s">
        <v>209</v>
      </c>
      <c r="AT501" s="241" t="s">
        <v>205</v>
      </c>
      <c r="AU501" s="241" t="s">
        <v>85</v>
      </c>
      <c r="AY501" s="18" t="s">
        <v>203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8" t="s">
        <v>83</v>
      </c>
      <c r="BK501" s="242">
        <f>ROUND(I501*H501,2)</f>
        <v>0</v>
      </c>
      <c r="BL501" s="18" t="s">
        <v>209</v>
      </c>
      <c r="BM501" s="241" t="s">
        <v>473</v>
      </c>
    </row>
    <row r="502" s="2" customFormat="1">
      <c r="A502" s="39"/>
      <c r="B502" s="40"/>
      <c r="C502" s="41"/>
      <c r="D502" s="245" t="s">
        <v>474</v>
      </c>
      <c r="E502" s="41"/>
      <c r="F502" s="276" t="s">
        <v>475</v>
      </c>
      <c r="G502" s="41"/>
      <c r="H502" s="41"/>
      <c r="I502" s="277"/>
      <c r="J502" s="41"/>
      <c r="K502" s="41"/>
      <c r="L502" s="45"/>
      <c r="M502" s="278"/>
      <c r="N502" s="279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474</v>
      </c>
      <c r="AU502" s="18" t="s">
        <v>85</v>
      </c>
    </row>
    <row r="503" s="14" customFormat="1">
      <c r="A503" s="14"/>
      <c r="B503" s="254"/>
      <c r="C503" s="255"/>
      <c r="D503" s="245" t="s">
        <v>243</v>
      </c>
      <c r="E503" s="256" t="s">
        <v>1</v>
      </c>
      <c r="F503" s="257" t="s">
        <v>2882</v>
      </c>
      <c r="G503" s="255"/>
      <c r="H503" s="258">
        <v>407.69999999999999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4" t="s">
        <v>243</v>
      </c>
      <c r="AU503" s="264" t="s">
        <v>85</v>
      </c>
      <c r="AV503" s="14" t="s">
        <v>85</v>
      </c>
      <c r="AW503" s="14" t="s">
        <v>32</v>
      </c>
      <c r="AX503" s="14" t="s">
        <v>76</v>
      </c>
      <c r="AY503" s="264" t="s">
        <v>203</v>
      </c>
    </row>
    <row r="504" s="15" customFormat="1">
      <c r="A504" s="15"/>
      <c r="B504" s="265"/>
      <c r="C504" s="266"/>
      <c r="D504" s="245" t="s">
        <v>243</v>
      </c>
      <c r="E504" s="267" t="s">
        <v>1</v>
      </c>
      <c r="F504" s="268" t="s">
        <v>247</v>
      </c>
      <c r="G504" s="266"/>
      <c r="H504" s="269">
        <v>407.69999999999999</v>
      </c>
      <c r="I504" s="270"/>
      <c r="J504" s="266"/>
      <c r="K504" s="266"/>
      <c r="L504" s="271"/>
      <c r="M504" s="272"/>
      <c r="N504" s="273"/>
      <c r="O504" s="273"/>
      <c r="P504" s="273"/>
      <c r="Q504" s="273"/>
      <c r="R504" s="273"/>
      <c r="S504" s="273"/>
      <c r="T504" s="27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5" t="s">
        <v>243</v>
      </c>
      <c r="AU504" s="275" t="s">
        <v>85</v>
      </c>
      <c r="AV504" s="15" t="s">
        <v>209</v>
      </c>
      <c r="AW504" s="15" t="s">
        <v>32</v>
      </c>
      <c r="AX504" s="15" t="s">
        <v>83</v>
      </c>
      <c r="AY504" s="275" t="s">
        <v>203</v>
      </c>
    </row>
    <row r="505" s="2" customFormat="1" ht="24.15" customHeight="1">
      <c r="A505" s="39"/>
      <c r="B505" s="40"/>
      <c r="C505" s="229" t="s">
        <v>792</v>
      </c>
      <c r="D505" s="229" t="s">
        <v>205</v>
      </c>
      <c r="E505" s="230" t="s">
        <v>483</v>
      </c>
      <c r="F505" s="231" t="s">
        <v>484</v>
      </c>
      <c r="G505" s="232" t="s">
        <v>208</v>
      </c>
      <c r="H505" s="233">
        <v>45.990000000000002</v>
      </c>
      <c r="I505" s="234"/>
      <c r="J505" s="235">
        <f>ROUND(I505*H505,2)</f>
        <v>0</v>
      </c>
      <c r="K505" s="236"/>
      <c r="L505" s="45"/>
      <c r="M505" s="237" t="s">
        <v>1</v>
      </c>
      <c r="N505" s="238" t="s">
        <v>41</v>
      </c>
      <c r="O505" s="92"/>
      <c r="P505" s="239">
        <f>O505*H505</f>
        <v>0</v>
      </c>
      <c r="Q505" s="239">
        <v>0</v>
      </c>
      <c r="R505" s="239">
        <f>Q505*H505</f>
        <v>0</v>
      </c>
      <c r="S505" s="239">
        <v>1.3999999999999999</v>
      </c>
      <c r="T505" s="240">
        <f>S505*H505</f>
        <v>64.385999999999996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1" t="s">
        <v>209</v>
      </c>
      <c r="AT505" s="241" t="s">
        <v>205</v>
      </c>
      <c r="AU505" s="241" t="s">
        <v>85</v>
      </c>
      <c r="AY505" s="18" t="s">
        <v>203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8" t="s">
        <v>83</v>
      </c>
      <c r="BK505" s="242">
        <f>ROUND(I505*H505,2)</f>
        <v>0</v>
      </c>
      <c r="BL505" s="18" t="s">
        <v>209</v>
      </c>
      <c r="BM505" s="241" t="s">
        <v>485</v>
      </c>
    </row>
    <row r="506" s="13" customFormat="1">
      <c r="A506" s="13"/>
      <c r="B506" s="243"/>
      <c r="C506" s="244"/>
      <c r="D506" s="245" t="s">
        <v>243</v>
      </c>
      <c r="E506" s="246" t="s">
        <v>1</v>
      </c>
      <c r="F506" s="247" t="s">
        <v>449</v>
      </c>
      <c r="G506" s="244"/>
      <c r="H506" s="246" t="s">
        <v>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3" t="s">
        <v>243</v>
      </c>
      <c r="AU506" s="253" t="s">
        <v>85</v>
      </c>
      <c r="AV506" s="13" t="s">
        <v>83</v>
      </c>
      <c r="AW506" s="13" t="s">
        <v>32</v>
      </c>
      <c r="AX506" s="13" t="s">
        <v>76</v>
      </c>
      <c r="AY506" s="253" t="s">
        <v>203</v>
      </c>
    </row>
    <row r="507" s="14" customFormat="1">
      <c r="A507" s="14"/>
      <c r="B507" s="254"/>
      <c r="C507" s="255"/>
      <c r="D507" s="245" t="s">
        <v>243</v>
      </c>
      <c r="E507" s="256" t="s">
        <v>1</v>
      </c>
      <c r="F507" s="257" t="s">
        <v>2883</v>
      </c>
      <c r="G507" s="255"/>
      <c r="H507" s="258">
        <v>8.6699999999999999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243</v>
      </c>
      <c r="AU507" s="264" t="s">
        <v>85</v>
      </c>
      <c r="AV507" s="14" t="s">
        <v>85</v>
      </c>
      <c r="AW507" s="14" t="s">
        <v>32</v>
      </c>
      <c r="AX507" s="14" t="s">
        <v>76</v>
      </c>
      <c r="AY507" s="264" t="s">
        <v>203</v>
      </c>
    </row>
    <row r="508" s="14" customFormat="1">
      <c r="A508" s="14"/>
      <c r="B508" s="254"/>
      <c r="C508" s="255"/>
      <c r="D508" s="245" t="s">
        <v>243</v>
      </c>
      <c r="E508" s="256" t="s">
        <v>1</v>
      </c>
      <c r="F508" s="257" t="s">
        <v>2884</v>
      </c>
      <c r="G508" s="255"/>
      <c r="H508" s="258">
        <v>37.32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4" t="s">
        <v>243</v>
      </c>
      <c r="AU508" s="264" t="s">
        <v>85</v>
      </c>
      <c r="AV508" s="14" t="s">
        <v>85</v>
      </c>
      <c r="AW508" s="14" t="s">
        <v>32</v>
      </c>
      <c r="AX508" s="14" t="s">
        <v>76</v>
      </c>
      <c r="AY508" s="264" t="s">
        <v>203</v>
      </c>
    </row>
    <row r="509" s="15" customFormat="1">
      <c r="A509" s="15"/>
      <c r="B509" s="265"/>
      <c r="C509" s="266"/>
      <c r="D509" s="245" t="s">
        <v>243</v>
      </c>
      <c r="E509" s="267" t="s">
        <v>1</v>
      </c>
      <c r="F509" s="268" t="s">
        <v>247</v>
      </c>
      <c r="G509" s="266"/>
      <c r="H509" s="269">
        <v>45.990000000000002</v>
      </c>
      <c r="I509" s="270"/>
      <c r="J509" s="266"/>
      <c r="K509" s="266"/>
      <c r="L509" s="271"/>
      <c r="M509" s="272"/>
      <c r="N509" s="273"/>
      <c r="O509" s="273"/>
      <c r="P509" s="273"/>
      <c r="Q509" s="273"/>
      <c r="R509" s="273"/>
      <c r="S509" s="273"/>
      <c r="T509" s="274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5" t="s">
        <v>243</v>
      </c>
      <c r="AU509" s="275" t="s">
        <v>85</v>
      </c>
      <c r="AV509" s="15" t="s">
        <v>209</v>
      </c>
      <c r="AW509" s="15" t="s">
        <v>32</v>
      </c>
      <c r="AX509" s="15" t="s">
        <v>83</v>
      </c>
      <c r="AY509" s="275" t="s">
        <v>203</v>
      </c>
    </row>
    <row r="510" s="2" customFormat="1" ht="24.15" customHeight="1">
      <c r="A510" s="39"/>
      <c r="B510" s="40"/>
      <c r="C510" s="229" t="s">
        <v>796</v>
      </c>
      <c r="D510" s="229" t="s">
        <v>205</v>
      </c>
      <c r="E510" s="230" t="s">
        <v>489</v>
      </c>
      <c r="F510" s="231" t="s">
        <v>490</v>
      </c>
      <c r="G510" s="232" t="s">
        <v>208</v>
      </c>
      <c r="H510" s="233">
        <v>33.359999999999999</v>
      </c>
      <c r="I510" s="234"/>
      <c r="J510" s="235">
        <f>ROUND(I510*H510,2)</f>
        <v>0</v>
      </c>
      <c r="K510" s="236"/>
      <c r="L510" s="45"/>
      <c r="M510" s="237" t="s">
        <v>1</v>
      </c>
      <c r="N510" s="238" t="s">
        <v>41</v>
      </c>
      <c r="O510" s="92"/>
      <c r="P510" s="239">
        <f>O510*H510</f>
        <v>0</v>
      </c>
      <c r="Q510" s="239">
        <v>0</v>
      </c>
      <c r="R510" s="239">
        <f>Q510*H510</f>
        <v>0</v>
      </c>
      <c r="S510" s="239">
        <v>1.3999999999999999</v>
      </c>
      <c r="T510" s="240">
        <f>S510*H510</f>
        <v>46.703999999999994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1" t="s">
        <v>209</v>
      </c>
      <c r="AT510" s="241" t="s">
        <v>205</v>
      </c>
      <c r="AU510" s="241" t="s">
        <v>85</v>
      </c>
      <c r="AY510" s="18" t="s">
        <v>203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8" t="s">
        <v>83</v>
      </c>
      <c r="BK510" s="242">
        <f>ROUND(I510*H510,2)</f>
        <v>0</v>
      </c>
      <c r="BL510" s="18" t="s">
        <v>209</v>
      </c>
      <c r="BM510" s="241" t="s">
        <v>2885</v>
      </c>
    </row>
    <row r="511" s="13" customFormat="1">
      <c r="A511" s="13"/>
      <c r="B511" s="243"/>
      <c r="C511" s="244"/>
      <c r="D511" s="245" t="s">
        <v>243</v>
      </c>
      <c r="E511" s="246" t="s">
        <v>1</v>
      </c>
      <c r="F511" s="247" t="s">
        <v>449</v>
      </c>
      <c r="G511" s="244"/>
      <c r="H511" s="246" t="s">
        <v>1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3" t="s">
        <v>243</v>
      </c>
      <c r="AU511" s="253" t="s">
        <v>85</v>
      </c>
      <c r="AV511" s="13" t="s">
        <v>83</v>
      </c>
      <c r="AW511" s="13" t="s">
        <v>32</v>
      </c>
      <c r="AX511" s="13" t="s">
        <v>76</v>
      </c>
      <c r="AY511" s="253" t="s">
        <v>203</v>
      </c>
    </row>
    <row r="512" s="14" customFormat="1">
      <c r="A512" s="14"/>
      <c r="B512" s="254"/>
      <c r="C512" s="255"/>
      <c r="D512" s="245" t="s">
        <v>243</v>
      </c>
      <c r="E512" s="256" t="s">
        <v>1</v>
      </c>
      <c r="F512" s="257" t="s">
        <v>492</v>
      </c>
      <c r="G512" s="255"/>
      <c r="H512" s="258">
        <v>33.359999999999999</v>
      </c>
      <c r="I512" s="259"/>
      <c r="J512" s="255"/>
      <c r="K512" s="255"/>
      <c r="L512" s="260"/>
      <c r="M512" s="261"/>
      <c r="N512" s="262"/>
      <c r="O512" s="262"/>
      <c r="P512" s="262"/>
      <c r="Q512" s="262"/>
      <c r="R512" s="262"/>
      <c r="S512" s="262"/>
      <c r="T512" s="26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4" t="s">
        <v>243</v>
      </c>
      <c r="AU512" s="264" t="s">
        <v>85</v>
      </c>
      <c r="AV512" s="14" t="s">
        <v>85</v>
      </c>
      <c r="AW512" s="14" t="s">
        <v>32</v>
      </c>
      <c r="AX512" s="14" t="s">
        <v>76</v>
      </c>
      <c r="AY512" s="264" t="s">
        <v>203</v>
      </c>
    </row>
    <row r="513" s="15" customFormat="1">
      <c r="A513" s="15"/>
      <c r="B513" s="265"/>
      <c r="C513" s="266"/>
      <c r="D513" s="245" t="s">
        <v>243</v>
      </c>
      <c r="E513" s="267" t="s">
        <v>1</v>
      </c>
      <c r="F513" s="268" t="s">
        <v>247</v>
      </c>
      <c r="G513" s="266"/>
      <c r="H513" s="269">
        <v>33.359999999999999</v>
      </c>
      <c r="I513" s="270"/>
      <c r="J513" s="266"/>
      <c r="K513" s="266"/>
      <c r="L513" s="271"/>
      <c r="M513" s="272"/>
      <c r="N513" s="273"/>
      <c r="O513" s="273"/>
      <c r="P513" s="273"/>
      <c r="Q513" s="273"/>
      <c r="R513" s="273"/>
      <c r="S513" s="273"/>
      <c r="T513" s="27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5" t="s">
        <v>243</v>
      </c>
      <c r="AU513" s="275" t="s">
        <v>85</v>
      </c>
      <c r="AV513" s="15" t="s">
        <v>209</v>
      </c>
      <c r="AW513" s="15" t="s">
        <v>32</v>
      </c>
      <c r="AX513" s="15" t="s">
        <v>83</v>
      </c>
      <c r="AY513" s="275" t="s">
        <v>203</v>
      </c>
    </row>
    <row r="514" s="2" customFormat="1" ht="21.75" customHeight="1">
      <c r="A514" s="39"/>
      <c r="B514" s="40"/>
      <c r="C514" s="229" t="s">
        <v>801</v>
      </c>
      <c r="D514" s="229" t="s">
        <v>205</v>
      </c>
      <c r="E514" s="230" t="s">
        <v>493</v>
      </c>
      <c r="F514" s="231" t="s">
        <v>494</v>
      </c>
      <c r="G514" s="232" t="s">
        <v>208</v>
      </c>
      <c r="H514" s="233">
        <v>120.27500000000001</v>
      </c>
      <c r="I514" s="234"/>
      <c r="J514" s="235">
        <f>ROUND(I514*H514,2)</f>
        <v>0</v>
      </c>
      <c r="K514" s="236"/>
      <c r="L514" s="45"/>
      <c r="M514" s="237" t="s">
        <v>1</v>
      </c>
      <c r="N514" s="238" t="s">
        <v>41</v>
      </c>
      <c r="O514" s="92"/>
      <c r="P514" s="239">
        <f>O514*H514</f>
        <v>0</v>
      </c>
      <c r="Q514" s="239">
        <v>0</v>
      </c>
      <c r="R514" s="239">
        <f>Q514*H514</f>
        <v>0</v>
      </c>
      <c r="S514" s="239">
        <v>1.3999999999999999</v>
      </c>
      <c r="T514" s="240">
        <f>S514*H514</f>
        <v>168.38499999999999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1" t="s">
        <v>209</v>
      </c>
      <c r="AT514" s="241" t="s">
        <v>205</v>
      </c>
      <c r="AU514" s="241" t="s">
        <v>85</v>
      </c>
      <c r="AY514" s="18" t="s">
        <v>203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8" t="s">
        <v>83</v>
      </c>
      <c r="BK514" s="242">
        <f>ROUND(I514*H514,2)</f>
        <v>0</v>
      </c>
      <c r="BL514" s="18" t="s">
        <v>209</v>
      </c>
      <c r="BM514" s="241" t="s">
        <v>495</v>
      </c>
    </row>
    <row r="515" s="13" customFormat="1">
      <c r="A515" s="13"/>
      <c r="B515" s="243"/>
      <c r="C515" s="244"/>
      <c r="D515" s="245" t="s">
        <v>243</v>
      </c>
      <c r="E515" s="246" t="s">
        <v>1</v>
      </c>
      <c r="F515" s="247" t="s">
        <v>449</v>
      </c>
      <c r="G515" s="244"/>
      <c r="H515" s="246" t="s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243</v>
      </c>
      <c r="AU515" s="253" t="s">
        <v>85</v>
      </c>
      <c r="AV515" s="13" t="s">
        <v>83</v>
      </c>
      <c r="AW515" s="13" t="s">
        <v>32</v>
      </c>
      <c r="AX515" s="13" t="s">
        <v>76</v>
      </c>
      <c r="AY515" s="253" t="s">
        <v>203</v>
      </c>
    </row>
    <row r="516" s="14" customFormat="1">
      <c r="A516" s="14"/>
      <c r="B516" s="254"/>
      <c r="C516" s="255"/>
      <c r="D516" s="245" t="s">
        <v>243</v>
      </c>
      <c r="E516" s="256" t="s">
        <v>1</v>
      </c>
      <c r="F516" s="257" t="s">
        <v>2886</v>
      </c>
      <c r="G516" s="255"/>
      <c r="H516" s="258">
        <v>120.27500000000001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4" t="s">
        <v>243</v>
      </c>
      <c r="AU516" s="264" t="s">
        <v>85</v>
      </c>
      <c r="AV516" s="14" t="s">
        <v>85</v>
      </c>
      <c r="AW516" s="14" t="s">
        <v>32</v>
      </c>
      <c r="AX516" s="14" t="s">
        <v>76</v>
      </c>
      <c r="AY516" s="264" t="s">
        <v>203</v>
      </c>
    </row>
    <row r="517" s="15" customFormat="1">
      <c r="A517" s="15"/>
      <c r="B517" s="265"/>
      <c r="C517" s="266"/>
      <c r="D517" s="245" t="s">
        <v>243</v>
      </c>
      <c r="E517" s="267" t="s">
        <v>1</v>
      </c>
      <c r="F517" s="268" t="s">
        <v>247</v>
      </c>
      <c r="G517" s="266"/>
      <c r="H517" s="269">
        <v>120.27500000000001</v>
      </c>
      <c r="I517" s="270"/>
      <c r="J517" s="266"/>
      <c r="K517" s="266"/>
      <c r="L517" s="271"/>
      <c r="M517" s="272"/>
      <c r="N517" s="273"/>
      <c r="O517" s="273"/>
      <c r="P517" s="273"/>
      <c r="Q517" s="273"/>
      <c r="R517" s="273"/>
      <c r="S517" s="273"/>
      <c r="T517" s="27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5" t="s">
        <v>243</v>
      </c>
      <c r="AU517" s="275" t="s">
        <v>85</v>
      </c>
      <c r="AV517" s="15" t="s">
        <v>209</v>
      </c>
      <c r="AW517" s="15" t="s">
        <v>32</v>
      </c>
      <c r="AX517" s="15" t="s">
        <v>83</v>
      </c>
      <c r="AY517" s="275" t="s">
        <v>203</v>
      </c>
    </row>
    <row r="518" s="2" customFormat="1" ht="24.15" customHeight="1">
      <c r="A518" s="39"/>
      <c r="B518" s="40"/>
      <c r="C518" s="229" t="s">
        <v>805</v>
      </c>
      <c r="D518" s="229" t="s">
        <v>205</v>
      </c>
      <c r="E518" s="230" t="s">
        <v>2887</v>
      </c>
      <c r="F518" s="231" t="s">
        <v>2888</v>
      </c>
      <c r="G518" s="232" t="s">
        <v>336</v>
      </c>
      <c r="H518" s="233">
        <v>27.199999999999999</v>
      </c>
      <c r="I518" s="234"/>
      <c r="J518" s="235">
        <f>ROUND(I518*H518,2)</f>
        <v>0</v>
      </c>
      <c r="K518" s="236"/>
      <c r="L518" s="45"/>
      <c r="M518" s="237" t="s">
        <v>1</v>
      </c>
      <c r="N518" s="238" t="s">
        <v>41</v>
      </c>
      <c r="O518" s="92"/>
      <c r="P518" s="239">
        <f>O518*H518</f>
        <v>0</v>
      </c>
      <c r="Q518" s="239">
        <v>0</v>
      </c>
      <c r="R518" s="239">
        <f>Q518*H518</f>
        <v>0</v>
      </c>
      <c r="S518" s="239">
        <v>0.11</v>
      </c>
      <c r="T518" s="240">
        <f>S518*H518</f>
        <v>2.992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1" t="s">
        <v>209</v>
      </c>
      <c r="AT518" s="241" t="s">
        <v>205</v>
      </c>
      <c r="AU518" s="241" t="s">
        <v>85</v>
      </c>
      <c r="AY518" s="18" t="s">
        <v>203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8" t="s">
        <v>83</v>
      </c>
      <c r="BK518" s="242">
        <f>ROUND(I518*H518,2)</f>
        <v>0</v>
      </c>
      <c r="BL518" s="18" t="s">
        <v>209</v>
      </c>
      <c r="BM518" s="241" t="s">
        <v>1779</v>
      </c>
    </row>
    <row r="519" s="14" customFormat="1">
      <c r="A519" s="14"/>
      <c r="B519" s="254"/>
      <c r="C519" s="255"/>
      <c r="D519" s="245" t="s">
        <v>243</v>
      </c>
      <c r="E519" s="256" t="s">
        <v>1</v>
      </c>
      <c r="F519" s="257" t="s">
        <v>2889</v>
      </c>
      <c r="G519" s="255"/>
      <c r="H519" s="258">
        <v>27.199999999999999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4" t="s">
        <v>243</v>
      </c>
      <c r="AU519" s="264" t="s">
        <v>85</v>
      </c>
      <c r="AV519" s="14" t="s">
        <v>85</v>
      </c>
      <c r="AW519" s="14" t="s">
        <v>32</v>
      </c>
      <c r="AX519" s="14" t="s">
        <v>76</v>
      </c>
      <c r="AY519" s="264" t="s">
        <v>203</v>
      </c>
    </row>
    <row r="520" s="15" customFormat="1">
      <c r="A520" s="15"/>
      <c r="B520" s="265"/>
      <c r="C520" s="266"/>
      <c r="D520" s="245" t="s">
        <v>243</v>
      </c>
      <c r="E520" s="267" t="s">
        <v>1</v>
      </c>
      <c r="F520" s="268" t="s">
        <v>247</v>
      </c>
      <c r="G520" s="266"/>
      <c r="H520" s="269">
        <v>27.199999999999999</v>
      </c>
      <c r="I520" s="270"/>
      <c r="J520" s="266"/>
      <c r="K520" s="266"/>
      <c r="L520" s="271"/>
      <c r="M520" s="272"/>
      <c r="N520" s="273"/>
      <c r="O520" s="273"/>
      <c r="P520" s="273"/>
      <c r="Q520" s="273"/>
      <c r="R520" s="273"/>
      <c r="S520" s="273"/>
      <c r="T520" s="27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5" t="s">
        <v>243</v>
      </c>
      <c r="AU520" s="275" t="s">
        <v>85</v>
      </c>
      <c r="AV520" s="15" t="s">
        <v>209</v>
      </c>
      <c r="AW520" s="15" t="s">
        <v>32</v>
      </c>
      <c r="AX520" s="15" t="s">
        <v>83</v>
      </c>
      <c r="AY520" s="275" t="s">
        <v>203</v>
      </c>
    </row>
    <row r="521" s="2" customFormat="1" ht="24.15" customHeight="1">
      <c r="A521" s="39"/>
      <c r="B521" s="40"/>
      <c r="C521" s="229" t="s">
        <v>332</v>
      </c>
      <c r="D521" s="229" t="s">
        <v>205</v>
      </c>
      <c r="E521" s="230" t="s">
        <v>2890</v>
      </c>
      <c r="F521" s="231" t="s">
        <v>2891</v>
      </c>
      <c r="G521" s="232" t="s">
        <v>213</v>
      </c>
      <c r="H521" s="233">
        <v>684.47299999999996</v>
      </c>
      <c r="I521" s="234"/>
      <c r="J521" s="235">
        <f>ROUND(I521*H521,2)</f>
        <v>0</v>
      </c>
      <c r="K521" s="236"/>
      <c r="L521" s="45"/>
      <c r="M521" s="237" t="s">
        <v>1</v>
      </c>
      <c r="N521" s="238" t="s">
        <v>41</v>
      </c>
      <c r="O521" s="92"/>
      <c r="P521" s="239">
        <f>O521*H521</f>
        <v>0</v>
      </c>
      <c r="Q521" s="239">
        <v>0</v>
      </c>
      <c r="R521" s="239">
        <f>Q521*H521</f>
        <v>0</v>
      </c>
      <c r="S521" s="239">
        <v>0.055</v>
      </c>
      <c r="T521" s="240">
        <f>S521*H521</f>
        <v>37.646014999999998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1" t="s">
        <v>209</v>
      </c>
      <c r="AT521" s="241" t="s">
        <v>205</v>
      </c>
      <c r="AU521" s="241" t="s">
        <v>85</v>
      </c>
      <c r="AY521" s="18" t="s">
        <v>203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8" t="s">
        <v>83</v>
      </c>
      <c r="BK521" s="242">
        <f>ROUND(I521*H521,2)</f>
        <v>0</v>
      </c>
      <c r="BL521" s="18" t="s">
        <v>209</v>
      </c>
      <c r="BM521" s="241" t="s">
        <v>1782</v>
      </c>
    </row>
    <row r="522" s="14" customFormat="1">
      <c r="A522" s="14"/>
      <c r="B522" s="254"/>
      <c r="C522" s="255"/>
      <c r="D522" s="245" t="s">
        <v>243</v>
      </c>
      <c r="E522" s="256" t="s">
        <v>1</v>
      </c>
      <c r="F522" s="257" t="s">
        <v>2698</v>
      </c>
      <c r="G522" s="255"/>
      <c r="H522" s="258">
        <v>684.47299999999996</v>
      </c>
      <c r="I522" s="259"/>
      <c r="J522" s="255"/>
      <c r="K522" s="255"/>
      <c r="L522" s="260"/>
      <c r="M522" s="261"/>
      <c r="N522" s="262"/>
      <c r="O522" s="262"/>
      <c r="P522" s="262"/>
      <c r="Q522" s="262"/>
      <c r="R522" s="262"/>
      <c r="S522" s="262"/>
      <c r="T522" s="26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4" t="s">
        <v>243</v>
      </c>
      <c r="AU522" s="264" t="s">
        <v>85</v>
      </c>
      <c r="AV522" s="14" t="s">
        <v>85</v>
      </c>
      <c r="AW522" s="14" t="s">
        <v>32</v>
      </c>
      <c r="AX522" s="14" t="s">
        <v>76</v>
      </c>
      <c r="AY522" s="264" t="s">
        <v>203</v>
      </c>
    </row>
    <row r="523" s="15" customFormat="1">
      <c r="A523" s="15"/>
      <c r="B523" s="265"/>
      <c r="C523" s="266"/>
      <c r="D523" s="245" t="s">
        <v>243</v>
      </c>
      <c r="E523" s="267" t="s">
        <v>1</v>
      </c>
      <c r="F523" s="268" t="s">
        <v>247</v>
      </c>
      <c r="G523" s="266"/>
      <c r="H523" s="269">
        <v>684.47299999999996</v>
      </c>
      <c r="I523" s="270"/>
      <c r="J523" s="266"/>
      <c r="K523" s="266"/>
      <c r="L523" s="271"/>
      <c r="M523" s="272"/>
      <c r="N523" s="273"/>
      <c r="O523" s="273"/>
      <c r="P523" s="273"/>
      <c r="Q523" s="273"/>
      <c r="R523" s="273"/>
      <c r="S523" s="273"/>
      <c r="T523" s="27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5" t="s">
        <v>243</v>
      </c>
      <c r="AU523" s="275" t="s">
        <v>85</v>
      </c>
      <c r="AV523" s="15" t="s">
        <v>209</v>
      </c>
      <c r="AW523" s="15" t="s">
        <v>32</v>
      </c>
      <c r="AX523" s="15" t="s">
        <v>83</v>
      </c>
      <c r="AY523" s="275" t="s">
        <v>203</v>
      </c>
    </row>
    <row r="524" s="2" customFormat="1" ht="24.15" customHeight="1">
      <c r="A524" s="39"/>
      <c r="B524" s="40"/>
      <c r="C524" s="229" t="s">
        <v>813</v>
      </c>
      <c r="D524" s="229" t="s">
        <v>205</v>
      </c>
      <c r="E524" s="230" t="s">
        <v>498</v>
      </c>
      <c r="F524" s="231" t="s">
        <v>499</v>
      </c>
      <c r="G524" s="232" t="s">
        <v>213</v>
      </c>
      <c r="H524" s="233">
        <v>4713.5</v>
      </c>
      <c r="I524" s="234"/>
      <c r="J524" s="235">
        <f>ROUND(I524*H524,2)</f>
        <v>0</v>
      </c>
      <c r="K524" s="236"/>
      <c r="L524" s="45"/>
      <c r="M524" s="237" t="s">
        <v>1</v>
      </c>
      <c r="N524" s="238" t="s">
        <v>41</v>
      </c>
      <c r="O524" s="92"/>
      <c r="P524" s="239">
        <f>O524*H524</f>
        <v>0</v>
      </c>
      <c r="Q524" s="239">
        <v>0</v>
      </c>
      <c r="R524" s="239">
        <f>Q524*H524</f>
        <v>0</v>
      </c>
      <c r="S524" s="239">
        <v>0.183</v>
      </c>
      <c r="T524" s="240">
        <f>S524*H524</f>
        <v>862.57049999999992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1" t="s">
        <v>209</v>
      </c>
      <c r="AT524" s="241" t="s">
        <v>205</v>
      </c>
      <c r="AU524" s="241" t="s">
        <v>85</v>
      </c>
      <c r="AY524" s="18" t="s">
        <v>203</v>
      </c>
      <c r="BE524" s="242">
        <f>IF(N524="základní",J524,0)</f>
        <v>0</v>
      </c>
      <c r="BF524" s="242">
        <f>IF(N524="snížená",J524,0)</f>
        <v>0</v>
      </c>
      <c r="BG524" s="242">
        <f>IF(N524="zákl. přenesená",J524,0)</f>
        <v>0</v>
      </c>
      <c r="BH524" s="242">
        <f>IF(N524="sníž. přenesená",J524,0)</f>
        <v>0</v>
      </c>
      <c r="BI524" s="242">
        <f>IF(N524="nulová",J524,0)</f>
        <v>0</v>
      </c>
      <c r="BJ524" s="18" t="s">
        <v>83</v>
      </c>
      <c r="BK524" s="242">
        <f>ROUND(I524*H524,2)</f>
        <v>0</v>
      </c>
      <c r="BL524" s="18" t="s">
        <v>209</v>
      </c>
      <c r="BM524" s="241" t="s">
        <v>500</v>
      </c>
    </row>
    <row r="525" s="14" customFormat="1">
      <c r="A525" s="14"/>
      <c r="B525" s="254"/>
      <c r="C525" s="255"/>
      <c r="D525" s="245" t="s">
        <v>243</v>
      </c>
      <c r="E525" s="256" t="s">
        <v>1</v>
      </c>
      <c r="F525" s="257" t="s">
        <v>2658</v>
      </c>
      <c r="G525" s="255"/>
      <c r="H525" s="258">
        <v>4713.5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4" t="s">
        <v>243</v>
      </c>
      <c r="AU525" s="264" t="s">
        <v>85</v>
      </c>
      <c r="AV525" s="14" t="s">
        <v>85</v>
      </c>
      <c r="AW525" s="14" t="s">
        <v>32</v>
      </c>
      <c r="AX525" s="14" t="s">
        <v>76</v>
      </c>
      <c r="AY525" s="264" t="s">
        <v>203</v>
      </c>
    </row>
    <row r="526" s="15" customFormat="1">
      <c r="A526" s="15"/>
      <c r="B526" s="265"/>
      <c r="C526" s="266"/>
      <c r="D526" s="245" t="s">
        <v>243</v>
      </c>
      <c r="E526" s="267" t="s">
        <v>1</v>
      </c>
      <c r="F526" s="268" t="s">
        <v>247</v>
      </c>
      <c r="G526" s="266"/>
      <c r="H526" s="269">
        <v>4713.5</v>
      </c>
      <c r="I526" s="270"/>
      <c r="J526" s="266"/>
      <c r="K526" s="266"/>
      <c r="L526" s="271"/>
      <c r="M526" s="272"/>
      <c r="N526" s="273"/>
      <c r="O526" s="273"/>
      <c r="P526" s="273"/>
      <c r="Q526" s="273"/>
      <c r="R526" s="273"/>
      <c r="S526" s="273"/>
      <c r="T526" s="27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5" t="s">
        <v>243</v>
      </c>
      <c r="AU526" s="275" t="s">
        <v>85</v>
      </c>
      <c r="AV526" s="15" t="s">
        <v>209</v>
      </c>
      <c r="AW526" s="15" t="s">
        <v>32</v>
      </c>
      <c r="AX526" s="15" t="s">
        <v>83</v>
      </c>
      <c r="AY526" s="275" t="s">
        <v>203</v>
      </c>
    </row>
    <row r="527" s="2" customFormat="1" ht="24.15" customHeight="1">
      <c r="A527" s="39"/>
      <c r="B527" s="40"/>
      <c r="C527" s="229" t="s">
        <v>337</v>
      </c>
      <c r="D527" s="229" t="s">
        <v>205</v>
      </c>
      <c r="E527" s="230" t="s">
        <v>505</v>
      </c>
      <c r="F527" s="231" t="s">
        <v>506</v>
      </c>
      <c r="G527" s="232" t="s">
        <v>336</v>
      </c>
      <c r="H527" s="233">
        <v>4246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41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0.002</v>
      </c>
      <c r="T527" s="240">
        <f>S527*H527</f>
        <v>8.4920000000000009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209</v>
      </c>
      <c r="AT527" s="241" t="s">
        <v>205</v>
      </c>
      <c r="AU527" s="241" t="s">
        <v>85</v>
      </c>
      <c r="AY527" s="18" t="s">
        <v>203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83</v>
      </c>
      <c r="BK527" s="242">
        <f>ROUND(I527*H527,2)</f>
        <v>0</v>
      </c>
      <c r="BL527" s="18" t="s">
        <v>209</v>
      </c>
      <c r="BM527" s="241" t="s">
        <v>507</v>
      </c>
    </row>
    <row r="528" s="14" customFormat="1">
      <c r="A528" s="14"/>
      <c r="B528" s="254"/>
      <c r="C528" s="255"/>
      <c r="D528" s="245" t="s">
        <v>243</v>
      </c>
      <c r="E528" s="256" t="s">
        <v>1</v>
      </c>
      <c r="F528" s="257" t="s">
        <v>2892</v>
      </c>
      <c r="G528" s="255"/>
      <c r="H528" s="258">
        <v>4246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4" t="s">
        <v>243</v>
      </c>
      <c r="AU528" s="264" t="s">
        <v>85</v>
      </c>
      <c r="AV528" s="14" t="s">
        <v>85</v>
      </c>
      <c r="AW528" s="14" t="s">
        <v>32</v>
      </c>
      <c r="AX528" s="14" t="s">
        <v>76</v>
      </c>
      <c r="AY528" s="264" t="s">
        <v>203</v>
      </c>
    </row>
    <row r="529" s="15" customFormat="1">
      <c r="A529" s="15"/>
      <c r="B529" s="265"/>
      <c r="C529" s="266"/>
      <c r="D529" s="245" t="s">
        <v>243</v>
      </c>
      <c r="E529" s="267" t="s">
        <v>1</v>
      </c>
      <c r="F529" s="268" t="s">
        <v>247</v>
      </c>
      <c r="G529" s="266"/>
      <c r="H529" s="269">
        <v>4246</v>
      </c>
      <c r="I529" s="270"/>
      <c r="J529" s="266"/>
      <c r="K529" s="266"/>
      <c r="L529" s="271"/>
      <c r="M529" s="272"/>
      <c r="N529" s="273"/>
      <c r="O529" s="273"/>
      <c r="P529" s="273"/>
      <c r="Q529" s="273"/>
      <c r="R529" s="273"/>
      <c r="S529" s="273"/>
      <c r="T529" s="27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5" t="s">
        <v>243</v>
      </c>
      <c r="AU529" s="275" t="s">
        <v>85</v>
      </c>
      <c r="AV529" s="15" t="s">
        <v>209</v>
      </c>
      <c r="AW529" s="15" t="s">
        <v>32</v>
      </c>
      <c r="AX529" s="15" t="s">
        <v>83</v>
      </c>
      <c r="AY529" s="275" t="s">
        <v>203</v>
      </c>
    </row>
    <row r="530" s="2" customFormat="1" ht="24.15" customHeight="1">
      <c r="A530" s="39"/>
      <c r="B530" s="40"/>
      <c r="C530" s="229" t="s">
        <v>824</v>
      </c>
      <c r="D530" s="229" t="s">
        <v>205</v>
      </c>
      <c r="E530" s="230" t="s">
        <v>509</v>
      </c>
      <c r="F530" s="231" t="s">
        <v>510</v>
      </c>
      <c r="G530" s="232" t="s">
        <v>336</v>
      </c>
      <c r="H530" s="233">
        <v>1383</v>
      </c>
      <c r="I530" s="234"/>
      <c r="J530" s="235">
        <f>ROUND(I530*H530,2)</f>
        <v>0</v>
      </c>
      <c r="K530" s="236"/>
      <c r="L530" s="45"/>
      <c r="M530" s="237" t="s">
        <v>1</v>
      </c>
      <c r="N530" s="238" t="s">
        <v>41</v>
      </c>
      <c r="O530" s="92"/>
      <c r="P530" s="239">
        <f>O530*H530</f>
        <v>0</v>
      </c>
      <c r="Q530" s="239">
        <v>0</v>
      </c>
      <c r="R530" s="239">
        <f>Q530*H530</f>
        <v>0</v>
      </c>
      <c r="S530" s="239">
        <v>0.0060000000000000001</v>
      </c>
      <c r="T530" s="240">
        <f>S530*H530</f>
        <v>8.298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1" t="s">
        <v>209</v>
      </c>
      <c r="AT530" s="241" t="s">
        <v>205</v>
      </c>
      <c r="AU530" s="241" t="s">
        <v>85</v>
      </c>
      <c r="AY530" s="18" t="s">
        <v>203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8" t="s">
        <v>83</v>
      </c>
      <c r="BK530" s="242">
        <f>ROUND(I530*H530,2)</f>
        <v>0</v>
      </c>
      <c r="BL530" s="18" t="s">
        <v>209</v>
      </c>
      <c r="BM530" s="241" t="s">
        <v>511</v>
      </c>
    </row>
    <row r="531" s="14" customFormat="1">
      <c r="A531" s="14"/>
      <c r="B531" s="254"/>
      <c r="C531" s="255"/>
      <c r="D531" s="245" t="s">
        <v>243</v>
      </c>
      <c r="E531" s="256" t="s">
        <v>1</v>
      </c>
      <c r="F531" s="257" t="s">
        <v>2893</v>
      </c>
      <c r="G531" s="255"/>
      <c r="H531" s="258">
        <v>1383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4" t="s">
        <v>243</v>
      </c>
      <c r="AU531" s="264" t="s">
        <v>85</v>
      </c>
      <c r="AV531" s="14" t="s">
        <v>85</v>
      </c>
      <c r="AW531" s="14" t="s">
        <v>32</v>
      </c>
      <c r="AX531" s="14" t="s">
        <v>76</v>
      </c>
      <c r="AY531" s="264" t="s">
        <v>203</v>
      </c>
    </row>
    <row r="532" s="15" customFormat="1">
      <c r="A532" s="15"/>
      <c r="B532" s="265"/>
      <c r="C532" s="266"/>
      <c r="D532" s="245" t="s">
        <v>243</v>
      </c>
      <c r="E532" s="267" t="s">
        <v>1</v>
      </c>
      <c r="F532" s="268" t="s">
        <v>247</v>
      </c>
      <c r="G532" s="266"/>
      <c r="H532" s="269">
        <v>1383</v>
      </c>
      <c r="I532" s="270"/>
      <c r="J532" s="266"/>
      <c r="K532" s="266"/>
      <c r="L532" s="271"/>
      <c r="M532" s="272"/>
      <c r="N532" s="273"/>
      <c r="O532" s="273"/>
      <c r="P532" s="273"/>
      <c r="Q532" s="273"/>
      <c r="R532" s="273"/>
      <c r="S532" s="273"/>
      <c r="T532" s="274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5" t="s">
        <v>243</v>
      </c>
      <c r="AU532" s="275" t="s">
        <v>85</v>
      </c>
      <c r="AV532" s="15" t="s">
        <v>209</v>
      </c>
      <c r="AW532" s="15" t="s">
        <v>32</v>
      </c>
      <c r="AX532" s="15" t="s">
        <v>83</v>
      </c>
      <c r="AY532" s="275" t="s">
        <v>203</v>
      </c>
    </row>
    <row r="533" s="2" customFormat="1" ht="24.15" customHeight="1">
      <c r="A533" s="39"/>
      <c r="B533" s="40"/>
      <c r="C533" s="229" t="s">
        <v>829</v>
      </c>
      <c r="D533" s="229" t="s">
        <v>205</v>
      </c>
      <c r="E533" s="230" t="s">
        <v>514</v>
      </c>
      <c r="F533" s="231" t="s">
        <v>515</v>
      </c>
      <c r="G533" s="232" t="s">
        <v>336</v>
      </c>
      <c r="H533" s="233">
        <v>1246</v>
      </c>
      <c r="I533" s="234"/>
      <c r="J533" s="235">
        <f>ROUND(I533*H533,2)</f>
        <v>0</v>
      </c>
      <c r="K533" s="236"/>
      <c r="L533" s="45"/>
      <c r="M533" s="237" t="s">
        <v>1</v>
      </c>
      <c r="N533" s="238" t="s">
        <v>41</v>
      </c>
      <c r="O533" s="92"/>
      <c r="P533" s="239">
        <f>O533*H533</f>
        <v>0</v>
      </c>
      <c r="Q533" s="239">
        <v>0</v>
      </c>
      <c r="R533" s="239">
        <f>Q533*H533</f>
        <v>0</v>
      </c>
      <c r="S533" s="239">
        <v>0.012999999999999999</v>
      </c>
      <c r="T533" s="240">
        <f>S533*H533</f>
        <v>16.198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1" t="s">
        <v>209</v>
      </c>
      <c r="AT533" s="241" t="s">
        <v>205</v>
      </c>
      <c r="AU533" s="241" t="s">
        <v>85</v>
      </c>
      <c r="AY533" s="18" t="s">
        <v>203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8" t="s">
        <v>83</v>
      </c>
      <c r="BK533" s="242">
        <f>ROUND(I533*H533,2)</f>
        <v>0</v>
      </c>
      <c r="BL533" s="18" t="s">
        <v>209</v>
      </c>
      <c r="BM533" s="241" t="s">
        <v>516</v>
      </c>
    </row>
    <row r="534" s="14" customFormat="1">
      <c r="A534" s="14"/>
      <c r="B534" s="254"/>
      <c r="C534" s="255"/>
      <c r="D534" s="245" t="s">
        <v>243</v>
      </c>
      <c r="E534" s="256" t="s">
        <v>1</v>
      </c>
      <c r="F534" s="257" t="s">
        <v>2894</v>
      </c>
      <c r="G534" s="255"/>
      <c r="H534" s="258">
        <v>1246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4" t="s">
        <v>243</v>
      </c>
      <c r="AU534" s="264" t="s">
        <v>85</v>
      </c>
      <c r="AV534" s="14" t="s">
        <v>85</v>
      </c>
      <c r="AW534" s="14" t="s">
        <v>32</v>
      </c>
      <c r="AX534" s="14" t="s">
        <v>76</v>
      </c>
      <c r="AY534" s="264" t="s">
        <v>203</v>
      </c>
    </row>
    <row r="535" s="15" customFormat="1">
      <c r="A535" s="15"/>
      <c r="B535" s="265"/>
      <c r="C535" s="266"/>
      <c r="D535" s="245" t="s">
        <v>243</v>
      </c>
      <c r="E535" s="267" t="s">
        <v>1</v>
      </c>
      <c r="F535" s="268" t="s">
        <v>247</v>
      </c>
      <c r="G535" s="266"/>
      <c r="H535" s="269">
        <v>1246</v>
      </c>
      <c r="I535" s="270"/>
      <c r="J535" s="266"/>
      <c r="K535" s="266"/>
      <c r="L535" s="271"/>
      <c r="M535" s="272"/>
      <c r="N535" s="273"/>
      <c r="O535" s="273"/>
      <c r="P535" s="273"/>
      <c r="Q535" s="273"/>
      <c r="R535" s="273"/>
      <c r="S535" s="273"/>
      <c r="T535" s="27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5" t="s">
        <v>243</v>
      </c>
      <c r="AU535" s="275" t="s">
        <v>85</v>
      </c>
      <c r="AV535" s="15" t="s">
        <v>209</v>
      </c>
      <c r="AW535" s="15" t="s">
        <v>32</v>
      </c>
      <c r="AX535" s="15" t="s">
        <v>83</v>
      </c>
      <c r="AY535" s="275" t="s">
        <v>203</v>
      </c>
    </row>
    <row r="536" s="2" customFormat="1" ht="24.15" customHeight="1">
      <c r="A536" s="39"/>
      <c r="B536" s="40"/>
      <c r="C536" s="229" t="s">
        <v>836</v>
      </c>
      <c r="D536" s="229" t="s">
        <v>205</v>
      </c>
      <c r="E536" s="230" t="s">
        <v>518</v>
      </c>
      <c r="F536" s="231" t="s">
        <v>519</v>
      </c>
      <c r="G536" s="232" t="s">
        <v>336</v>
      </c>
      <c r="H536" s="233">
        <v>741</v>
      </c>
      <c r="I536" s="234"/>
      <c r="J536" s="235">
        <f>ROUND(I536*H536,2)</f>
        <v>0</v>
      </c>
      <c r="K536" s="236"/>
      <c r="L536" s="45"/>
      <c r="M536" s="237" t="s">
        <v>1</v>
      </c>
      <c r="N536" s="238" t="s">
        <v>41</v>
      </c>
      <c r="O536" s="92"/>
      <c r="P536" s="239">
        <f>O536*H536</f>
        <v>0</v>
      </c>
      <c r="Q536" s="239">
        <v>0</v>
      </c>
      <c r="R536" s="239">
        <f>Q536*H536</f>
        <v>0</v>
      </c>
      <c r="S536" s="239">
        <v>0.017999999999999999</v>
      </c>
      <c r="T536" s="240">
        <f>S536*H536</f>
        <v>13.337999999999999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209</v>
      </c>
      <c r="AT536" s="241" t="s">
        <v>205</v>
      </c>
      <c r="AU536" s="241" t="s">
        <v>85</v>
      </c>
      <c r="AY536" s="18" t="s">
        <v>203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83</v>
      </c>
      <c r="BK536" s="242">
        <f>ROUND(I536*H536,2)</f>
        <v>0</v>
      </c>
      <c r="BL536" s="18" t="s">
        <v>209</v>
      </c>
      <c r="BM536" s="241" t="s">
        <v>520</v>
      </c>
    </row>
    <row r="537" s="14" customFormat="1">
      <c r="A537" s="14"/>
      <c r="B537" s="254"/>
      <c r="C537" s="255"/>
      <c r="D537" s="245" t="s">
        <v>243</v>
      </c>
      <c r="E537" s="256" t="s">
        <v>1</v>
      </c>
      <c r="F537" s="257" t="s">
        <v>2895</v>
      </c>
      <c r="G537" s="255"/>
      <c r="H537" s="258">
        <v>741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4" t="s">
        <v>243</v>
      </c>
      <c r="AU537" s="264" t="s">
        <v>85</v>
      </c>
      <c r="AV537" s="14" t="s">
        <v>85</v>
      </c>
      <c r="AW537" s="14" t="s">
        <v>32</v>
      </c>
      <c r="AX537" s="14" t="s">
        <v>76</v>
      </c>
      <c r="AY537" s="264" t="s">
        <v>203</v>
      </c>
    </row>
    <row r="538" s="15" customFormat="1">
      <c r="A538" s="15"/>
      <c r="B538" s="265"/>
      <c r="C538" s="266"/>
      <c r="D538" s="245" t="s">
        <v>243</v>
      </c>
      <c r="E538" s="267" t="s">
        <v>1</v>
      </c>
      <c r="F538" s="268" t="s">
        <v>247</v>
      </c>
      <c r="G538" s="266"/>
      <c r="H538" s="269">
        <v>741</v>
      </c>
      <c r="I538" s="270"/>
      <c r="J538" s="266"/>
      <c r="K538" s="266"/>
      <c r="L538" s="271"/>
      <c r="M538" s="272"/>
      <c r="N538" s="273"/>
      <c r="O538" s="273"/>
      <c r="P538" s="273"/>
      <c r="Q538" s="273"/>
      <c r="R538" s="273"/>
      <c r="S538" s="273"/>
      <c r="T538" s="274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5" t="s">
        <v>243</v>
      </c>
      <c r="AU538" s="275" t="s">
        <v>85</v>
      </c>
      <c r="AV538" s="15" t="s">
        <v>209</v>
      </c>
      <c r="AW538" s="15" t="s">
        <v>32</v>
      </c>
      <c r="AX538" s="15" t="s">
        <v>83</v>
      </c>
      <c r="AY538" s="275" t="s">
        <v>203</v>
      </c>
    </row>
    <row r="539" s="2" customFormat="1" ht="24.15" customHeight="1">
      <c r="A539" s="39"/>
      <c r="B539" s="40"/>
      <c r="C539" s="229" t="s">
        <v>841</v>
      </c>
      <c r="D539" s="229" t="s">
        <v>205</v>
      </c>
      <c r="E539" s="230" t="s">
        <v>523</v>
      </c>
      <c r="F539" s="231" t="s">
        <v>524</v>
      </c>
      <c r="G539" s="232" t="s">
        <v>336</v>
      </c>
      <c r="H539" s="233">
        <v>983</v>
      </c>
      <c r="I539" s="234"/>
      <c r="J539" s="235">
        <f>ROUND(I539*H539,2)</f>
        <v>0</v>
      </c>
      <c r="K539" s="236"/>
      <c r="L539" s="45"/>
      <c r="M539" s="237" t="s">
        <v>1</v>
      </c>
      <c r="N539" s="238" t="s">
        <v>41</v>
      </c>
      <c r="O539" s="92"/>
      <c r="P539" s="239">
        <f>O539*H539</f>
        <v>0</v>
      </c>
      <c r="Q539" s="239">
        <v>0</v>
      </c>
      <c r="R539" s="239">
        <f>Q539*H539</f>
        <v>0</v>
      </c>
      <c r="S539" s="239">
        <v>0.037999999999999999</v>
      </c>
      <c r="T539" s="240">
        <f>S539*H539</f>
        <v>37.353999999999999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1" t="s">
        <v>209</v>
      </c>
      <c r="AT539" s="241" t="s">
        <v>205</v>
      </c>
      <c r="AU539" s="241" t="s">
        <v>85</v>
      </c>
      <c r="AY539" s="18" t="s">
        <v>203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8" t="s">
        <v>83</v>
      </c>
      <c r="BK539" s="242">
        <f>ROUND(I539*H539,2)</f>
        <v>0</v>
      </c>
      <c r="BL539" s="18" t="s">
        <v>209</v>
      </c>
      <c r="BM539" s="241" t="s">
        <v>525</v>
      </c>
    </row>
    <row r="540" s="14" customFormat="1">
      <c r="A540" s="14"/>
      <c r="B540" s="254"/>
      <c r="C540" s="255"/>
      <c r="D540" s="245" t="s">
        <v>243</v>
      </c>
      <c r="E540" s="256" t="s">
        <v>1</v>
      </c>
      <c r="F540" s="257" t="s">
        <v>2896</v>
      </c>
      <c r="G540" s="255"/>
      <c r="H540" s="258">
        <v>983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4" t="s">
        <v>243</v>
      </c>
      <c r="AU540" s="264" t="s">
        <v>85</v>
      </c>
      <c r="AV540" s="14" t="s">
        <v>85</v>
      </c>
      <c r="AW540" s="14" t="s">
        <v>32</v>
      </c>
      <c r="AX540" s="14" t="s">
        <v>76</v>
      </c>
      <c r="AY540" s="264" t="s">
        <v>203</v>
      </c>
    </row>
    <row r="541" s="15" customFormat="1">
      <c r="A541" s="15"/>
      <c r="B541" s="265"/>
      <c r="C541" s="266"/>
      <c r="D541" s="245" t="s">
        <v>243</v>
      </c>
      <c r="E541" s="267" t="s">
        <v>1</v>
      </c>
      <c r="F541" s="268" t="s">
        <v>247</v>
      </c>
      <c r="G541" s="266"/>
      <c r="H541" s="269">
        <v>983</v>
      </c>
      <c r="I541" s="270"/>
      <c r="J541" s="266"/>
      <c r="K541" s="266"/>
      <c r="L541" s="271"/>
      <c r="M541" s="272"/>
      <c r="N541" s="273"/>
      <c r="O541" s="273"/>
      <c r="P541" s="273"/>
      <c r="Q541" s="273"/>
      <c r="R541" s="273"/>
      <c r="S541" s="273"/>
      <c r="T541" s="27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5" t="s">
        <v>243</v>
      </c>
      <c r="AU541" s="275" t="s">
        <v>85</v>
      </c>
      <c r="AV541" s="15" t="s">
        <v>209</v>
      </c>
      <c r="AW541" s="15" t="s">
        <v>32</v>
      </c>
      <c r="AX541" s="15" t="s">
        <v>83</v>
      </c>
      <c r="AY541" s="275" t="s">
        <v>203</v>
      </c>
    </row>
    <row r="542" s="2" customFormat="1" ht="24.15" customHeight="1">
      <c r="A542" s="39"/>
      <c r="B542" s="40"/>
      <c r="C542" s="229" t="s">
        <v>847</v>
      </c>
      <c r="D542" s="229" t="s">
        <v>205</v>
      </c>
      <c r="E542" s="230" t="s">
        <v>527</v>
      </c>
      <c r="F542" s="231" t="s">
        <v>528</v>
      </c>
      <c r="G542" s="232" t="s">
        <v>336</v>
      </c>
      <c r="H542" s="233">
        <v>599</v>
      </c>
      <c r="I542" s="234"/>
      <c r="J542" s="235">
        <f>ROUND(I542*H542,2)</f>
        <v>0</v>
      </c>
      <c r="K542" s="236"/>
      <c r="L542" s="45"/>
      <c r="M542" s="237" t="s">
        <v>1</v>
      </c>
      <c r="N542" s="238" t="s">
        <v>41</v>
      </c>
      <c r="O542" s="92"/>
      <c r="P542" s="239">
        <f>O542*H542</f>
        <v>0</v>
      </c>
      <c r="Q542" s="239">
        <v>0</v>
      </c>
      <c r="R542" s="239">
        <f>Q542*H542</f>
        <v>0</v>
      </c>
      <c r="S542" s="239">
        <v>0.040000000000000001</v>
      </c>
      <c r="T542" s="240">
        <f>S542*H542</f>
        <v>23.960000000000001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1" t="s">
        <v>209</v>
      </c>
      <c r="AT542" s="241" t="s">
        <v>205</v>
      </c>
      <c r="AU542" s="241" t="s">
        <v>85</v>
      </c>
      <c r="AY542" s="18" t="s">
        <v>203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8" t="s">
        <v>83</v>
      </c>
      <c r="BK542" s="242">
        <f>ROUND(I542*H542,2)</f>
        <v>0</v>
      </c>
      <c r="BL542" s="18" t="s">
        <v>209</v>
      </c>
      <c r="BM542" s="241" t="s">
        <v>529</v>
      </c>
    </row>
    <row r="543" s="14" customFormat="1">
      <c r="A543" s="14"/>
      <c r="B543" s="254"/>
      <c r="C543" s="255"/>
      <c r="D543" s="245" t="s">
        <v>243</v>
      </c>
      <c r="E543" s="256" t="s">
        <v>1</v>
      </c>
      <c r="F543" s="257" t="s">
        <v>2897</v>
      </c>
      <c r="G543" s="255"/>
      <c r="H543" s="258">
        <v>599</v>
      </c>
      <c r="I543" s="259"/>
      <c r="J543" s="255"/>
      <c r="K543" s="255"/>
      <c r="L543" s="260"/>
      <c r="M543" s="261"/>
      <c r="N543" s="262"/>
      <c r="O543" s="262"/>
      <c r="P543" s="262"/>
      <c r="Q543" s="262"/>
      <c r="R543" s="262"/>
      <c r="S543" s="262"/>
      <c r="T543" s="26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4" t="s">
        <v>243</v>
      </c>
      <c r="AU543" s="264" t="s">
        <v>85</v>
      </c>
      <c r="AV543" s="14" t="s">
        <v>85</v>
      </c>
      <c r="AW543" s="14" t="s">
        <v>32</v>
      </c>
      <c r="AX543" s="14" t="s">
        <v>76</v>
      </c>
      <c r="AY543" s="264" t="s">
        <v>203</v>
      </c>
    </row>
    <row r="544" s="15" customFormat="1">
      <c r="A544" s="15"/>
      <c r="B544" s="265"/>
      <c r="C544" s="266"/>
      <c r="D544" s="245" t="s">
        <v>243</v>
      </c>
      <c r="E544" s="267" t="s">
        <v>1</v>
      </c>
      <c r="F544" s="268" t="s">
        <v>247</v>
      </c>
      <c r="G544" s="266"/>
      <c r="H544" s="269">
        <v>599</v>
      </c>
      <c r="I544" s="270"/>
      <c r="J544" s="266"/>
      <c r="K544" s="266"/>
      <c r="L544" s="271"/>
      <c r="M544" s="272"/>
      <c r="N544" s="273"/>
      <c r="O544" s="273"/>
      <c r="P544" s="273"/>
      <c r="Q544" s="273"/>
      <c r="R544" s="273"/>
      <c r="S544" s="273"/>
      <c r="T544" s="274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5" t="s">
        <v>243</v>
      </c>
      <c r="AU544" s="275" t="s">
        <v>85</v>
      </c>
      <c r="AV544" s="15" t="s">
        <v>209</v>
      </c>
      <c r="AW544" s="15" t="s">
        <v>32</v>
      </c>
      <c r="AX544" s="15" t="s">
        <v>83</v>
      </c>
      <c r="AY544" s="275" t="s">
        <v>203</v>
      </c>
    </row>
    <row r="545" s="2" customFormat="1" ht="24.15" customHeight="1">
      <c r="A545" s="39"/>
      <c r="B545" s="40"/>
      <c r="C545" s="229" t="s">
        <v>853</v>
      </c>
      <c r="D545" s="229" t="s">
        <v>205</v>
      </c>
      <c r="E545" s="230" t="s">
        <v>532</v>
      </c>
      <c r="F545" s="231" t="s">
        <v>533</v>
      </c>
      <c r="G545" s="232" t="s">
        <v>336</v>
      </c>
      <c r="H545" s="233">
        <v>325</v>
      </c>
      <c r="I545" s="234"/>
      <c r="J545" s="235">
        <f>ROUND(I545*H545,2)</f>
        <v>0</v>
      </c>
      <c r="K545" s="236"/>
      <c r="L545" s="45"/>
      <c r="M545" s="237" t="s">
        <v>1</v>
      </c>
      <c r="N545" s="238" t="s">
        <v>41</v>
      </c>
      <c r="O545" s="92"/>
      <c r="P545" s="239">
        <f>O545*H545</f>
        <v>0</v>
      </c>
      <c r="Q545" s="239">
        <v>0</v>
      </c>
      <c r="R545" s="239">
        <f>Q545*H545</f>
        <v>0</v>
      </c>
      <c r="S545" s="239">
        <v>0.081000000000000003</v>
      </c>
      <c r="T545" s="240">
        <f>S545*H545</f>
        <v>26.324999999999999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209</v>
      </c>
      <c r="AT545" s="241" t="s">
        <v>205</v>
      </c>
      <c r="AU545" s="241" t="s">
        <v>85</v>
      </c>
      <c r="AY545" s="18" t="s">
        <v>203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83</v>
      </c>
      <c r="BK545" s="242">
        <f>ROUND(I545*H545,2)</f>
        <v>0</v>
      </c>
      <c r="BL545" s="18" t="s">
        <v>209</v>
      </c>
      <c r="BM545" s="241" t="s">
        <v>534</v>
      </c>
    </row>
    <row r="546" s="14" customFormat="1">
      <c r="A546" s="14"/>
      <c r="B546" s="254"/>
      <c r="C546" s="255"/>
      <c r="D546" s="245" t="s">
        <v>243</v>
      </c>
      <c r="E546" s="256" t="s">
        <v>1</v>
      </c>
      <c r="F546" s="257" t="s">
        <v>2898</v>
      </c>
      <c r="G546" s="255"/>
      <c r="H546" s="258">
        <v>325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4" t="s">
        <v>243</v>
      </c>
      <c r="AU546" s="264" t="s">
        <v>85</v>
      </c>
      <c r="AV546" s="14" t="s">
        <v>85</v>
      </c>
      <c r="AW546" s="14" t="s">
        <v>32</v>
      </c>
      <c r="AX546" s="14" t="s">
        <v>76</v>
      </c>
      <c r="AY546" s="264" t="s">
        <v>203</v>
      </c>
    </row>
    <row r="547" s="15" customFormat="1">
      <c r="A547" s="15"/>
      <c r="B547" s="265"/>
      <c r="C547" s="266"/>
      <c r="D547" s="245" t="s">
        <v>243</v>
      </c>
      <c r="E547" s="267" t="s">
        <v>1</v>
      </c>
      <c r="F547" s="268" t="s">
        <v>247</v>
      </c>
      <c r="G547" s="266"/>
      <c r="H547" s="269">
        <v>325</v>
      </c>
      <c r="I547" s="270"/>
      <c r="J547" s="266"/>
      <c r="K547" s="266"/>
      <c r="L547" s="271"/>
      <c r="M547" s="272"/>
      <c r="N547" s="273"/>
      <c r="O547" s="273"/>
      <c r="P547" s="273"/>
      <c r="Q547" s="273"/>
      <c r="R547" s="273"/>
      <c r="S547" s="273"/>
      <c r="T547" s="274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5" t="s">
        <v>243</v>
      </c>
      <c r="AU547" s="275" t="s">
        <v>85</v>
      </c>
      <c r="AV547" s="15" t="s">
        <v>209</v>
      </c>
      <c r="AW547" s="15" t="s">
        <v>32</v>
      </c>
      <c r="AX547" s="15" t="s">
        <v>83</v>
      </c>
      <c r="AY547" s="275" t="s">
        <v>203</v>
      </c>
    </row>
    <row r="548" s="2" customFormat="1" ht="24.15" customHeight="1">
      <c r="A548" s="39"/>
      <c r="B548" s="40"/>
      <c r="C548" s="229" t="s">
        <v>857</v>
      </c>
      <c r="D548" s="229" t="s">
        <v>205</v>
      </c>
      <c r="E548" s="230" t="s">
        <v>537</v>
      </c>
      <c r="F548" s="231" t="s">
        <v>538</v>
      </c>
      <c r="G548" s="232" t="s">
        <v>336</v>
      </c>
      <c r="H548" s="233">
        <v>13.5</v>
      </c>
      <c r="I548" s="234"/>
      <c r="J548" s="235">
        <f>ROUND(I548*H548,2)</f>
        <v>0</v>
      </c>
      <c r="K548" s="236"/>
      <c r="L548" s="45"/>
      <c r="M548" s="237" t="s">
        <v>1</v>
      </c>
      <c r="N548" s="238" t="s">
        <v>41</v>
      </c>
      <c r="O548" s="92"/>
      <c r="P548" s="239">
        <f>O548*H548</f>
        <v>0</v>
      </c>
      <c r="Q548" s="239">
        <v>0.00123</v>
      </c>
      <c r="R548" s="239">
        <f>Q548*H548</f>
        <v>0.016604999999999998</v>
      </c>
      <c r="S548" s="239">
        <v>0.017000000000000001</v>
      </c>
      <c r="T548" s="240">
        <f>S548*H548</f>
        <v>0.22950000000000001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1" t="s">
        <v>209</v>
      </c>
      <c r="AT548" s="241" t="s">
        <v>205</v>
      </c>
      <c r="AU548" s="241" t="s">
        <v>85</v>
      </c>
      <c r="AY548" s="18" t="s">
        <v>203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8" t="s">
        <v>83</v>
      </c>
      <c r="BK548" s="242">
        <f>ROUND(I548*H548,2)</f>
        <v>0</v>
      </c>
      <c r="BL548" s="18" t="s">
        <v>209</v>
      </c>
      <c r="BM548" s="241" t="s">
        <v>539</v>
      </c>
    </row>
    <row r="549" s="14" customFormat="1">
      <c r="A549" s="14"/>
      <c r="B549" s="254"/>
      <c r="C549" s="255"/>
      <c r="D549" s="245" t="s">
        <v>243</v>
      </c>
      <c r="E549" s="256" t="s">
        <v>1</v>
      </c>
      <c r="F549" s="257" t="s">
        <v>2899</v>
      </c>
      <c r="G549" s="255"/>
      <c r="H549" s="258">
        <v>13.5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4" t="s">
        <v>243</v>
      </c>
      <c r="AU549" s="264" t="s">
        <v>85</v>
      </c>
      <c r="AV549" s="14" t="s">
        <v>85</v>
      </c>
      <c r="AW549" s="14" t="s">
        <v>32</v>
      </c>
      <c r="AX549" s="14" t="s">
        <v>76</v>
      </c>
      <c r="AY549" s="264" t="s">
        <v>203</v>
      </c>
    </row>
    <row r="550" s="15" customFormat="1">
      <c r="A550" s="15"/>
      <c r="B550" s="265"/>
      <c r="C550" s="266"/>
      <c r="D550" s="245" t="s">
        <v>243</v>
      </c>
      <c r="E550" s="267" t="s">
        <v>1</v>
      </c>
      <c r="F550" s="268" t="s">
        <v>247</v>
      </c>
      <c r="G550" s="266"/>
      <c r="H550" s="269">
        <v>13.5</v>
      </c>
      <c r="I550" s="270"/>
      <c r="J550" s="266"/>
      <c r="K550" s="266"/>
      <c r="L550" s="271"/>
      <c r="M550" s="272"/>
      <c r="N550" s="273"/>
      <c r="O550" s="273"/>
      <c r="P550" s="273"/>
      <c r="Q550" s="273"/>
      <c r="R550" s="273"/>
      <c r="S550" s="273"/>
      <c r="T550" s="274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5" t="s">
        <v>243</v>
      </c>
      <c r="AU550" s="275" t="s">
        <v>85</v>
      </c>
      <c r="AV550" s="15" t="s">
        <v>209</v>
      </c>
      <c r="AW550" s="15" t="s">
        <v>32</v>
      </c>
      <c r="AX550" s="15" t="s">
        <v>83</v>
      </c>
      <c r="AY550" s="275" t="s">
        <v>203</v>
      </c>
    </row>
    <row r="551" s="2" customFormat="1" ht="24.15" customHeight="1">
      <c r="A551" s="39"/>
      <c r="B551" s="40"/>
      <c r="C551" s="229" t="s">
        <v>860</v>
      </c>
      <c r="D551" s="229" t="s">
        <v>205</v>
      </c>
      <c r="E551" s="230" t="s">
        <v>542</v>
      </c>
      <c r="F551" s="231" t="s">
        <v>543</v>
      </c>
      <c r="G551" s="232" t="s">
        <v>336</v>
      </c>
      <c r="H551" s="233">
        <v>11.5</v>
      </c>
      <c r="I551" s="234"/>
      <c r="J551" s="235">
        <f>ROUND(I551*H551,2)</f>
        <v>0</v>
      </c>
      <c r="K551" s="236"/>
      <c r="L551" s="45"/>
      <c r="M551" s="237" t="s">
        <v>1</v>
      </c>
      <c r="N551" s="238" t="s">
        <v>41</v>
      </c>
      <c r="O551" s="92"/>
      <c r="P551" s="239">
        <f>O551*H551</f>
        <v>0</v>
      </c>
      <c r="Q551" s="239">
        <v>0.00147</v>
      </c>
      <c r="R551" s="239">
        <f>Q551*H551</f>
        <v>0.016905</v>
      </c>
      <c r="S551" s="239">
        <v>0.039</v>
      </c>
      <c r="T551" s="240">
        <f>S551*H551</f>
        <v>0.44850000000000001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1" t="s">
        <v>209</v>
      </c>
      <c r="AT551" s="241" t="s">
        <v>205</v>
      </c>
      <c r="AU551" s="241" t="s">
        <v>85</v>
      </c>
      <c r="AY551" s="18" t="s">
        <v>203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8" t="s">
        <v>83</v>
      </c>
      <c r="BK551" s="242">
        <f>ROUND(I551*H551,2)</f>
        <v>0</v>
      </c>
      <c r="BL551" s="18" t="s">
        <v>209</v>
      </c>
      <c r="BM551" s="241" t="s">
        <v>544</v>
      </c>
    </row>
    <row r="552" s="14" customFormat="1">
      <c r="A552" s="14"/>
      <c r="B552" s="254"/>
      <c r="C552" s="255"/>
      <c r="D552" s="245" t="s">
        <v>243</v>
      </c>
      <c r="E552" s="256" t="s">
        <v>1</v>
      </c>
      <c r="F552" s="257" t="s">
        <v>2900</v>
      </c>
      <c r="G552" s="255"/>
      <c r="H552" s="258">
        <v>11.5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4" t="s">
        <v>243</v>
      </c>
      <c r="AU552" s="264" t="s">
        <v>85</v>
      </c>
      <c r="AV552" s="14" t="s">
        <v>85</v>
      </c>
      <c r="AW552" s="14" t="s">
        <v>32</v>
      </c>
      <c r="AX552" s="14" t="s">
        <v>76</v>
      </c>
      <c r="AY552" s="264" t="s">
        <v>203</v>
      </c>
    </row>
    <row r="553" s="15" customFormat="1">
      <c r="A553" s="15"/>
      <c r="B553" s="265"/>
      <c r="C553" s="266"/>
      <c r="D553" s="245" t="s">
        <v>243</v>
      </c>
      <c r="E553" s="267" t="s">
        <v>1</v>
      </c>
      <c r="F553" s="268" t="s">
        <v>247</v>
      </c>
      <c r="G553" s="266"/>
      <c r="H553" s="269">
        <v>11.5</v>
      </c>
      <c r="I553" s="270"/>
      <c r="J553" s="266"/>
      <c r="K553" s="266"/>
      <c r="L553" s="271"/>
      <c r="M553" s="272"/>
      <c r="N553" s="273"/>
      <c r="O553" s="273"/>
      <c r="P553" s="273"/>
      <c r="Q553" s="273"/>
      <c r="R553" s="273"/>
      <c r="S553" s="273"/>
      <c r="T553" s="27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5" t="s">
        <v>243</v>
      </c>
      <c r="AU553" s="275" t="s">
        <v>85</v>
      </c>
      <c r="AV553" s="15" t="s">
        <v>209</v>
      </c>
      <c r="AW553" s="15" t="s">
        <v>32</v>
      </c>
      <c r="AX553" s="15" t="s">
        <v>83</v>
      </c>
      <c r="AY553" s="275" t="s">
        <v>203</v>
      </c>
    </row>
    <row r="554" s="2" customFormat="1" ht="24.15" customHeight="1">
      <c r="A554" s="39"/>
      <c r="B554" s="40"/>
      <c r="C554" s="229" t="s">
        <v>864</v>
      </c>
      <c r="D554" s="229" t="s">
        <v>205</v>
      </c>
      <c r="E554" s="230" t="s">
        <v>546</v>
      </c>
      <c r="F554" s="231" t="s">
        <v>547</v>
      </c>
      <c r="G554" s="232" t="s">
        <v>336</v>
      </c>
      <c r="H554" s="233">
        <v>9</v>
      </c>
      <c r="I554" s="234"/>
      <c r="J554" s="235">
        <f>ROUND(I554*H554,2)</f>
        <v>0</v>
      </c>
      <c r="K554" s="236"/>
      <c r="L554" s="45"/>
      <c r="M554" s="237" t="s">
        <v>1</v>
      </c>
      <c r="N554" s="238" t="s">
        <v>41</v>
      </c>
      <c r="O554" s="92"/>
      <c r="P554" s="239">
        <f>O554*H554</f>
        <v>0</v>
      </c>
      <c r="Q554" s="239">
        <v>0.00365</v>
      </c>
      <c r="R554" s="239">
        <f>Q554*H554</f>
        <v>0.032849999999999997</v>
      </c>
      <c r="S554" s="239">
        <v>0.11</v>
      </c>
      <c r="T554" s="240">
        <f>S554*H554</f>
        <v>0.98999999999999999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1" t="s">
        <v>209</v>
      </c>
      <c r="AT554" s="241" t="s">
        <v>205</v>
      </c>
      <c r="AU554" s="241" t="s">
        <v>85</v>
      </c>
      <c r="AY554" s="18" t="s">
        <v>203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8" t="s">
        <v>83</v>
      </c>
      <c r="BK554" s="242">
        <f>ROUND(I554*H554,2)</f>
        <v>0</v>
      </c>
      <c r="BL554" s="18" t="s">
        <v>209</v>
      </c>
      <c r="BM554" s="241" t="s">
        <v>548</v>
      </c>
    </row>
    <row r="555" s="14" customFormat="1">
      <c r="A555" s="14"/>
      <c r="B555" s="254"/>
      <c r="C555" s="255"/>
      <c r="D555" s="245" t="s">
        <v>243</v>
      </c>
      <c r="E555" s="256" t="s">
        <v>1</v>
      </c>
      <c r="F555" s="257" t="s">
        <v>2901</v>
      </c>
      <c r="G555" s="255"/>
      <c r="H555" s="258">
        <v>9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4" t="s">
        <v>243</v>
      </c>
      <c r="AU555" s="264" t="s">
        <v>85</v>
      </c>
      <c r="AV555" s="14" t="s">
        <v>85</v>
      </c>
      <c r="AW555" s="14" t="s">
        <v>32</v>
      </c>
      <c r="AX555" s="14" t="s">
        <v>76</v>
      </c>
      <c r="AY555" s="264" t="s">
        <v>203</v>
      </c>
    </row>
    <row r="556" s="15" customFormat="1">
      <c r="A556" s="15"/>
      <c r="B556" s="265"/>
      <c r="C556" s="266"/>
      <c r="D556" s="245" t="s">
        <v>243</v>
      </c>
      <c r="E556" s="267" t="s">
        <v>1</v>
      </c>
      <c r="F556" s="268" t="s">
        <v>247</v>
      </c>
      <c r="G556" s="266"/>
      <c r="H556" s="269">
        <v>9</v>
      </c>
      <c r="I556" s="270"/>
      <c r="J556" s="266"/>
      <c r="K556" s="266"/>
      <c r="L556" s="271"/>
      <c r="M556" s="272"/>
      <c r="N556" s="273"/>
      <c r="O556" s="273"/>
      <c r="P556" s="273"/>
      <c r="Q556" s="273"/>
      <c r="R556" s="273"/>
      <c r="S556" s="273"/>
      <c r="T556" s="274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5" t="s">
        <v>243</v>
      </c>
      <c r="AU556" s="275" t="s">
        <v>85</v>
      </c>
      <c r="AV556" s="15" t="s">
        <v>209</v>
      </c>
      <c r="AW556" s="15" t="s">
        <v>32</v>
      </c>
      <c r="AX556" s="15" t="s">
        <v>83</v>
      </c>
      <c r="AY556" s="275" t="s">
        <v>203</v>
      </c>
    </row>
    <row r="557" s="2" customFormat="1" ht="24.15" customHeight="1">
      <c r="A557" s="39"/>
      <c r="B557" s="40"/>
      <c r="C557" s="229" t="s">
        <v>868</v>
      </c>
      <c r="D557" s="229" t="s">
        <v>205</v>
      </c>
      <c r="E557" s="230" t="s">
        <v>551</v>
      </c>
      <c r="F557" s="231" t="s">
        <v>552</v>
      </c>
      <c r="G557" s="232" t="s">
        <v>336</v>
      </c>
      <c r="H557" s="233">
        <v>8</v>
      </c>
      <c r="I557" s="234"/>
      <c r="J557" s="235">
        <f>ROUND(I557*H557,2)</f>
        <v>0</v>
      </c>
      <c r="K557" s="236"/>
      <c r="L557" s="45"/>
      <c r="M557" s="237" t="s">
        <v>1</v>
      </c>
      <c r="N557" s="238" t="s">
        <v>41</v>
      </c>
      <c r="O557" s="92"/>
      <c r="P557" s="239">
        <f>O557*H557</f>
        <v>0</v>
      </c>
      <c r="Q557" s="239">
        <v>0.0039500000000000004</v>
      </c>
      <c r="R557" s="239">
        <f>Q557*H557</f>
        <v>0.031600000000000003</v>
      </c>
      <c r="S557" s="239">
        <v>0.16</v>
      </c>
      <c r="T557" s="240">
        <f>S557*H557</f>
        <v>1.28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1" t="s">
        <v>209</v>
      </c>
      <c r="AT557" s="241" t="s">
        <v>205</v>
      </c>
      <c r="AU557" s="241" t="s">
        <v>85</v>
      </c>
      <c r="AY557" s="18" t="s">
        <v>203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8" t="s">
        <v>83</v>
      </c>
      <c r="BK557" s="242">
        <f>ROUND(I557*H557,2)</f>
        <v>0</v>
      </c>
      <c r="BL557" s="18" t="s">
        <v>209</v>
      </c>
      <c r="BM557" s="241" t="s">
        <v>553</v>
      </c>
    </row>
    <row r="558" s="14" customFormat="1">
      <c r="A558" s="14"/>
      <c r="B558" s="254"/>
      <c r="C558" s="255"/>
      <c r="D558" s="245" t="s">
        <v>243</v>
      </c>
      <c r="E558" s="256" t="s">
        <v>1</v>
      </c>
      <c r="F558" s="257" t="s">
        <v>2902</v>
      </c>
      <c r="G558" s="255"/>
      <c r="H558" s="258">
        <v>8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4" t="s">
        <v>243</v>
      </c>
      <c r="AU558" s="264" t="s">
        <v>85</v>
      </c>
      <c r="AV558" s="14" t="s">
        <v>85</v>
      </c>
      <c r="AW558" s="14" t="s">
        <v>32</v>
      </c>
      <c r="AX558" s="14" t="s">
        <v>76</v>
      </c>
      <c r="AY558" s="264" t="s">
        <v>203</v>
      </c>
    </row>
    <row r="559" s="15" customFormat="1">
      <c r="A559" s="15"/>
      <c r="B559" s="265"/>
      <c r="C559" s="266"/>
      <c r="D559" s="245" t="s">
        <v>243</v>
      </c>
      <c r="E559" s="267" t="s">
        <v>1</v>
      </c>
      <c r="F559" s="268" t="s">
        <v>247</v>
      </c>
      <c r="G559" s="266"/>
      <c r="H559" s="269">
        <v>8</v>
      </c>
      <c r="I559" s="270"/>
      <c r="J559" s="266"/>
      <c r="K559" s="266"/>
      <c r="L559" s="271"/>
      <c r="M559" s="272"/>
      <c r="N559" s="273"/>
      <c r="O559" s="273"/>
      <c r="P559" s="273"/>
      <c r="Q559" s="273"/>
      <c r="R559" s="273"/>
      <c r="S559" s="273"/>
      <c r="T559" s="27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5" t="s">
        <v>243</v>
      </c>
      <c r="AU559" s="275" t="s">
        <v>85</v>
      </c>
      <c r="AV559" s="15" t="s">
        <v>209</v>
      </c>
      <c r="AW559" s="15" t="s">
        <v>32</v>
      </c>
      <c r="AX559" s="15" t="s">
        <v>83</v>
      </c>
      <c r="AY559" s="275" t="s">
        <v>203</v>
      </c>
    </row>
    <row r="560" s="2" customFormat="1" ht="24.15" customHeight="1">
      <c r="A560" s="39"/>
      <c r="B560" s="40"/>
      <c r="C560" s="229" t="s">
        <v>872</v>
      </c>
      <c r="D560" s="229" t="s">
        <v>205</v>
      </c>
      <c r="E560" s="230" t="s">
        <v>555</v>
      </c>
      <c r="F560" s="231" t="s">
        <v>556</v>
      </c>
      <c r="G560" s="232" t="s">
        <v>336</v>
      </c>
      <c r="H560" s="233">
        <v>63.200000000000003</v>
      </c>
      <c r="I560" s="234"/>
      <c r="J560" s="235">
        <f>ROUND(I560*H560,2)</f>
        <v>0</v>
      </c>
      <c r="K560" s="236"/>
      <c r="L560" s="45"/>
      <c r="M560" s="237" t="s">
        <v>1</v>
      </c>
      <c r="N560" s="238" t="s">
        <v>41</v>
      </c>
      <c r="O560" s="92"/>
      <c r="P560" s="239">
        <f>O560*H560</f>
        <v>0</v>
      </c>
      <c r="Q560" s="239">
        <v>1.0000000000000001E-05</v>
      </c>
      <c r="R560" s="239">
        <f>Q560*H560</f>
        <v>0.00063200000000000007</v>
      </c>
      <c r="S560" s="239">
        <v>0</v>
      </c>
      <c r="T560" s="24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1" t="s">
        <v>209</v>
      </c>
      <c r="AT560" s="241" t="s">
        <v>205</v>
      </c>
      <c r="AU560" s="241" t="s">
        <v>85</v>
      </c>
      <c r="AY560" s="18" t="s">
        <v>203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8" t="s">
        <v>83</v>
      </c>
      <c r="BK560" s="242">
        <f>ROUND(I560*H560,2)</f>
        <v>0</v>
      </c>
      <c r="BL560" s="18" t="s">
        <v>209</v>
      </c>
      <c r="BM560" s="241" t="s">
        <v>557</v>
      </c>
    </row>
    <row r="561" s="2" customFormat="1" ht="37.8" customHeight="1">
      <c r="A561" s="39"/>
      <c r="B561" s="40"/>
      <c r="C561" s="229" t="s">
        <v>876</v>
      </c>
      <c r="D561" s="229" t="s">
        <v>205</v>
      </c>
      <c r="E561" s="230" t="s">
        <v>559</v>
      </c>
      <c r="F561" s="231" t="s">
        <v>560</v>
      </c>
      <c r="G561" s="232" t="s">
        <v>213</v>
      </c>
      <c r="H561" s="233">
        <v>2646.8000000000002</v>
      </c>
      <c r="I561" s="234"/>
      <c r="J561" s="235">
        <f>ROUND(I561*H561,2)</f>
        <v>0</v>
      </c>
      <c r="K561" s="236"/>
      <c r="L561" s="45"/>
      <c r="M561" s="237" t="s">
        <v>1</v>
      </c>
      <c r="N561" s="238" t="s">
        <v>41</v>
      </c>
      <c r="O561" s="92"/>
      <c r="P561" s="239">
        <f>O561*H561</f>
        <v>0</v>
      </c>
      <c r="Q561" s="239">
        <v>0</v>
      </c>
      <c r="R561" s="239">
        <f>Q561*H561</f>
        <v>0</v>
      </c>
      <c r="S561" s="239">
        <v>0.050000000000000003</v>
      </c>
      <c r="T561" s="240">
        <f>S561*H561</f>
        <v>132.34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1" t="s">
        <v>209</v>
      </c>
      <c r="AT561" s="241" t="s">
        <v>205</v>
      </c>
      <c r="AU561" s="241" t="s">
        <v>85</v>
      </c>
      <c r="AY561" s="18" t="s">
        <v>203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8" t="s">
        <v>83</v>
      </c>
      <c r="BK561" s="242">
        <f>ROUND(I561*H561,2)</f>
        <v>0</v>
      </c>
      <c r="BL561" s="18" t="s">
        <v>209</v>
      </c>
      <c r="BM561" s="241" t="s">
        <v>561</v>
      </c>
    </row>
    <row r="562" s="14" customFormat="1">
      <c r="A562" s="14"/>
      <c r="B562" s="254"/>
      <c r="C562" s="255"/>
      <c r="D562" s="245" t="s">
        <v>243</v>
      </c>
      <c r="E562" s="256" t="s">
        <v>1</v>
      </c>
      <c r="F562" s="257" t="s">
        <v>2903</v>
      </c>
      <c r="G562" s="255"/>
      <c r="H562" s="258">
        <v>2646.8000000000002</v>
      </c>
      <c r="I562" s="259"/>
      <c r="J562" s="255"/>
      <c r="K562" s="255"/>
      <c r="L562" s="260"/>
      <c r="M562" s="261"/>
      <c r="N562" s="262"/>
      <c r="O562" s="262"/>
      <c r="P562" s="262"/>
      <c r="Q562" s="262"/>
      <c r="R562" s="262"/>
      <c r="S562" s="262"/>
      <c r="T562" s="26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4" t="s">
        <v>243</v>
      </c>
      <c r="AU562" s="264" t="s">
        <v>85</v>
      </c>
      <c r="AV562" s="14" t="s">
        <v>85</v>
      </c>
      <c r="AW562" s="14" t="s">
        <v>32</v>
      </c>
      <c r="AX562" s="14" t="s">
        <v>76</v>
      </c>
      <c r="AY562" s="264" t="s">
        <v>203</v>
      </c>
    </row>
    <row r="563" s="15" customFormat="1">
      <c r="A563" s="15"/>
      <c r="B563" s="265"/>
      <c r="C563" s="266"/>
      <c r="D563" s="245" t="s">
        <v>243</v>
      </c>
      <c r="E563" s="267" t="s">
        <v>1</v>
      </c>
      <c r="F563" s="268" t="s">
        <v>247</v>
      </c>
      <c r="G563" s="266"/>
      <c r="H563" s="269">
        <v>2646.8000000000002</v>
      </c>
      <c r="I563" s="270"/>
      <c r="J563" s="266"/>
      <c r="K563" s="266"/>
      <c r="L563" s="271"/>
      <c r="M563" s="272"/>
      <c r="N563" s="273"/>
      <c r="O563" s="273"/>
      <c r="P563" s="273"/>
      <c r="Q563" s="273"/>
      <c r="R563" s="273"/>
      <c r="S563" s="273"/>
      <c r="T563" s="27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5" t="s">
        <v>243</v>
      </c>
      <c r="AU563" s="275" t="s">
        <v>85</v>
      </c>
      <c r="AV563" s="15" t="s">
        <v>209</v>
      </c>
      <c r="AW563" s="15" t="s">
        <v>32</v>
      </c>
      <c r="AX563" s="15" t="s">
        <v>83</v>
      </c>
      <c r="AY563" s="275" t="s">
        <v>203</v>
      </c>
    </row>
    <row r="564" s="2" customFormat="1" ht="33" customHeight="1">
      <c r="A564" s="39"/>
      <c r="B564" s="40"/>
      <c r="C564" s="229" t="s">
        <v>880</v>
      </c>
      <c r="D564" s="229" t="s">
        <v>205</v>
      </c>
      <c r="E564" s="230" t="s">
        <v>565</v>
      </c>
      <c r="F564" s="231" t="s">
        <v>566</v>
      </c>
      <c r="G564" s="232" t="s">
        <v>213</v>
      </c>
      <c r="H564" s="233">
        <v>4713.5</v>
      </c>
      <c r="I564" s="234"/>
      <c r="J564" s="235">
        <f>ROUND(I564*H564,2)</f>
        <v>0</v>
      </c>
      <c r="K564" s="236"/>
      <c r="L564" s="45"/>
      <c r="M564" s="237" t="s">
        <v>1</v>
      </c>
      <c r="N564" s="238" t="s">
        <v>41</v>
      </c>
      <c r="O564" s="92"/>
      <c r="P564" s="239">
        <f>O564*H564</f>
        <v>0</v>
      </c>
      <c r="Q564" s="239">
        <v>0</v>
      </c>
      <c r="R564" s="239">
        <f>Q564*H564</f>
        <v>0</v>
      </c>
      <c r="S564" s="239">
        <v>0.045999999999999999</v>
      </c>
      <c r="T564" s="240">
        <f>S564*H564</f>
        <v>216.821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1" t="s">
        <v>209</v>
      </c>
      <c r="AT564" s="241" t="s">
        <v>205</v>
      </c>
      <c r="AU564" s="241" t="s">
        <v>85</v>
      </c>
      <c r="AY564" s="18" t="s">
        <v>203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8" t="s">
        <v>83</v>
      </c>
      <c r="BK564" s="242">
        <f>ROUND(I564*H564,2)</f>
        <v>0</v>
      </c>
      <c r="BL564" s="18" t="s">
        <v>209</v>
      </c>
      <c r="BM564" s="241" t="s">
        <v>567</v>
      </c>
    </row>
    <row r="565" s="2" customFormat="1" ht="33" customHeight="1">
      <c r="A565" s="39"/>
      <c r="B565" s="40"/>
      <c r="C565" s="229" t="s">
        <v>884</v>
      </c>
      <c r="D565" s="229" t="s">
        <v>205</v>
      </c>
      <c r="E565" s="230" t="s">
        <v>565</v>
      </c>
      <c r="F565" s="231" t="s">
        <v>566</v>
      </c>
      <c r="G565" s="232" t="s">
        <v>213</v>
      </c>
      <c r="H565" s="233">
        <v>684.47299999999996</v>
      </c>
      <c r="I565" s="234"/>
      <c r="J565" s="235">
        <f>ROUND(I565*H565,2)</f>
        <v>0</v>
      </c>
      <c r="K565" s="236"/>
      <c r="L565" s="45"/>
      <c r="M565" s="237" t="s">
        <v>1</v>
      </c>
      <c r="N565" s="238" t="s">
        <v>41</v>
      </c>
      <c r="O565" s="92"/>
      <c r="P565" s="239">
        <f>O565*H565</f>
        <v>0</v>
      </c>
      <c r="Q565" s="239">
        <v>0</v>
      </c>
      <c r="R565" s="239">
        <f>Q565*H565</f>
        <v>0</v>
      </c>
      <c r="S565" s="239">
        <v>0.045999999999999999</v>
      </c>
      <c r="T565" s="240">
        <f>S565*H565</f>
        <v>31.485757999999997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209</v>
      </c>
      <c r="AT565" s="241" t="s">
        <v>205</v>
      </c>
      <c r="AU565" s="241" t="s">
        <v>85</v>
      </c>
      <c r="AY565" s="18" t="s">
        <v>203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83</v>
      </c>
      <c r="BK565" s="242">
        <f>ROUND(I565*H565,2)</f>
        <v>0</v>
      </c>
      <c r="BL565" s="18" t="s">
        <v>209</v>
      </c>
      <c r="BM565" s="241" t="s">
        <v>2096</v>
      </c>
    </row>
    <row r="566" s="14" customFormat="1">
      <c r="A566" s="14"/>
      <c r="B566" s="254"/>
      <c r="C566" s="255"/>
      <c r="D566" s="245" t="s">
        <v>243</v>
      </c>
      <c r="E566" s="256" t="s">
        <v>1</v>
      </c>
      <c r="F566" s="257" t="s">
        <v>2904</v>
      </c>
      <c r="G566" s="255"/>
      <c r="H566" s="258">
        <v>684.47299999999996</v>
      </c>
      <c r="I566" s="259"/>
      <c r="J566" s="255"/>
      <c r="K566" s="255"/>
      <c r="L566" s="260"/>
      <c r="M566" s="261"/>
      <c r="N566" s="262"/>
      <c r="O566" s="262"/>
      <c r="P566" s="262"/>
      <c r="Q566" s="262"/>
      <c r="R566" s="262"/>
      <c r="S566" s="262"/>
      <c r="T566" s="26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4" t="s">
        <v>243</v>
      </c>
      <c r="AU566" s="264" t="s">
        <v>85</v>
      </c>
      <c r="AV566" s="14" t="s">
        <v>85</v>
      </c>
      <c r="AW566" s="14" t="s">
        <v>32</v>
      </c>
      <c r="AX566" s="14" t="s">
        <v>76</v>
      </c>
      <c r="AY566" s="264" t="s">
        <v>203</v>
      </c>
    </row>
    <row r="567" s="15" customFormat="1">
      <c r="A567" s="15"/>
      <c r="B567" s="265"/>
      <c r="C567" s="266"/>
      <c r="D567" s="245" t="s">
        <v>243</v>
      </c>
      <c r="E567" s="267" t="s">
        <v>1</v>
      </c>
      <c r="F567" s="268" t="s">
        <v>247</v>
      </c>
      <c r="G567" s="266"/>
      <c r="H567" s="269">
        <v>684.47299999999996</v>
      </c>
      <c r="I567" s="270"/>
      <c r="J567" s="266"/>
      <c r="K567" s="266"/>
      <c r="L567" s="271"/>
      <c r="M567" s="272"/>
      <c r="N567" s="273"/>
      <c r="O567" s="273"/>
      <c r="P567" s="273"/>
      <c r="Q567" s="273"/>
      <c r="R567" s="273"/>
      <c r="S567" s="273"/>
      <c r="T567" s="274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5" t="s">
        <v>243</v>
      </c>
      <c r="AU567" s="275" t="s">
        <v>85</v>
      </c>
      <c r="AV567" s="15" t="s">
        <v>209</v>
      </c>
      <c r="AW567" s="15" t="s">
        <v>32</v>
      </c>
      <c r="AX567" s="15" t="s">
        <v>83</v>
      </c>
      <c r="AY567" s="275" t="s">
        <v>203</v>
      </c>
    </row>
    <row r="568" s="2" customFormat="1" ht="37.8" customHeight="1">
      <c r="A568" s="39"/>
      <c r="B568" s="40"/>
      <c r="C568" s="229" t="s">
        <v>888</v>
      </c>
      <c r="D568" s="229" t="s">
        <v>205</v>
      </c>
      <c r="E568" s="230" t="s">
        <v>2905</v>
      </c>
      <c r="F568" s="231" t="s">
        <v>2906</v>
      </c>
      <c r="G568" s="232" t="s">
        <v>213</v>
      </c>
      <c r="H568" s="233">
        <v>854.74800000000005</v>
      </c>
      <c r="I568" s="234"/>
      <c r="J568" s="235">
        <f>ROUND(I568*H568,2)</f>
        <v>0</v>
      </c>
      <c r="K568" s="236"/>
      <c r="L568" s="45"/>
      <c r="M568" s="237" t="s">
        <v>1</v>
      </c>
      <c r="N568" s="238" t="s">
        <v>41</v>
      </c>
      <c r="O568" s="92"/>
      <c r="P568" s="239">
        <f>O568*H568</f>
        <v>0</v>
      </c>
      <c r="Q568" s="239">
        <v>0</v>
      </c>
      <c r="R568" s="239">
        <f>Q568*H568</f>
        <v>0</v>
      </c>
      <c r="S568" s="239">
        <v>0.01</v>
      </c>
      <c r="T568" s="240">
        <f>S568*H568</f>
        <v>8.5474800000000002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1" t="s">
        <v>209</v>
      </c>
      <c r="AT568" s="241" t="s">
        <v>205</v>
      </c>
      <c r="AU568" s="241" t="s">
        <v>85</v>
      </c>
      <c r="AY568" s="18" t="s">
        <v>203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8" t="s">
        <v>83</v>
      </c>
      <c r="BK568" s="242">
        <f>ROUND(I568*H568,2)</f>
        <v>0</v>
      </c>
      <c r="BL568" s="18" t="s">
        <v>209</v>
      </c>
      <c r="BM568" s="241" t="s">
        <v>2099</v>
      </c>
    </row>
    <row r="569" s="14" customFormat="1">
      <c r="A569" s="14"/>
      <c r="B569" s="254"/>
      <c r="C569" s="255"/>
      <c r="D569" s="245" t="s">
        <v>243</v>
      </c>
      <c r="E569" s="256" t="s">
        <v>1</v>
      </c>
      <c r="F569" s="257" t="s">
        <v>2907</v>
      </c>
      <c r="G569" s="255"/>
      <c r="H569" s="258">
        <v>854.74800000000005</v>
      </c>
      <c r="I569" s="259"/>
      <c r="J569" s="255"/>
      <c r="K569" s="255"/>
      <c r="L569" s="260"/>
      <c r="M569" s="261"/>
      <c r="N569" s="262"/>
      <c r="O569" s="262"/>
      <c r="P569" s="262"/>
      <c r="Q569" s="262"/>
      <c r="R569" s="262"/>
      <c r="S569" s="262"/>
      <c r="T569" s="26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4" t="s">
        <v>243</v>
      </c>
      <c r="AU569" s="264" t="s">
        <v>85</v>
      </c>
      <c r="AV569" s="14" t="s">
        <v>85</v>
      </c>
      <c r="AW569" s="14" t="s">
        <v>32</v>
      </c>
      <c r="AX569" s="14" t="s">
        <v>76</v>
      </c>
      <c r="AY569" s="264" t="s">
        <v>203</v>
      </c>
    </row>
    <row r="570" s="15" customFormat="1">
      <c r="A570" s="15"/>
      <c r="B570" s="265"/>
      <c r="C570" s="266"/>
      <c r="D570" s="245" t="s">
        <v>243</v>
      </c>
      <c r="E570" s="267" t="s">
        <v>1</v>
      </c>
      <c r="F570" s="268" t="s">
        <v>247</v>
      </c>
      <c r="G570" s="266"/>
      <c r="H570" s="269">
        <v>854.74800000000005</v>
      </c>
      <c r="I570" s="270"/>
      <c r="J570" s="266"/>
      <c r="K570" s="266"/>
      <c r="L570" s="271"/>
      <c r="M570" s="272"/>
      <c r="N570" s="273"/>
      <c r="O570" s="273"/>
      <c r="P570" s="273"/>
      <c r="Q570" s="273"/>
      <c r="R570" s="273"/>
      <c r="S570" s="273"/>
      <c r="T570" s="274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5" t="s">
        <v>243</v>
      </c>
      <c r="AU570" s="275" t="s">
        <v>85</v>
      </c>
      <c r="AV570" s="15" t="s">
        <v>209</v>
      </c>
      <c r="AW570" s="15" t="s">
        <v>32</v>
      </c>
      <c r="AX570" s="15" t="s">
        <v>83</v>
      </c>
      <c r="AY570" s="275" t="s">
        <v>203</v>
      </c>
    </row>
    <row r="571" s="2" customFormat="1" ht="37.8" customHeight="1">
      <c r="A571" s="39"/>
      <c r="B571" s="40"/>
      <c r="C571" s="229" t="s">
        <v>892</v>
      </c>
      <c r="D571" s="229" t="s">
        <v>205</v>
      </c>
      <c r="E571" s="230" t="s">
        <v>2908</v>
      </c>
      <c r="F571" s="231" t="s">
        <v>2909</v>
      </c>
      <c r="G571" s="232" t="s">
        <v>213</v>
      </c>
      <c r="H571" s="233">
        <v>402.39499999999998</v>
      </c>
      <c r="I571" s="234"/>
      <c r="J571" s="235">
        <f>ROUND(I571*H571,2)</f>
        <v>0</v>
      </c>
      <c r="K571" s="236"/>
      <c r="L571" s="45"/>
      <c r="M571" s="237" t="s">
        <v>1</v>
      </c>
      <c r="N571" s="238" t="s">
        <v>41</v>
      </c>
      <c r="O571" s="92"/>
      <c r="P571" s="239">
        <f>O571*H571</f>
        <v>0</v>
      </c>
      <c r="Q571" s="239">
        <v>0</v>
      </c>
      <c r="R571" s="239">
        <f>Q571*H571</f>
        <v>0</v>
      </c>
      <c r="S571" s="239">
        <v>0.016</v>
      </c>
      <c r="T571" s="240">
        <f>S571*H571</f>
        <v>6.43832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209</v>
      </c>
      <c r="AT571" s="241" t="s">
        <v>205</v>
      </c>
      <c r="AU571" s="241" t="s">
        <v>85</v>
      </c>
      <c r="AY571" s="18" t="s">
        <v>203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83</v>
      </c>
      <c r="BK571" s="242">
        <f>ROUND(I571*H571,2)</f>
        <v>0</v>
      </c>
      <c r="BL571" s="18" t="s">
        <v>209</v>
      </c>
      <c r="BM571" s="241" t="s">
        <v>2102</v>
      </c>
    </row>
    <row r="572" s="14" customFormat="1">
      <c r="A572" s="14"/>
      <c r="B572" s="254"/>
      <c r="C572" s="255"/>
      <c r="D572" s="245" t="s">
        <v>243</v>
      </c>
      <c r="E572" s="256" t="s">
        <v>1</v>
      </c>
      <c r="F572" s="257" t="s">
        <v>2910</v>
      </c>
      <c r="G572" s="255"/>
      <c r="H572" s="258">
        <v>22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4" t="s">
        <v>243</v>
      </c>
      <c r="AU572" s="264" t="s">
        <v>85</v>
      </c>
      <c r="AV572" s="14" t="s">
        <v>85</v>
      </c>
      <c r="AW572" s="14" t="s">
        <v>32</v>
      </c>
      <c r="AX572" s="14" t="s">
        <v>76</v>
      </c>
      <c r="AY572" s="264" t="s">
        <v>203</v>
      </c>
    </row>
    <row r="573" s="14" customFormat="1">
      <c r="A573" s="14"/>
      <c r="B573" s="254"/>
      <c r="C573" s="255"/>
      <c r="D573" s="245" t="s">
        <v>243</v>
      </c>
      <c r="E573" s="256" t="s">
        <v>1</v>
      </c>
      <c r="F573" s="257" t="s">
        <v>2911</v>
      </c>
      <c r="G573" s="255"/>
      <c r="H573" s="258">
        <v>380.39499999999998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4" t="s">
        <v>243</v>
      </c>
      <c r="AU573" s="264" t="s">
        <v>85</v>
      </c>
      <c r="AV573" s="14" t="s">
        <v>85</v>
      </c>
      <c r="AW573" s="14" t="s">
        <v>32</v>
      </c>
      <c r="AX573" s="14" t="s">
        <v>76</v>
      </c>
      <c r="AY573" s="264" t="s">
        <v>203</v>
      </c>
    </row>
    <row r="574" s="15" customFormat="1">
      <c r="A574" s="15"/>
      <c r="B574" s="265"/>
      <c r="C574" s="266"/>
      <c r="D574" s="245" t="s">
        <v>243</v>
      </c>
      <c r="E574" s="267" t="s">
        <v>1</v>
      </c>
      <c r="F574" s="268" t="s">
        <v>247</v>
      </c>
      <c r="G574" s="266"/>
      <c r="H574" s="269">
        <v>402.39499999999998</v>
      </c>
      <c r="I574" s="270"/>
      <c r="J574" s="266"/>
      <c r="K574" s="266"/>
      <c r="L574" s="271"/>
      <c r="M574" s="272"/>
      <c r="N574" s="273"/>
      <c r="O574" s="273"/>
      <c r="P574" s="273"/>
      <c r="Q574" s="273"/>
      <c r="R574" s="273"/>
      <c r="S574" s="273"/>
      <c r="T574" s="27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5" t="s">
        <v>243</v>
      </c>
      <c r="AU574" s="275" t="s">
        <v>85</v>
      </c>
      <c r="AV574" s="15" t="s">
        <v>209</v>
      </c>
      <c r="AW574" s="15" t="s">
        <v>32</v>
      </c>
      <c r="AX574" s="15" t="s">
        <v>83</v>
      </c>
      <c r="AY574" s="275" t="s">
        <v>203</v>
      </c>
    </row>
    <row r="575" s="2" customFormat="1" ht="37.8" customHeight="1">
      <c r="A575" s="39"/>
      <c r="B575" s="40"/>
      <c r="C575" s="229" t="s">
        <v>896</v>
      </c>
      <c r="D575" s="229" t="s">
        <v>205</v>
      </c>
      <c r="E575" s="230" t="s">
        <v>2912</v>
      </c>
      <c r="F575" s="231" t="s">
        <v>2913</v>
      </c>
      <c r="G575" s="232" t="s">
        <v>213</v>
      </c>
      <c r="H575" s="233">
        <v>1025.115</v>
      </c>
      <c r="I575" s="234"/>
      <c r="J575" s="235">
        <f>ROUND(I575*H575,2)</f>
        <v>0</v>
      </c>
      <c r="K575" s="236"/>
      <c r="L575" s="45"/>
      <c r="M575" s="237" t="s">
        <v>1</v>
      </c>
      <c r="N575" s="238" t="s">
        <v>41</v>
      </c>
      <c r="O575" s="92"/>
      <c r="P575" s="239">
        <f>O575*H575</f>
        <v>0</v>
      </c>
      <c r="Q575" s="239">
        <v>0</v>
      </c>
      <c r="R575" s="239">
        <f>Q575*H575</f>
        <v>0</v>
      </c>
      <c r="S575" s="239">
        <v>0.014</v>
      </c>
      <c r="T575" s="240">
        <f>S575*H575</f>
        <v>14.351610000000001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1" t="s">
        <v>209</v>
      </c>
      <c r="AT575" s="241" t="s">
        <v>205</v>
      </c>
      <c r="AU575" s="241" t="s">
        <v>85</v>
      </c>
      <c r="AY575" s="18" t="s">
        <v>203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8" t="s">
        <v>83</v>
      </c>
      <c r="BK575" s="242">
        <f>ROUND(I575*H575,2)</f>
        <v>0</v>
      </c>
      <c r="BL575" s="18" t="s">
        <v>209</v>
      </c>
      <c r="BM575" s="241" t="s">
        <v>2105</v>
      </c>
    </row>
    <row r="576" s="14" customFormat="1">
      <c r="A576" s="14"/>
      <c r="B576" s="254"/>
      <c r="C576" s="255"/>
      <c r="D576" s="245" t="s">
        <v>243</v>
      </c>
      <c r="E576" s="256" t="s">
        <v>1</v>
      </c>
      <c r="F576" s="257" t="s">
        <v>1340</v>
      </c>
      <c r="G576" s="255"/>
      <c r="H576" s="258">
        <v>1025.115</v>
      </c>
      <c r="I576" s="259"/>
      <c r="J576" s="255"/>
      <c r="K576" s="255"/>
      <c r="L576" s="260"/>
      <c r="M576" s="261"/>
      <c r="N576" s="262"/>
      <c r="O576" s="262"/>
      <c r="P576" s="262"/>
      <c r="Q576" s="262"/>
      <c r="R576" s="262"/>
      <c r="S576" s="262"/>
      <c r="T576" s="26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4" t="s">
        <v>243</v>
      </c>
      <c r="AU576" s="264" t="s">
        <v>85</v>
      </c>
      <c r="AV576" s="14" t="s">
        <v>85</v>
      </c>
      <c r="AW576" s="14" t="s">
        <v>32</v>
      </c>
      <c r="AX576" s="14" t="s">
        <v>76</v>
      </c>
      <c r="AY576" s="264" t="s">
        <v>203</v>
      </c>
    </row>
    <row r="577" s="15" customFormat="1">
      <c r="A577" s="15"/>
      <c r="B577" s="265"/>
      <c r="C577" s="266"/>
      <c r="D577" s="245" t="s">
        <v>243</v>
      </c>
      <c r="E577" s="267" t="s">
        <v>1</v>
      </c>
      <c r="F577" s="268" t="s">
        <v>247</v>
      </c>
      <c r="G577" s="266"/>
      <c r="H577" s="269">
        <v>1025.115</v>
      </c>
      <c r="I577" s="270"/>
      <c r="J577" s="266"/>
      <c r="K577" s="266"/>
      <c r="L577" s="271"/>
      <c r="M577" s="272"/>
      <c r="N577" s="273"/>
      <c r="O577" s="273"/>
      <c r="P577" s="273"/>
      <c r="Q577" s="273"/>
      <c r="R577" s="273"/>
      <c r="S577" s="273"/>
      <c r="T577" s="27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5" t="s">
        <v>243</v>
      </c>
      <c r="AU577" s="275" t="s">
        <v>85</v>
      </c>
      <c r="AV577" s="15" t="s">
        <v>209</v>
      </c>
      <c r="AW577" s="15" t="s">
        <v>32</v>
      </c>
      <c r="AX577" s="15" t="s">
        <v>83</v>
      </c>
      <c r="AY577" s="275" t="s">
        <v>203</v>
      </c>
    </row>
    <row r="578" s="2" customFormat="1" ht="33" customHeight="1">
      <c r="A578" s="39"/>
      <c r="B578" s="40"/>
      <c r="C578" s="229" t="s">
        <v>901</v>
      </c>
      <c r="D578" s="229" t="s">
        <v>205</v>
      </c>
      <c r="E578" s="230" t="s">
        <v>2914</v>
      </c>
      <c r="F578" s="231" t="s">
        <v>2915</v>
      </c>
      <c r="G578" s="232" t="s">
        <v>208</v>
      </c>
      <c r="H578" s="233">
        <v>25.199999999999999</v>
      </c>
      <c r="I578" s="234"/>
      <c r="J578" s="235">
        <f>ROUND(I578*H578,2)</f>
        <v>0</v>
      </c>
      <c r="K578" s="236"/>
      <c r="L578" s="45"/>
      <c r="M578" s="237" t="s">
        <v>1</v>
      </c>
      <c r="N578" s="238" t="s">
        <v>41</v>
      </c>
      <c r="O578" s="92"/>
      <c r="P578" s="239">
        <f>O578*H578</f>
        <v>0</v>
      </c>
      <c r="Q578" s="239">
        <v>0</v>
      </c>
      <c r="R578" s="239">
        <f>Q578*H578</f>
        <v>0</v>
      </c>
      <c r="S578" s="239">
        <v>0.46999999999999997</v>
      </c>
      <c r="T578" s="240">
        <f>S578*H578</f>
        <v>11.843999999999999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1" t="s">
        <v>209</v>
      </c>
      <c r="AT578" s="241" t="s">
        <v>205</v>
      </c>
      <c r="AU578" s="241" t="s">
        <v>85</v>
      </c>
      <c r="AY578" s="18" t="s">
        <v>203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8" t="s">
        <v>83</v>
      </c>
      <c r="BK578" s="242">
        <f>ROUND(I578*H578,2)</f>
        <v>0</v>
      </c>
      <c r="BL578" s="18" t="s">
        <v>209</v>
      </c>
      <c r="BM578" s="241" t="s">
        <v>2108</v>
      </c>
    </row>
    <row r="579" s="14" customFormat="1">
      <c r="A579" s="14"/>
      <c r="B579" s="254"/>
      <c r="C579" s="255"/>
      <c r="D579" s="245" t="s">
        <v>243</v>
      </c>
      <c r="E579" s="256" t="s">
        <v>1</v>
      </c>
      <c r="F579" s="257" t="s">
        <v>2916</v>
      </c>
      <c r="G579" s="255"/>
      <c r="H579" s="258">
        <v>25.199999999999999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4" t="s">
        <v>243</v>
      </c>
      <c r="AU579" s="264" t="s">
        <v>85</v>
      </c>
      <c r="AV579" s="14" t="s">
        <v>85</v>
      </c>
      <c r="AW579" s="14" t="s">
        <v>32</v>
      </c>
      <c r="AX579" s="14" t="s">
        <v>76</v>
      </c>
      <c r="AY579" s="264" t="s">
        <v>203</v>
      </c>
    </row>
    <row r="580" s="15" customFormat="1">
      <c r="A580" s="15"/>
      <c r="B580" s="265"/>
      <c r="C580" s="266"/>
      <c r="D580" s="245" t="s">
        <v>243</v>
      </c>
      <c r="E580" s="267" t="s">
        <v>1</v>
      </c>
      <c r="F580" s="268" t="s">
        <v>247</v>
      </c>
      <c r="G580" s="266"/>
      <c r="H580" s="269">
        <v>25.199999999999999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5" t="s">
        <v>243</v>
      </c>
      <c r="AU580" s="275" t="s">
        <v>85</v>
      </c>
      <c r="AV580" s="15" t="s">
        <v>209</v>
      </c>
      <c r="AW580" s="15" t="s">
        <v>32</v>
      </c>
      <c r="AX580" s="15" t="s">
        <v>83</v>
      </c>
      <c r="AY580" s="275" t="s">
        <v>203</v>
      </c>
    </row>
    <row r="581" s="2" customFormat="1" ht="24.15" customHeight="1">
      <c r="A581" s="39"/>
      <c r="B581" s="40"/>
      <c r="C581" s="229" t="s">
        <v>905</v>
      </c>
      <c r="D581" s="229" t="s">
        <v>205</v>
      </c>
      <c r="E581" s="230" t="s">
        <v>2917</v>
      </c>
      <c r="F581" s="231" t="s">
        <v>2918</v>
      </c>
      <c r="G581" s="232" t="s">
        <v>213</v>
      </c>
      <c r="H581" s="233">
        <v>37.880000000000003</v>
      </c>
      <c r="I581" s="234"/>
      <c r="J581" s="235">
        <f>ROUND(I581*H581,2)</f>
        <v>0</v>
      </c>
      <c r="K581" s="236"/>
      <c r="L581" s="45"/>
      <c r="M581" s="237" t="s">
        <v>1</v>
      </c>
      <c r="N581" s="238" t="s">
        <v>41</v>
      </c>
      <c r="O581" s="92"/>
      <c r="P581" s="239">
        <f>O581*H581</f>
        <v>0</v>
      </c>
      <c r="Q581" s="239">
        <v>0</v>
      </c>
      <c r="R581" s="239">
        <f>Q581*H581</f>
        <v>0</v>
      </c>
      <c r="S581" s="239">
        <v>0</v>
      </c>
      <c r="T581" s="240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1" t="s">
        <v>209</v>
      </c>
      <c r="AT581" s="241" t="s">
        <v>205</v>
      </c>
      <c r="AU581" s="241" t="s">
        <v>85</v>
      </c>
      <c r="AY581" s="18" t="s">
        <v>203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8" t="s">
        <v>83</v>
      </c>
      <c r="BK581" s="242">
        <f>ROUND(I581*H581,2)</f>
        <v>0</v>
      </c>
      <c r="BL581" s="18" t="s">
        <v>209</v>
      </c>
      <c r="BM581" s="241" t="s">
        <v>2111</v>
      </c>
    </row>
    <row r="582" s="13" customFormat="1">
      <c r="A582" s="13"/>
      <c r="B582" s="243"/>
      <c r="C582" s="244"/>
      <c r="D582" s="245" t="s">
        <v>243</v>
      </c>
      <c r="E582" s="246" t="s">
        <v>1</v>
      </c>
      <c r="F582" s="247" t="s">
        <v>2919</v>
      </c>
      <c r="G582" s="244"/>
      <c r="H582" s="246" t="s">
        <v>1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3" t="s">
        <v>243</v>
      </c>
      <c r="AU582" s="253" t="s">
        <v>85</v>
      </c>
      <c r="AV582" s="13" t="s">
        <v>83</v>
      </c>
      <c r="AW582" s="13" t="s">
        <v>32</v>
      </c>
      <c r="AX582" s="13" t="s">
        <v>76</v>
      </c>
      <c r="AY582" s="253" t="s">
        <v>203</v>
      </c>
    </row>
    <row r="583" s="14" customFormat="1">
      <c r="A583" s="14"/>
      <c r="B583" s="254"/>
      <c r="C583" s="255"/>
      <c r="D583" s="245" t="s">
        <v>243</v>
      </c>
      <c r="E583" s="256" t="s">
        <v>1</v>
      </c>
      <c r="F583" s="257" t="s">
        <v>2920</v>
      </c>
      <c r="G583" s="255"/>
      <c r="H583" s="258">
        <v>37.880000000000003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4" t="s">
        <v>243</v>
      </c>
      <c r="AU583" s="264" t="s">
        <v>85</v>
      </c>
      <c r="AV583" s="14" t="s">
        <v>85</v>
      </c>
      <c r="AW583" s="14" t="s">
        <v>32</v>
      </c>
      <c r="AX583" s="14" t="s">
        <v>76</v>
      </c>
      <c r="AY583" s="264" t="s">
        <v>203</v>
      </c>
    </row>
    <row r="584" s="15" customFormat="1">
      <c r="A584" s="15"/>
      <c r="B584" s="265"/>
      <c r="C584" s="266"/>
      <c r="D584" s="245" t="s">
        <v>243</v>
      </c>
      <c r="E584" s="267" t="s">
        <v>1</v>
      </c>
      <c r="F584" s="268" t="s">
        <v>247</v>
      </c>
      <c r="G584" s="266"/>
      <c r="H584" s="269">
        <v>37.880000000000003</v>
      </c>
      <c r="I584" s="270"/>
      <c r="J584" s="266"/>
      <c r="K584" s="266"/>
      <c r="L584" s="271"/>
      <c r="M584" s="272"/>
      <c r="N584" s="273"/>
      <c r="O584" s="273"/>
      <c r="P584" s="273"/>
      <c r="Q584" s="273"/>
      <c r="R584" s="273"/>
      <c r="S584" s="273"/>
      <c r="T584" s="27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5" t="s">
        <v>243</v>
      </c>
      <c r="AU584" s="275" t="s">
        <v>85</v>
      </c>
      <c r="AV584" s="15" t="s">
        <v>209</v>
      </c>
      <c r="AW584" s="15" t="s">
        <v>32</v>
      </c>
      <c r="AX584" s="15" t="s">
        <v>83</v>
      </c>
      <c r="AY584" s="275" t="s">
        <v>203</v>
      </c>
    </row>
    <row r="585" s="2" customFormat="1" ht="21.75" customHeight="1">
      <c r="A585" s="39"/>
      <c r="B585" s="40"/>
      <c r="C585" s="229" t="s">
        <v>909</v>
      </c>
      <c r="D585" s="229" t="s">
        <v>205</v>
      </c>
      <c r="E585" s="230" t="s">
        <v>2921</v>
      </c>
      <c r="F585" s="231" t="s">
        <v>2922</v>
      </c>
      <c r="G585" s="232" t="s">
        <v>213</v>
      </c>
      <c r="H585" s="233">
        <v>37.880000000000003</v>
      </c>
      <c r="I585" s="234"/>
      <c r="J585" s="235">
        <f>ROUND(I585*H585,2)</f>
        <v>0</v>
      </c>
      <c r="K585" s="236"/>
      <c r="L585" s="45"/>
      <c r="M585" s="237" t="s">
        <v>1</v>
      </c>
      <c r="N585" s="238" t="s">
        <v>41</v>
      </c>
      <c r="O585" s="92"/>
      <c r="P585" s="239">
        <f>O585*H585</f>
        <v>0</v>
      </c>
      <c r="Q585" s="239">
        <v>0.02324</v>
      </c>
      <c r="R585" s="239">
        <f>Q585*H585</f>
        <v>0.88033120000000009</v>
      </c>
      <c r="S585" s="239">
        <v>0</v>
      </c>
      <c r="T585" s="24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1" t="s">
        <v>209</v>
      </c>
      <c r="AT585" s="241" t="s">
        <v>205</v>
      </c>
      <c r="AU585" s="241" t="s">
        <v>85</v>
      </c>
      <c r="AY585" s="18" t="s">
        <v>203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8" t="s">
        <v>83</v>
      </c>
      <c r="BK585" s="242">
        <f>ROUND(I585*H585,2)</f>
        <v>0</v>
      </c>
      <c r="BL585" s="18" t="s">
        <v>209</v>
      </c>
      <c r="BM585" s="241" t="s">
        <v>2114</v>
      </c>
    </row>
    <row r="586" s="13" customFormat="1">
      <c r="A586" s="13"/>
      <c r="B586" s="243"/>
      <c r="C586" s="244"/>
      <c r="D586" s="245" t="s">
        <v>243</v>
      </c>
      <c r="E586" s="246" t="s">
        <v>1</v>
      </c>
      <c r="F586" s="247" t="s">
        <v>2923</v>
      </c>
      <c r="G586" s="244"/>
      <c r="H586" s="246" t="s">
        <v>1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243</v>
      </c>
      <c r="AU586" s="253" t="s">
        <v>85</v>
      </c>
      <c r="AV586" s="13" t="s">
        <v>83</v>
      </c>
      <c r="AW586" s="13" t="s">
        <v>32</v>
      </c>
      <c r="AX586" s="13" t="s">
        <v>76</v>
      </c>
      <c r="AY586" s="253" t="s">
        <v>203</v>
      </c>
    </row>
    <row r="587" s="14" customFormat="1">
      <c r="A587" s="14"/>
      <c r="B587" s="254"/>
      <c r="C587" s="255"/>
      <c r="D587" s="245" t="s">
        <v>243</v>
      </c>
      <c r="E587" s="256" t="s">
        <v>1</v>
      </c>
      <c r="F587" s="257" t="s">
        <v>2920</v>
      </c>
      <c r="G587" s="255"/>
      <c r="H587" s="258">
        <v>37.880000000000003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243</v>
      </c>
      <c r="AU587" s="264" t="s">
        <v>85</v>
      </c>
      <c r="AV587" s="14" t="s">
        <v>85</v>
      </c>
      <c r="AW587" s="14" t="s">
        <v>32</v>
      </c>
      <c r="AX587" s="14" t="s">
        <v>76</v>
      </c>
      <c r="AY587" s="264" t="s">
        <v>203</v>
      </c>
    </row>
    <row r="588" s="15" customFormat="1">
      <c r="A588" s="15"/>
      <c r="B588" s="265"/>
      <c r="C588" s="266"/>
      <c r="D588" s="245" t="s">
        <v>243</v>
      </c>
      <c r="E588" s="267" t="s">
        <v>1</v>
      </c>
      <c r="F588" s="268" t="s">
        <v>247</v>
      </c>
      <c r="G588" s="266"/>
      <c r="H588" s="269">
        <v>37.880000000000003</v>
      </c>
      <c r="I588" s="270"/>
      <c r="J588" s="266"/>
      <c r="K588" s="266"/>
      <c r="L588" s="271"/>
      <c r="M588" s="272"/>
      <c r="N588" s="273"/>
      <c r="O588" s="273"/>
      <c r="P588" s="273"/>
      <c r="Q588" s="273"/>
      <c r="R588" s="273"/>
      <c r="S588" s="273"/>
      <c r="T588" s="274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5" t="s">
        <v>243</v>
      </c>
      <c r="AU588" s="275" t="s">
        <v>85</v>
      </c>
      <c r="AV588" s="15" t="s">
        <v>209</v>
      </c>
      <c r="AW588" s="15" t="s">
        <v>32</v>
      </c>
      <c r="AX588" s="15" t="s">
        <v>83</v>
      </c>
      <c r="AY588" s="275" t="s">
        <v>203</v>
      </c>
    </row>
    <row r="589" s="2" customFormat="1" ht="24.15" customHeight="1">
      <c r="A589" s="39"/>
      <c r="B589" s="40"/>
      <c r="C589" s="229" t="s">
        <v>913</v>
      </c>
      <c r="D589" s="229" t="s">
        <v>205</v>
      </c>
      <c r="E589" s="230" t="s">
        <v>2924</v>
      </c>
      <c r="F589" s="231" t="s">
        <v>2925</v>
      </c>
      <c r="G589" s="232" t="s">
        <v>213</v>
      </c>
      <c r="H589" s="233">
        <v>37.880000000000003</v>
      </c>
      <c r="I589" s="234"/>
      <c r="J589" s="235">
        <f>ROUND(I589*H589,2)</f>
        <v>0</v>
      </c>
      <c r="K589" s="236"/>
      <c r="L589" s="45"/>
      <c r="M589" s="237" t="s">
        <v>1</v>
      </c>
      <c r="N589" s="238" t="s">
        <v>41</v>
      </c>
      <c r="O589" s="92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209</v>
      </c>
      <c r="AT589" s="241" t="s">
        <v>205</v>
      </c>
      <c r="AU589" s="241" t="s">
        <v>85</v>
      </c>
      <c r="AY589" s="18" t="s">
        <v>203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83</v>
      </c>
      <c r="BK589" s="242">
        <f>ROUND(I589*H589,2)</f>
        <v>0</v>
      </c>
      <c r="BL589" s="18" t="s">
        <v>209</v>
      </c>
      <c r="BM589" s="241" t="s">
        <v>2117</v>
      </c>
    </row>
    <row r="590" s="2" customFormat="1" ht="16.5" customHeight="1">
      <c r="A590" s="39"/>
      <c r="B590" s="40"/>
      <c r="C590" s="229" t="s">
        <v>917</v>
      </c>
      <c r="D590" s="229" t="s">
        <v>205</v>
      </c>
      <c r="E590" s="230" t="s">
        <v>2926</v>
      </c>
      <c r="F590" s="231" t="s">
        <v>2927</v>
      </c>
      <c r="G590" s="232" t="s">
        <v>213</v>
      </c>
      <c r="H590" s="233">
        <v>37.880000000000003</v>
      </c>
      <c r="I590" s="234"/>
      <c r="J590" s="235">
        <f>ROUND(I590*H590,2)</f>
        <v>0</v>
      </c>
      <c r="K590" s="236"/>
      <c r="L590" s="45"/>
      <c r="M590" s="237" t="s">
        <v>1</v>
      </c>
      <c r="N590" s="238" t="s">
        <v>41</v>
      </c>
      <c r="O590" s="92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209</v>
      </c>
      <c r="AT590" s="241" t="s">
        <v>205</v>
      </c>
      <c r="AU590" s="241" t="s">
        <v>85</v>
      </c>
      <c r="AY590" s="18" t="s">
        <v>203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83</v>
      </c>
      <c r="BK590" s="242">
        <f>ROUND(I590*H590,2)</f>
        <v>0</v>
      </c>
      <c r="BL590" s="18" t="s">
        <v>209</v>
      </c>
      <c r="BM590" s="241" t="s">
        <v>2120</v>
      </c>
    </row>
    <row r="591" s="13" customFormat="1">
      <c r="A591" s="13"/>
      <c r="B591" s="243"/>
      <c r="C591" s="244"/>
      <c r="D591" s="245" t="s">
        <v>243</v>
      </c>
      <c r="E591" s="246" t="s">
        <v>1</v>
      </c>
      <c r="F591" s="247" t="s">
        <v>2923</v>
      </c>
      <c r="G591" s="244"/>
      <c r="H591" s="246" t="s">
        <v>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243</v>
      </c>
      <c r="AU591" s="253" t="s">
        <v>85</v>
      </c>
      <c r="AV591" s="13" t="s">
        <v>83</v>
      </c>
      <c r="AW591" s="13" t="s">
        <v>32</v>
      </c>
      <c r="AX591" s="13" t="s">
        <v>76</v>
      </c>
      <c r="AY591" s="253" t="s">
        <v>203</v>
      </c>
    </row>
    <row r="592" s="14" customFormat="1">
      <c r="A592" s="14"/>
      <c r="B592" s="254"/>
      <c r="C592" s="255"/>
      <c r="D592" s="245" t="s">
        <v>243</v>
      </c>
      <c r="E592" s="256" t="s">
        <v>1</v>
      </c>
      <c r="F592" s="257" t="s">
        <v>2920</v>
      </c>
      <c r="G592" s="255"/>
      <c r="H592" s="258">
        <v>37.880000000000003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4" t="s">
        <v>243</v>
      </c>
      <c r="AU592" s="264" t="s">
        <v>85</v>
      </c>
      <c r="AV592" s="14" t="s">
        <v>85</v>
      </c>
      <c r="AW592" s="14" t="s">
        <v>32</v>
      </c>
      <c r="AX592" s="14" t="s">
        <v>76</v>
      </c>
      <c r="AY592" s="264" t="s">
        <v>203</v>
      </c>
    </row>
    <row r="593" s="15" customFormat="1">
      <c r="A593" s="15"/>
      <c r="B593" s="265"/>
      <c r="C593" s="266"/>
      <c r="D593" s="245" t="s">
        <v>243</v>
      </c>
      <c r="E593" s="267" t="s">
        <v>1</v>
      </c>
      <c r="F593" s="268" t="s">
        <v>247</v>
      </c>
      <c r="G593" s="266"/>
      <c r="H593" s="269">
        <v>37.880000000000003</v>
      </c>
      <c r="I593" s="270"/>
      <c r="J593" s="266"/>
      <c r="K593" s="266"/>
      <c r="L593" s="271"/>
      <c r="M593" s="272"/>
      <c r="N593" s="273"/>
      <c r="O593" s="273"/>
      <c r="P593" s="273"/>
      <c r="Q593" s="273"/>
      <c r="R593" s="273"/>
      <c r="S593" s="273"/>
      <c r="T593" s="27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5" t="s">
        <v>243</v>
      </c>
      <c r="AU593" s="275" t="s">
        <v>85</v>
      </c>
      <c r="AV593" s="15" t="s">
        <v>209</v>
      </c>
      <c r="AW593" s="15" t="s">
        <v>32</v>
      </c>
      <c r="AX593" s="15" t="s">
        <v>83</v>
      </c>
      <c r="AY593" s="275" t="s">
        <v>203</v>
      </c>
    </row>
    <row r="594" s="2" customFormat="1" ht="21.75" customHeight="1">
      <c r="A594" s="39"/>
      <c r="B594" s="40"/>
      <c r="C594" s="229" t="s">
        <v>921</v>
      </c>
      <c r="D594" s="229" t="s">
        <v>205</v>
      </c>
      <c r="E594" s="230" t="s">
        <v>2928</v>
      </c>
      <c r="F594" s="231" t="s">
        <v>2929</v>
      </c>
      <c r="G594" s="232" t="s">
        <v>213</v>
      </c>
      <c r="H594" s="233">
        <v>37.880000000000003</v>
      </c>
      <c r="I594" s="234"/>
      <c r="J594" s="235">
        <f>ROUND(I594*H594,2)</f>
        <v>0</v>
      </c>
      <c r="K594" s="236"/>
      <c r="L594" s="45"/>
      <c r="M594" s="237" t="s">
        <v>1</v>
      </c>
      <c r="N594" s="238" t="s">
        <v>41</v>
      </c>
      <c r="O594" s="92"/>
      <c r="P594" s="239">
        <f>O594*H594</f>
        <v>0</v>
      </c>
      <c r="Q594" s="239">
        <v>0</v>
      </c>
      <c r="R594" s="239">
        <f>Q594*H594</f>
        <v>0</v>
      </c>
      <c r="S594" s="239">
        <v>0</v>
      </c>
      <c r="T594" s="240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1" t="s">
        <v>209</v>
      </c>
      <c r="AT594" s="241" t="s">
        <v>205</v>
      </c>
      <c r="AU594" s="241" t="s">
        <v>85</v>
      </c>
      <c r="AY594" s="18" t="s">
        <v>203</v>
      </c>
      <c r="BE594" s="242">
        <f>IF(N594="základní",J594,0)</f>
        <v>0</v>
      </c>
      <c r="BF594" s="242">
        <f>IF(N594="snížená",J594,0)</f>
        <v>0</v>
      </c>
      <c r="BG594" s="242">
        <f>IF(N594="zákl. přenesená",J594,0)</f>
        <v>0</v>
      </c>
      <c r="BH594" s="242">
        <f>IF(N594="sníž. přenesená",J594,0)</f>
        <v>0</v>
      </c>
      <c r="BI594" s="242">
        <f>IF(N594="nulová",J594,0)</f>
        <v>0</v>
      </c>
      <c r="BJ594" s="18" t="s">
        <v>83</v>
      </c>
      <c r="BK594" s="242">
        <f>ROUND(I594*H594,2)</f>
        <v>0</v>
      </c>
      <c r="BL594" s="18" t="s">
        <v>209</v>
      </c>
      <c r="BM594" s="241" t="s">
        <v>2123</v>
      </c>
    </row>
    <row r="595" s="12" customFormat="1" ht="22.8" customHeight="1">
      <c r="A595" s="12"/>
      <c r="B595" s="213"/>
      <c r="C595" s="214"/>
      <c r="D595" s="215" t="s">
        <v>75</v>
      </c>
      <c r="E595" s="227" t="s">
        <v>568</v>
      </c>
      <c r="F595" s="227" t="s">
        <v>569</v>
      </c>
      <c r="G595" s="214"/>
      <c r="H595" s="214"/>
      <c r="I595" s="217"/>
      <c r="J595" s="228">
        <f>BK595</f>
        <v>0</v>
      </c>
      <c r="K595" s="214"/>
      <c r="L595" s="219"/>
      <c r="M595" s="220"/>
      <c r="N595" s="221"/>
      <c r="O595" s="221"/>
      <c r="P595" s="222">
        <f>SUM(P596:P601)</f>
        <v>0</v>
      </c>
      <c r="Q595" s="221"/>
      <c r="R595" s="222">
        <f>SUM(R596:R601)</f>
        <v>0</v>
      </c>
      <c r="S595" s="221"/>
      <c r="T595" s="223">
        <f>SUM(T596:T601)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4" t="s">
        <v>83</v>
      </c>
      <c r="AT595" s="225" t="s">
        <v>75</v>
      </c>
      <c r="AU595" s="225" t="s">
        <v>83</v>
      </c>
      <c r="AY595" s="224" t="s">
        <v>203</v>
      </c>
      <c r="BK595" s="226">
        <f>SUM(BK596:BK601)</f>
        <v>0</v>
      </c>
    </row>
    <row r="596" s="2" customFormat="1" ht="33" customHeight="1">
      <c r="A596" s="39"/>
      <c r="B596" s="40"/>
      <c r="C596" s="229" t="s">
        <v>925</v>
      </c>
      <c r="D596" s="229" t="s">
        <v>205</v>
      </c>
      <c r="E596" s="230" t="s">
        <v>571</v>
      </c>
      <c r="F596" s="231" t="s">
        <v>572</v>
      </c>
      <c r="G596" s="232" t="s">
        <v>241</v>
      </c>
      <c r="H596" s="233">
        <v>3241.152</v>
      </c>
      <c r="I596" s="234"/>
      <c r="J596" s="235">
        <f>ROUND(I596*H596,2)</f>
        <v>0</v>
      </c>
      <c r="K596" s="236"/>
      <c r="L596" s="45"/>
      <c r="M596" s="237" t="s">
        <v>1</v>
      </c>
      <c r="N596" s="238" t="s">
        <v>41</v>
      </c>
      <c r="O596" s="92"/>
      <c r="P596" s="239">
        <f>O596*H596</f>
        <v>0</v>
      </c>
      <c r="Q596" s="239">
        <v>0</v>
      </c>
      <c r="R596" s="239">
        <f>Q596*H596</f>
        <v>0</v>
      </c>
      <c r="S596" s="239">
        <v>0</v>
      </c>
      <c r="T596" s="24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1" t="s">
        <v>209</v>
      </c>
      <c r="AT596" s="241" t="s">
        <v>205</v>
      </c>
      <c r="AU596" s="241" t="s">
        <v>85</v>
      </c>
      <c r="AY596" s="18" t="s">
        <v>203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8" t="s">
        <v>83</v>
      </c>
      <c r="BK596" s="242">
        <f>ROUND(I596*H596,2)</f>
        <v>0</v>
      </c>
      <c r="BL596" s="18" t="s">
        <v>209</v>
      </c>
      <c r="BM596" s="241" t="s">
        <v>2930</v>
      </c>
    </row>
    <row r="597" s="2" customFormat="1" ht="33" customHeight="1">
      <c r="A597" s="39"/>
      <c r="B597" s="40"/>
      <c r="C597" s="229" t="s">
        <v>929</v>
      </c>
      <c r="D597" s="229" t="s">
        <v>205</v>
      </c>
      <c r="E597" s="230" t="s">
        <v>575</v>
      </c>
      <c r="F597" s="231" t="s">
        <v>576</v>
      </c>
      <c r="G597" s="232" t="s">
        <v>241</v>
      </c>
      <c r="H597" s="233">
        <v>3241.152</v>
      </c>
      <c r="I597" s="234"/>
      <c r="J597" s="235">
        <f>ROUND(I597*H597,2)</f>
        <v>0</v>
      </c>
      <c r="K597" s="236"/>
      <c r="L597" s="45"/>
      <c r="M597" s="237" t="s">
        <v>1</v>
      </c>
      <c r="N597" s="238" t="s">
        <v>41</v>
      </c>
      <c r="O597" s="92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209</v>
      </c>
      <c r="AT597" s="241" t="s">
        <v>205</v>
      </c>
      <c r="AU597" s="241" t="s">
        <v>85</v>
      </c>
      <c r="AY597" s="18" t="s">
        <v>203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83</v>
      </c>
      <c r="BK597" s="242">
        <f>ROUND(I597*H597,2)</f>
        <v>0</v>
      </c>
      <c r="BL597" s="18" t="s">
        <v>209</v>
      </c>
      <c r="BM597" s="241" t="s">
        <v>2931</v>
      </c>
    </row>
    <row r="598" s="2" customFormat="1" ht="24.15" customHeight="1">
      <c r="A598" s="39"/>
      <c r="B598" s="40"/>
      <c r="C598" s="229" t="s">
        <v>933</v>
      </c>
      <c r="D598" s="229" t="s">
        <v>205</v>
      </c>
      <c r="E598" s="230" t="s">
        <v>579</v>
      </c>
      <c r="F598" s="231" t="s">
        <v>580</v>
      </c>
      <c r="G598" s="232" t="s">
        <v>241</v>
      </c>
      <c r="H598" s="233">
        <v>3241.152</v>
      </c>
      <c r="I598" s="234"/>
      <c r="J598" s="235">
        <f>ROUND(I598*H598,2)</f>
        <v>0</v>
      </c>
      <c r="K598" s="236"/>
      <c r="L598" s="45"/>
      <c r="M598" s="237" t="s">
        <v>1</v>
      </c>
      <c r="N598" s="238" t="s">
        <v>41</v>
      </c>
      <c r="O598" s="92"/>
      <c r="P598" s="239">
        <f>O598*H598</f>
        <v>0</v>
      </c>
      <c r="Q598" s="239">
        <v>0</v>
      </c>
      <c r="R598" s="239">
        <f>Q598*H598</f>
        <v>0</v>
      </c>
      <c r="S598" s="239">
        <v>0</v>
      </c>
      <c r="T598" s="24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1" t="s">
        <v>209</v>
      </c>
      <c r="AT598" s="241" t="s">
        <v>205</v>
      </c>
      <c r="AU598" s="241" t="s">
        <v>85</v>
      </c>
      <c r="AY598" s="18" t="s">
        <v>203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8" t="s">
        <v>83</v>
      </c>
      <c r="BK598" s="242">
        <f>ROUND(I598*H598,2)</f>
        <v>0</v>
      </c>
      <c r="BL598" s="18" t="s">
        <v>209</v>
      </c>
      <c r="BM598" s="241" t="s">
        <v>2932</v>
      </c>
    </row>
    <row r="599" s="2" customFormat="1" ht="24.15" customHeight="1">
      <c r="A599" s="39"/>
      <c r="B599" s="40"/>
      <c r="C599" s="229" t="s">
        <v>937</v>
      </c>
      <c r="D599" s="229" t="s">
        <v>205</v>
      </c>
      <c r="E599" s="230" t="s">
        <v>582</v>
      </c>
      <c r="F599" s="231" t="s">
        <v>583</v>
      </c>
      <c r="G599" s="232" t="s">
        <v>241</v>
      </c>
      <c r="H599" s="233">
        <v>64823.040000000001</v>
      </c>
      <c r="I599" s="234"/>
      <c r="J599" s="235">
        <f>ROUND(I599*H599,2)</f>
        <v>0</v>
      </c>
      <c r="K599" s="236"/>
      <c r="L599" s="45"/>
      <c r="M599" s="237" t="s">
        <v>1</v>
      </c>
      <c r="N599" s="238" t="s">
        <v>41</v>
      </c>
      <c r="O599" s="92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1" t="s">
        <v>209</v>
      </c>
      <c r="AT599" s="241" t="s">
        <v>205</v>
      </c>
      <c r="AU599" s="241" t="s">
        <v>85</v>
      </c>
      <c r="AY599" s="18" t="s">
        <v>203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8" t="s">
        <v>83</v>
      </c>
      <c r="BK599" s="242">
        <f>ROUND(I599*H599,2)</f>
        <v>0</v>
      </c>
      <c r="BL599" s="18" t="s">
        <v>209</v>
      </c>
      <c r="BM599" s="241" t="s">
        <v>2933</v>
      </c>
    </row>
    <row r="600" s="14" customFormat="1">
      <c r="A600" s="14"/>
      <c r="B600" s="254"/>
      <c r="C600" s="255"/>
      <c r="D600" s="245" t="s">
        <v>243</v>
      </c>
      <c r="E600" s="255"/>
      <c r="F600" s="257" t="s">
        <v>2934</v>
      </c>
      <c r="G600" s="255"/>
      <c r="H600" s="258">
        <v>64823.040000000001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4" t="s">
        <v>243</v>
      </c>
      <c r="AU600" s="264" t="s">
        <v>85</v>
      </c>
      <c r="AV600" s="14" t="s">
        <v>85</v>
      </c>
      <c r="AW600" s="14" t="s">
        <v>4</v>
      </c>
      <c r="AX600" s="14" t="s">
        <v>83</v>
      </c>
      <c r="AY600" s="264" t="s">
        <v>203</v>
      </c>
    </row>
    <row r="601" s="2" customFormat="1" ht="21.75" customHeight="1">
      <c r="A601" s="39"/>
      <c r="B601" s="40"/>
      <c r="C601" s="229" t="s">
        <v>941</v>
      </c>
      <c r="D601" s="229" t="s">
        <v>205</v>
      </c>
      <c r="E601" s="230" t="s">
        <v>587</v>
      </c>
      <c r="F601" s="231" t="s">
        <v>588</v>
      </c>
      <c r="G601" s="232" t="s">
        <v>241</v>
      </c>
      <c r="H601" s="233">
        <v>3241.152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41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209</v>
      </c>
      <c r="AT601" s="241" t="s">
        <v>205</v>
      </c>
      <c r="AU601" s="241" t="s">
        <v>85</v>
      </c>
      <c r="AY601" s="18" t="s">
        <v>203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83</v>
      </c>
      <c r="BK601" s="242">
        <f>ROUND(I601*H601,2)</f>
        <v>0</v>
      </c>
      <c r="BL601" s="18" t="s">
        <v>209</v>
      </c>
      <c r="BM601" s="241" t="s">
        <v>2935</v>
      </c>
    </row>
    <row r="602" s="12" customFormat="1" ht="22.8" customHeight="1">
      <c r="A602" s="12"/>
      <c r="B602" s="213"/>
      <c r="C602" s="214"/>
      <c r="D602" s="215" t="s">
        <v>75</v>
      </c>
      <c r="E602" s="227" t="s">
        <v>590</v>
      </c>
      <c r="F602" s="227" t="s">
        <v>591</v>
      </c>
      <c r="G602" s="214"/>
      <c r="H602" s="214"/>
      <c r="I602" s="217"/>
      <c r="J602" s="228">
        <f>BK602</f>
        <v>0</v>
      </c>
      <c r="K602" s="214"/>
      <c r="L602" s="219"/>
      <c r="M602" s="220"/>
      <c r="N602" s="221"/>
      <c r="O602" s="221"/>
      <c r="P602" s="222">
        <f>P603</f>
        <v>0</v>
      </c>
      <c r="Q602" s="221"/>
      <c r="R602" s="222">
        <f>R603</f>
        <v>0</v>
      </c>
      <c r="S602" s="221"/>
      <c r="T602" s="223">
        <f>T603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24" t="s">
        <v>83</v>
      </c>
      <c r="AT602" s="225" t="s">
        <v>75</v>
      </c>
      <c r="AU602" s="225" t="s">
        <v>83</v>
      </c>
      <c r="AY602" s="224" t="s">
        <v>203</v>
      </c>
      <c r="BK602" s="226">
        <f>BK603</f>
        <v>0</v>
      </c>
    </row>
    <row r="603" s="2" customFormat="1" ht="21.75" customHeight="1">
      <c r="A603" s="39"/>
      <c r="B603" s="40"/>
      <c r="C603" s="229" t="s">
        <v>945</v>
      </c>
      <c r="D603" s="229" t="s">
        <v>205</v>
      </c>
      <c r="E603" s="230" t="s">
        <v>592</v>
      </c>
      <c r="F603" s="231" t="s">
        <v>593</v>
      </c>
      <c r="G603" s="232" t="s">
        <v>241</v>
      </c>
      <c r="H603" s="233">
        <v>3031.212</v>
      </c>
      <c r="I603" s="234"/>
      <c r="J603" s="235">
        <f>ROUND(I603*H603,2)</f>
        <v>0</v>
      </c>
      <c r="K603" s="236"/>
      <c r="L603" s="45"/>
      <c r="M603" s="237" t="s">
        <v>1</v>
      </c>
      <c r="N603" s="238" t="s">
        <v>41</v>
      </c>
      <c r="O603" s="92"/>
      <c r="P603" s="239">
        <f>O603*H603</f>
        <v>0</v>
      </c>
      <c r="Q603" s="239">
        <v>0</v>
      </c>
      <c r="R603" s="239">
        <f>Q603*H603</f>
        <v>0</v>
      </c>
      <c r="S603" s="239">
        <v>0</v>
      </c>
      <c r="T603" s="240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1" t="s">
        <v>209</v>
      </c>
      <c r="AT603" s="241" t="s">
        <v>205</v>
      </c>
      <c r="AU603" s="241" t="s">
        <v>85</v>
      </c>
      <c r="AY603" s="18" t="s">
        <v>203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8" t="s">
        <v>83</v>
      </c>
      <c r="BK603" s="242">
        <f>ROUND(I603*H603,2)</f>
        <v>0</v>
      </c>
      <c r="BL603" s="18" t="s">
        <v>209</v>
      </c>
      <c r="BM603" s="241" t="s">
        <v>2936</v>
      </c>
    </row>
    <row r="604" s="12" customFormat="1" ht="25.92" customHeight="1">
      <c r="A604" s="12"/>
      <c r="B604" s="213"/>
      <c r="C604" s="214"/>
      <c r="D604" s="215" t="s">
        <v>75</v>
      </c>
      <c r="E604" s="216" t="s">
        <v>595</v>
      </c>
      <c r="F604" s="216" t="s">
        <v>596</v>
      </c>
      <c r="G604" s="214"/>
      <c r="H604" s="214"/>
      <c r="I604" s="217"/>
      <c r="J604" s="218">
        <f>BK604</f>
        <v>0</v>
      </c>
      <c r="K604" s="214"/>
      <c r="L604" s="219"/>
      <c r="M604" s="220"/>
      <c r="N604" s="221"/>
      <c r="O604" s="221"/>
      <c r="P604" s="222">
        <f>P605+P633+P671+P702+P760+P822+P939+P955+P978+P1041+P1075+P1084+P1102+P1161</f>
        <v>0</v>
      </c>
      <c r="Q604" s="221"/>
      <c r="R604" s="222">
        <f>R605+R633+R671+R702+R760+R822+R939+R955+R978+R1041+R1075+R1084+R1102+R1161</f>
        <v>134.89734390000001</v>
      </c>
      <c r="S604" s="221"/>
      <c r="T604" s="223">
        <f>T605+T633+T671+T702+T760+T822+T939+T955+T978+T1041+T1075+T1084+T1102+T1161</f>
        <v>71.59718761000002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4" t="s">
        <v>85</v>
      </c>
      <c r="AT604" s="225" t="s">
        <v>75</v>
      </c>
      <c r="AU604" s="225" t="s">
        <v>76</v>
      </c>
      <c r="AY604" s="224" t="s">
        <v>203</v>
      </c>
      <c r="BK604" s="226">
        <f>BK605+BK633+BK671+BK702+BK760+BK822+BK939+BK955+BK978+BK1041+BK1075+BK1084+BK1102+BK1161</f>
        <v>0</v>
      </c>
    </row>
    <row r="605" s="12" customFormat="1" ht="22.8" customHeight="1">
      <c r="A605" s="12"/>
      <c r="B605" s="213"/>
      <c r="C605" s="214"/>
      <c r="D605" s="215" t="s">
        <v>75</v>
      </c>
      <c r="E605" s="227" t="s">
        <v>597</v>
      </c>
      <c r="F605" s="227" t="s">
        <v>598</v>
      </c>
      <c r="G605" s="214"/>
      <c r="H605" s="214"/>
      <c r="I605" s="217"/>
      <c r="J605" s="228">
        <f>BK605</f>
        <v>0</v>
      </c>
      <c r="K605" s="214"/>
      <c r="L605" s="219"/>
      <c r="M605" s="220"/>
      <c r="N605" s="221"/>
      <c r="O605" s="221"/>
      <c r="P605" s="222">
        <f>SUM(P606:P632)</f>
        <v>0</v>
      </c>
      <c r="Q605" s="221"/>
      <c r="R605" s="222">
        <f>SUM(R606:R632)</f>
        <v>6.3242489999999991</v>
      </c>
      <c r="S605" s="221"/>
      <c r="T605" s="223">
        <f>SUM(T606:T632)</f>
        <v>0.85360000000000003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85</v>
      </c>
      <c r="AT605" s="225" t="s">
        <v>75</v>
      </c>
      <c r="AU605" s="225" t="s">
        <v>83</v>
      </c>
      <c r="AY605" s="224" t="s">
        <v>203</v>
      </c>
      <c r="BK605" s="226">
        <f>SUM(BK606:BK632)</f>
        <v>0</v>
      </c>
    </row>
    <row r="606" s="2" customFormat="1" ht="24.15" customHeight="1">
      <c r="A606" s="39"/>
      <c r="B606" s="40"/>
      <c r="C606" s="229" t="s">
        <v>949</v>
      </c>
      <c r="D606" s="229" t="s">
        <v>205</v>
      </c>
      <c r="E606" s="230" t="s">
        <v>2937</v>
      </c>
      <c r="F606" s="231" t="s">
        <v>2938</v>
      </c>
      <c r="G606" s="232" t="s">
        <v>213</v>
      </c>
      <c r="H606" s="233">
        <v>451.5</v>
      </c>
      <c r="I606" s="234"/>
      <c r="J606" s="235">
        <f>ROUND(I606*H606,2)</f>
        <v>0</v>
      </c>
      <c r="K606" s="236"/>
      <c r="L606" s="45"/>
      <c r="M606" s="237" t="s">
        <v>1</v>
      </c>
      <c r="N606" s="238" t="s">
        <v>41</v>
      </c>
      <c r="O606" s="92"/>
      <c r="P606" s="239">
        <f>O606*H606</f>
        <v>0</v>
      </c>
      <c r="Q606" s="239">
        <v>0</v>
      </c>
      <c r="R606" s="239">
        <f>Q606*H606</f>
        <v>0</v>
      </c>
      <c r="S606" s="239">
        <v>0</v>
      </c>
      <c r="T606" s="240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1" t="s">
        <v>277</v>
      </c>
      <c r="AT606" s="241" t="s">
        <v>205</v>
      </c>
      <c r="AU606" s="241" t="s">
        <v>85</v>
      </c>
      <c r="AY606" s="18" t="s">
        <v>203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8" t="s">
        <v>83</v>
      </c>
      <c r="BK606" s="242">
        <f>ROUND(I606*H606,2)</f>
        <v>0</v>
      </c>
      <c r="BL606" s="18" t="s">
        <v>277</v>
      </c>
      <c r="BM606" s="241" t="s">
        <v>2939</v>
      </c>
    </row>
    <row r="607" s="14" customFormat="1">
      <c r="A607" s="14"/>
      <c r="B607" s="254"/>
      <c r="C607" s="255"/>
      <c r="D607" s="245" t="s">
        <v>243</v>
      </c>
      <c r="E607" s="256" t="s">
        <v>1</v>
      </c>
      <c r="F607" s="257" t="s">
        <v>2818</v>
      </c>
      <c r="G607" s="255"/>
      <c r="H607" s="258">
        <v>451.5</v>
      </c>
      <c r="I607" s="259"/>
      <c r="J607" s="255"/>
      <c r="K607" s="255"/>
      <c r="L607" s="260"/>
      <c r="M607" s="261"/>
      <c r="N607" s="262"/>
      <c r="O607" s="262"/>
      <c r="P607" s="262"/>
      <c r="Q607" s="262"/>
      <c r="R607" s="262"/>
      <c r="S607" s="262"/>
      <c r="T607" s="26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4" t="s">
        <v>243</v>
      </c>
      <c r="AU607" s="264" t="s">
        <v>85</v>
      </c>
      <c r="AV607" s="14" t="s">
        <v>85</v>
      </c>
      <c r="AW607" s="14" t="s">
        <v>32</v>
      </c>
      <c r="AX607" s="14" t="s">
        <v>76</v>
      </c>
      <c r="AY607" s="264" t="s">
        <v>203</v>
      </c>
    </row>
    <row r="608" s="15" customFormat="1">
      <c r="A608" s="15"/>
      <c r="B608" s="265"/>
      <c r="C608" s="266"/>
      <c r="D608" s="245" t="s">
        <v>243</v>
      </c>
      <c r="E608" s="267" t="s">
        <v>1</v>
      </c>
      <c r="F608" s="268" t="s">
        <v>247</v>
      </c>
      <c r="G608" s="266"/>
      <c r="H608" s="269">
        <v>451.5</v>
      </c>
      <c r="I608" s="270"/>
      <c r="J608" s="266"/>
      <c r="K608" s="266"/>
      <c r="L608" s="271"/>
      <c r="M608" s="272"/>
      <c r="N608" s="273"/>
      <c r="O608" s="273"/>
      <c r="P608" s="273"/>
      <c r="Q608" s="273"/>
      <c r="R608" s="273"/>
      <c r="S608" s="273"/>
      <c r="T608" s="274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5" t="s">
        <v>243</v>
      </c>
      <c r="AU608" s="275" t="s">
        <v>85</v>
      </c>
      <c r="AV608" s="15" t="s">
        <v>209</v>
      </c>
      <c r="AW608" s="15" t="s">
        <v>32</v>
      </c>
      <c r="AX608" s="15" t="s">
        <v>83</v>
      </c>
      <c r="AY608" s="275" t="s">
        <v>203</v>
      </c>
    </row>
    <row r="609" s="2" customFormat="1" ht="16.5" customHeight="1">
      <c r="A609" s="39"/>
      <c r="B609" s="40"/>
      <c r="C609" s="281" t="s">
        <v>953</v>
      </c>
      <c r="D609" s="281" t="s">
        <v>643</v>
      </c>
      <c r="E609" s="282" t="s">
        <v>2940</v>
      </c>
      <c r="F609" s="283" t="s">
        <v>2941</v>
      </c>
      <c r="G609" s="284" t="s">
        <v>241</v>
      </c>
      <c r="H609" s="285">
        <v>0.13500000000000001</v>
      </c>
      <c r="I609" s="286"/>
      <c r="J609" s="287">
        <f>ROUND(I609*H609,2)</f>
        <v>0</v>
      </c>
      <c r="K609" s="288"/>
      <c r="L609" s="289"/>
      <c r="M609" s="290" t="s">
        <v>1</v>
      </c>
      <c r="N609" s="291" t="s">
        <v>41</v>
      </c>
      <c r="O609" s="92"/>
      <c r="P609" s="239">
        <f>O609*H609</f>
        <v>0</v>
      </c>
      <c r="Q609" s="239">
        <v>1</v>
      </c>
      <c r="R609" s="239">
        <f>Q609*H609</f>
        <v>0.13500000000000001</v>
      </c>
      <c r="S609" s="239">
        <v>0</v>
      </c>
      <c r="T609" s="24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1" t="s">
        <v>214</v>
      </c>
      <c r="AT609" s="241" t="s">
        <v>643</v>
      </c>
      <c r="AU609" s="241" t="s">
        <v>85</v>
      </c>
      <c r="AY609" s="18" t="s">
        <v>203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8" t="s">
        <v>83</v>
      </c>
      <c r="BK609" s="242">
        <f>ROUND(I609*H609,2)</f>
        <v>0</v>
      </c>
      <c r="BL609" s="18" t="s">
        <v>277</v>
      </c>
      <c r="BM609" s="241" t="s">
        <v>2942</v>
      </c>
    </row>
    <row r="610" s="14" customFormat="1">
      <c r="A610" s="14"/>
      <c r="B610" s="254"/>
      <c r="C610" s="255"/>
      <c r="D610" s="245" t="s">
        <v>243</v>
      </c>
      <c r="E610" s="256" t="s">
        <v>1</v>
      </c>
      <c r="F610" s="257" t="s">
        <v>2943</v>
      </c>
      <c r="G610" s="255"/>
      <c r="H610" s="258">
        <v>0.13500000000000001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4" t="s">
        <v>243</v>
      </c>
      <c r="AU610" s="264" t="s">
        <v>85</v>
      </c>
      <c r="AV610" s="14" t="s">
        <v>85</v>
      </c>
      <c r="AW610" s="14" t="s">
        <v>32</v>
      </c>
      <c r="AX610" s="14" t="s">
        <v>76</v>
      </c>
      <c r="AY610" s="264" t="s">
        <v>203</v>
      </c>
    </row>
    <row r="611" s="15" customFormat="1">
      <c r="A611" s="15"/>
      <c r="B611" s="265"/>
      <c r="C611" s="266"/>
      <c r="D611" s="245" t="s">
        <v>243</v>
      </c>
      <c r="E611" s="267" t="s">
        <v>1</v>
      </c>
      <c r="F611" s="268" t="s">
        <v>247</v>
      </c>
      <c r="G611" s="266"/>
      <c r="H611" s="269">
        <v>0.13500000000000001</v>
      </c>
      <c r="I611" s="270"/>
      <c r="J611" s="266"/>
      <c r="K611" s="266"/>
      <c r="L611" s="271"/>
      <c r="M611" s="272"/>
      <c r="N611" s="273"/>
      <c r="O611" s="273"/>
      <c r="P611" s="273"/>
      <c r="Q611" s="273"/>
      <c r="R611" s="273"/>
      <c r="S611" s="273"/>
      <c r="T611" s="274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5" t="s">
        <v>243</v>
      </c>
      <c r="AU611" s="275" t="s">
        <v>85</v>
      </c>
      <c r="AV611" s="15" t="s">
        <v>209</v>
      </c>
      <c r="AW611" s="15" t="s">
        <v>32</v>
      </c>
      <c r="AX611" s="15" t="s">
        <v>83</v>
      </c>
      <c r="AY611" s="275" t="s">
        <v>203</v>
      </c>
    </row>
    <row r="612" s="2" customFormat="1" ht="16.5" customHeight="1">
      <c r="A612" s="39"/>
      <c r="B612" s="40"/>
      <c r="C612" s="229" t="s">
        <v>957</v>
      </c>
      <c r="D612" s="229" t="s">
        <v>205</v>
      </c>
      <c r="E612" s="230" t="s">
        <v>600</v>
      </c>
      <c r="F612" s="231" t="s">
        <v>601</v>
      </c>
      <c r="G612" s="232" t="s">
        <v>213</v>
      </c>
      <c r="H612" s="233">
        <v>213.40000000000001</v>
      </c>
      <c r="I612" s="234"/>
      <c r="J612" s="235">
        <f>ROUND(I612*H612,2)</f>
        <v>0</v>
      </c>
      <c r="K612" s="236"/>
      <c r="L612" s="45"/>
      <c r="M612" s="237" t="s">
        <v>1</v>
      </c>
      <c r="N612" s="238" t="s">
        <v>41</v>
      </c>
      <c r="O612" s="92"/>
      <c r="P612" s="239">
        <f>O612*H612</f>
        <v>0</v>
      </c>
      <c r="Q612" s="239">
        <v>0</v>
      </c>
      <c r="R612" s="239">
        <f>Q612*H612</f>
        <v>0</v>
      </c>
      <c r="S612" s="239">
        <v>0.0040000000000000001</v>
      </c>
      <c r="T612" s="240">
        <f>S612*H612</f>
        <v>0.85360000000000003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1" t="s">
        <v>277</v>
      </c>
      <c r="AT612" s="241" t="s">
        <v>205</v>
      </c>
      <c r="AU612" s="241" t="s">
        <v>85</v>
      </c>
      <c r="AY612" s="18" t="s">
        <v>203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8" t="s">
        <v>83</v>
      </c>
      <c r="BK612" s="242">
        <f>ROUND(I612*H612,2)</f>
        <v>0</v>
      </c>
      <c r="BL612" s="18" t="s">
        <v>277</v>
      </c>
      <c r="BM612" s="241" t="s">
        <v>602</v>
      </c>
    </row>
    <row r="613" s="13" customFormat="1">
      <c r="A613" s="13"/>
      <c r="B613" s="243"/>
      <c r="C613" s="244"/>
      <c r="D613" s="245" t="s">
        <v>243</v>
      </c>
      <c r="E613" s="246" t="s">
        <v>1</v>
      </c>
      <c r="F613" s="247" t="s">
        <v>449</v>
      </c>
      <c r="G613" s="244"/>
      <c r="H613" s="246" t="s">
        <v>1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3" t="s">
        <v>243</v>
      </c>
      <c r="AU613" s="253" t="s">
        <v>85</v>
      </c>
      <c r="AV613" s="13" t="s">
        <v>83</v>
      </c>
      <c r="AW613" s="13" t="s">
        <v>32</v>
      </c>
      <c r="AX613" s="13" t="s">
        <v>76</v>
      </c>
      <c r="AY613" s="253" t="s">
        <v>203</v>
      </c>
    </row>
    <row r="614" s="14" customFormat="1">
      <c r="A614" s="14"/>
      <c r="B614" s="254"/>
      <c r="C614" s="255"/>
      <c r="D614" s="245" t="s">
        <v>243</v>
      </c>
      <c r="E614" s="256" t="s">
        <v>1</v>
      </c>
      <c r="F614" s="257" t="s">
        <v>2944</v>
      </c>
      <c r="G614" s="255"/>
      <c r="H614" s="258">
        <v>213.40000000000001</v>
      </c>
      <c r="I614" s="259"/>
      <c r="J614" s="255"/>
      <c r="K614" s="255"/>
      <c r="L614" s="260"/>
      <c r="M614" s="261"/>
      <c r="N614" s="262"/>
      <c r="O614" s="262"/>
      <c r="P614" s="262"/>
      <c r="Q614" s="262"/>
      <c r="R614" s="262"/>
      <c r="S614" s="262"/>
      <c r="T614" s="26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4" t="s">
        <v>243</v>
      </c>
      <c r="AU614" s="264" t="s">
        <v>85</v>
      </c>
      <c r="AV614" s="14" t="s">
        <v>85</v>
      </c>
      <c r="AW614" s="14" t="s">
        <v>32</v>
      </c>
      <c r="AX614" s="14" t="s">
        <v>76</v>
      </c>
      <c r="AY614" s="264" t="s">
        <v>203</v>
      </c>
    </row>
    <row r="615" s="15" customFormat="1">
      <c r="A615" s="15"/>
      <c r="B615" s="265"/>
      <c r="C615" s="266"/>
      <c r="D615" s="245" t="s">
        <v>243</v>
      </c>
      <c r="E615" s="267" t="s">
        <v>1</v>
      </c>
      <c r="F615" s="268" t="s">
        <v>247</v>
      </c>
      <c r="G615" s="266"/>
      <c r="H615" s="269">
        <v>213.40000000000001</v>
      </c>
      <c r="I615" s="270"/>
      <c r="J615" s="266"/>
      <c r="K615" s="266"/>
      <c r="L615" s="271"/>
      <c r="M615" s="272"/>
      <c r="N615" s="273"/>
      <c r="O615" s="273"/>
      <c r="P615" s="273"/>
      <c r="Q615" s="273"/>
      <c r="R615" s="273"/>
      <c r="S615" s="273"/>
      <c r="T615" s="274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5" t="s">
        <v>243</v>
      </c>
      <c r="AU615" s="275" t="s">
        <v>85</v>
      </c>
      <c r="AV615" s="15" t="s">
        <v>209</v>
      </c>
      <c r="AW615" s="15" t="s">
        <v>32</v>
      </c>
      <c r="AX615" s="15" t="s">
        <v>83</v>
      </c>
      <c r="AY615" s="275" t="s">
        <v>203</v>
      </c>
    </row>
    <row r="616" s="2" customFormat="1" ht="24.15" customHeight="1">
      <c r="A616" s="39"/>
      <c r="B616" s="40"/>
      <c r="C616" s="229" t="s">
        <v>476</v>
      </c>
      <c r="D616" s="229" t="s">
        <v>205</v>
      </c>
      <c r="E616" s="230" t="s">
        <v>2945</v>
      </c>
      <c r="F616" s="231" t="s">
        <v>2946</v>
      </c>
      <c r="G616" s="232" t="s">
        <v>213</v>
      </c>
      <c r="H616" s="233">
        <v>903</v>
      </c>
      <c r="I616" s="234"/>
      <c r="J616" s="235">
        <f>ROUND(I616*H616,2)</f>
        <v>0</v>
      </c>
      <c r="K616" s="236"/>
      <c r="L616" s="45"/>
      <c r="M616" s="237" t="s">
        <v>1</v>
      </c>
      <c r="N616" s="238" t="s">
        <v>41</v>
      </c>
      <c r="O616" s="92"/>
      <c r="P616" s="239">
        <f>O616*H616</f>
        <v>0</v>
      </c>
      <c r="Q616" s="239">
        <v>0.00040000000000000002</v>
      </c>
      <c r="R616" s="239">
        <f>Q616*H616</f>
        <v>0.36120000000000002</v>
      </c>
      <c r="S616" s="239">
        <v>0</v>
      </c>
      <c r="T616" s="240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1" t="s">
        <v>277</v>
      </c>
      <c r="AT616" s="241" t="s">
        <v>205</v>
      </c>
      <c r="AU616" s="241" t="s">
        <v>85</v>
      </c>
      <c r="AY616" s="18" t="s">
        <v>203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8" t="s">
        <v>83</v>
      </c>
      <c r="BK616" s="242">
        <f>ROUND(I616*H616,2)</f>
        <v>0</v>
      </c>
      <c r="BL616" s="18" t="s">
        <v>277</v>
      </c>
      <c r="BM616" s="241" t="s">
        <v>2947</v>
      </c>
    </row>
    <row r="617" s="14" customFormat="1">
      <c r="A617" s="14"/>
      <c r="B617" s="254"/>
      <c r="C617" s="255"/>
      <c r="D617" s="245" t="s">
        <v>243</v>
      </c>
      <c r="E617" s="256" t="s">
        <v>1</v>
      </c>
      <c r="F617" s="257" t="s">
        <v>2948</v>
      </c>
      <c r="G617" s="255"/>
      <c r="H617" s="258">
        <v>903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4" t="s">
        <v>243</v>
      </c>
      <c r="AU617" s="264" t="s">
        <v>85</v>
      </c>
      <c r="AV617" s="14" t="s">
        <v>85</v>
      </c>
      <c r="AW617" s="14" t="s">
        <v>32</v>
      </c>
      <c r="AX617" s="14" t="s">
        <v>76</v>
      </c>
      <c r="AY617" s="264" t="s">
        <v>203</v>
      </c>
    </row>
    <row r="618" s="15" customFormat="1">
      <c r="A618" s="15"/>
      <c r="B618" s="265"/>
      <c r="C618" s="266"/>
      <c r="D618" s="245" t="s">
        <v>243</v>
      </c>
      <c r="E618" s="267" t="s">
        <v>1</v>
      </c>
      <c r="F618" s="268" t="s">
        <v>247</v>
      </c>
      <c r="G618" s="266"/>
      <c r="H618" s="269">
        <v>903</v>
      </c>
      <c r="I618" s="270"/>
      <c r="J618" s="266"/>
      <c r="K618" s="266"/>
      <c r="L618" s="271"/>
      <c r="M618" s="272"/>
      <c r="N618" s="273"/>
      <c r="O618" s="273"/>
      <c r="P618" s="273"/>
      <c r="Q618" s="273"/>
      <c r="R618" s="273"/>
      <c r="S618" s="273"/>
      <c r="T618" s="274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5" t="s">
        <v>243</v>
      </c>
      <c r="AU618" s="275" t="s">
        <v>85</v>
      </c>
      <c r="AV618" s="15" t="s">
        <v>209</v>
      </c>
      <c r="AW618" s="15" t="s">
        <v>32</v>
      </c>
      <c r="AX618" s="15" t="s">
        <v>83</v>
      </c>
      <c r="AY618" s="275" t="s">
        <v>203</v>
      </c>
    </row>
    <row r="619" s="2" customFormat="1" ht="24.15" customHeight="1">
      <c r="A619" s="39"/>
      <c r="B619" s="40"/>
      <c r="C619" s="281" t="s">
        <v>964</v>
      </c>
      <c r="D619" s="281" t="s">
        <v>643</v>
      </c>
      <c r="E619" s="282" t="s">
        <v>2949</v>
      </c>
      <c r="F619" s="283" t="s">
        <v>2950</v>
      </c>
      <c r="G619" s="284" t="s">
        <v>213</v>
      </c>
      <c r="H619" s="285">
        <v>1038.4500000000001</v>
      </c>
      <c r="I619" s="286"/>
      <c r="J619" s="287">
        <f>ROUND(I619*H619,2)</f>
        <v>0</v>
      </c>
      <c r="K619" s="288"/>
      <c r="L619" s="289"/>
      <c r="M619" s="290" t="s">
        <v>1</v>
      </c>
      <c r="N619" s="291" t="s">
        <v>41</v>
      </c>
      <c r="O619" s="92"/>
      <c r="P619" s="239">
        <f>O619*H619</f>
        <v>0</v>
      </c>
      <c r="Q619" s="239">
        <v>0</v>
      </c>
      <c r="R619" s="239">
        <f>Q619*H619</f>
        <v>0</v>
      </c>
      <c r="S619" s="239">
        <v>0</v>
      </c>
      <c r="T619" s="24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1" t="s">
        <v>214</v>
      </c>
      <c r="AT619" s="241" t="s">
        <v>643</v>
      </c>
      <c r="AU619" s="241" t="s">
        <v>85</v>
      </c>
      <c r="AY619" s="18" t="s">
        <v>203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8" t="s">
        <v>83</v>
      </c>
      <c r="BK619" s="242">
        <f>ROUND(I619*H619,2)</f>
        <v>0</v>
      </c>
      <c r="BL619" s="18" t="s">
        <v>277</v>
      </c>
      <c r="BM619" s="241" t="s">
        <v>2951</v>
      </c>
    </row>
    <row r="620" s="2" customFormat="1">
      <c r="A620" s="39"/>
      <c r="B620" s="40"/>
      <c r="C620" s="41"/>
      <c r="D620" s="245" t="s">
        <v>474</v>
      </c>
      <c r="E620" s="41"/>
      <c r="F620" s="276" t="s">
        <v>2952</v>
      </c>
      <c r="G620" s="41"/>
      <c r="H620" s="41"/>
      <c r="I620" s="277"/>
      <c r="J620" s="41"/>
      <c r="K620" s="41"/>
      <c r="L620" s="45"/>
      <c r="M620" s="278"/>
      <c r="N620" s="27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474</v>
      </c>
      <c r="AU620" s="18" t="s">
        <v>85</v>
      </c>
    </row>
    <row r="621" s="14" customFormat="1">
      <c r="A621" s="14"/>
      <c r="B621" s="254"/>
      <c r="C621" s="255"/>
      <c r="D621" s="245" t="s">
        <v>243</v>
      </c>
      <c r="E621" s="256" t="s">
        <v>1</v>
      </c>
      <c r="F621" s="257" t="s">
        <v>2953</v>
      </c>
      <c r="G621" s="255"/>
      <c r="H621" s="258">
        <v>1038.4500000000001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4" t="s">
        <v>243</v>
      </c>
      <c r="AU621" s="264" t="s">
        <v>85</v>
      </c>
      <c r="AV621" s="14" t="s">
        <v>85</v>
      </c>
      <c r="AW621" s="14" t="s">
        <v>32</v>
      </c>
      <c r="AX621" s="14" t="s">
        <v>76</v>
      </c>
      <c r="AY621" s="264" t="s">
        <v>203</v>
      </c>
    </row>
    <row r="622" s="15" customFormat="1">
      <c r="A622" s="15"/>
      <c r="B622" s="265"/>
      <c r="C622" s="266"/>
      <c r="D622" s="245" t="s">
        <v>243</v>
      </c>
      <c r="E622" s="267" t="s">
        <v>1</v>
      </c>
      <c r="F622" s="268" t="s">
        <v>247</v>
      </c>
      <c r="G622" s="266"/>
      <c r="H622" s="269">
        <v>1038.4500000000001</v>
      </c>
      <c r="I622" s="270"/>
      <c r="J622" s="266"/>
      <c r="K622" s="266"/>
      <c r="L622" s="271"/>
      <c r="M622" s="272"/>
      <c r="N622" s="273"/>
      <c r="O622" s="273"/>
      <c r="P622" s="273"/>
      <c r="Q622" s="273"/>
      <c r="R622" s="273"/>
      <c r="S622" s="273"/>
      <c r="T622" s="274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5" t="s">
        <v>243</v>
      </c>
      <c r="AU622" s="275" t="s">
        <v>85</v>
      </c>
      <c r="AV622" s="15" t="s">
        <v>209</v>
      </c>
      <c r="AW622" s="15" t="s">
        <v>32</v>
      </c>
      <c r="AX622" s="15" t="s">
        <v>83</v>
      </c>
      <c r="AY622" s="275" t="s">
        <v>203</v>
      </c>
    </row>
    <row r="623" s="2" customFormat="1" ht="16.5" customHeight="1">
      <c r="A623" s="39"/>
      <c r="B623" s="40"/>
      <c r="C623" s="229" t="s">
        <v>968</v>
      </c>
      <c r="D623" s="229" t="s">
        <v>205</v>
      </c>
      <c r="E623" s="230" t="s">
        <v>604</v>
      </c>
      <c r="F623" s="231" t="s">
        <v>605</v>
      </c>
      <c r="G623" s="232" t="s">
        <v>213</v>
      </c>
      <c r="H623" s="233">
        <v>270.41199999999998</v>
      </c>
      <c r="I623" s="234"/>
      <c r="J623" s="235">
        <f>ROUND(I623*H623,2)</f>
        <v>0</v>
      </c>
      <c r="K623" s="236"/>
      <c r="L623" s="45"/>
      <c r="M623" s="237" t="s">
        <v>1</v>
      </c>
      <c r="N623" s="238" t="s">
        <v>41</v>
      </c>
      <c r="O623" s="92"/>
      <c r="P623" s="239">
        <f>O623*H623</f>
        <v>0</v>
      </c>
      <c r="Q623" s="239">
        <v>0.0044999999999999997</v>
      </c>
      <c r="R623" s="239">
        <f>Q623*H623</f>
        <v>1.2168539999999999</v>
      </c>
      <c r="S623" s="239">
        <v>0</v>
      </c>
      <c r="T623" s="24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1" t="s">
        <v>277</v>
      </c>
      <c r="AT623" s="241" t="s">
        <v>205</v>
      </c>
      <c r="AU623" s="241" t="s">
        <v>85</v>
      </c>
      <c r="AY623" s="18" t="s">
        <v>203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8" t="s">
        <v>83</v>
      </c>
      <c r="BK623" s="242">
        <f>ROUND(I623*H623,2)</f>
        <v>0</v>
      </c>
      <c r="BL623" s="18" t="s">
        <v>277</v>
      </c>
      <c r="BM623" s="241" t="s">
        <v>606</v>
      </c>
    </row>
    <row r="624" s="2" customFormat="1">
      <c r="A624" s="39"/>
      <c r="B624" s="40"/>
      <c r="C624" s="41"/>
      <c r="D624" s="245" t="s">
        <v>474</v>
      </c>
      <c r="E624" s="41"/>
      <c r="F624" s="276" t="s">
        <v>607</v>
      </c>
      <c r="G624" s="41"/>
      <c r="H624" s="41"/>
      <c r="I624" s="277"/>
      <c r="J624" s="41"/>
      <c r="K624" s="41"/>
      <c r="L624" s="45"/>
      <c r="M624" s="278"/>
      <c r="N624" s="279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474</v>
      </c>
      <c r="AU624" s="18" t="s">
        <v>85</v>
      </c>
    </row>
    <row r="625" s="14" customFormat="1">
      <c r="A625" s="14"/>
      <c r="B625" s="254"/>
      <c r="C625" s="255"/>
      <c r="D625" s="245" t="s">
        <v>243</v>
      </c>
      <c r="E625" s="256" t="s">
        <v>1</v>
      </c>
      <c r="F625" s="257" t="s">
        <v>2954</v>
      </c>
      <c r="G625" s="255"/>
      <c r="H625" s="258">
        <v>270.41199999999998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4" t="s">
        <v>243</v>
      </c>
      <c r="AU625" s="264" t="s">
        <v>85</v>
      </c>
      <c r="AV625" s="14" t="s">
        <v>85</v>
      </c>
      <c r="AW625" s="14" t="s">
        <v>32</v>
      </c>
      <c r="AX625" s="14" t="s">
        <v>76</v>
      </c>
      <c r="AY625" s="264" t="s">
        <v>203</v>
      </c>
    </row>
    <row r="626" s="15" customFormat="1">
      <c r="A626" s="15"/>
      <c r="B626" s="265"/>
      <c r="C626" s="266"/>
      <c r="D626" s="245" t="s">
        <v>243</v>
      </c>
      <c r="E626" s="267" t="s">
        <v>1</v>
      </c>
      <c r="F626" s="268" t="s">
        <v>247</v>
      </c>
      <c r="G626" s="266"/>
      <c r="H626" s="269">
        <v>270.41199999999998</v>
      </c>
      <c r="I626" s="270"/>
      <c r="J626" s="266"/>
      <c r="K626" s="266"/>
      <c r="L626" s="271"/>
      <c r="M626" s="272"/>
      <c r="N626" s="273"/>
      <c r="O626" s="273"/>
      <c r="P626" s="273"/>
      <c r="Q626" s="273"/>
      <c r="R626" s="273"/>
      <c r="S626" s="273"/>
      <c r="T626" s="27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5" t="s">
        <v>243</v>
      </c>
      <c r="AU626" s="275" t="s">
        <v>85</v>
      </c>
      <c r="AV626" s="15" t="s">
        <v>209</v>
      </c>
      <c r="AW626" s="15" t="s">
        <v>32</v>
      </c>
      <c r="AX626" s="15" t="s">
        <v>83</v>
      </c>
      <c r="AY626" s="275" t="s">
        <v>203</v>
      </c>
    </row>
    <row r="627" s="2" customFormat="1" ht="16.5" customHeight="1">
      <c r="A627" s="39"/>
      <c r="B627" s="40"/>
      <c r="C627" s="229" t="s">
        <v>972</v>
      </c>
      <c r="D627" s="229" t="s">
        <v>205</v>
      </c>
      <c r="E627" s="230" t="s">
        <v>610</v>
      </c>
      <c r="F627" s="231" t="s">
        <v>611</v>
      </c>
      <c r="G627" s="232" t="s">
        <v>213</v>
      </c>
      <c r="H627" s="233">
        <v>1024.71</v>
      </c>
      <c r="I627" s="234"/>
      <c r="J627" s="235">
        <f>ROUND(I627*H627,2)</f>
        <v>0</v>
      </c>
      <c r="K627" s="236"/>
      <c r="L627" s="45"/>
      <c r="M627" s="237" t="s">
        <v>1</v>
      </c>
      <c r="N627" s="238" t="s">
        <v>41</v>
      </c>
      <c r="O627" s="92"/>
      <c r="P627" s="239">
        <f>O627*H627</f>
        <v>0</v>
      </c>
      <c r="Q627" s="239">
        <v>0.0044999999999999997</v>
      </c>
      <c r="R627" s="239">
        <f>Q627*H627</f>
        <v>4.6111949999999995</v>
      </c>
      <c r="S627" s="239">
        <v>0</v>
      </c>
      <c r="T627" s="24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1" t="s">
        <v>277</v>
      </c>
      <c r="AT627" s="241" t="s">
        <v>205</v>
      </c>
      <c r="AU627" s="241" t="s">
        <v>85</v>
      </c>
      <c r="AY627" s="18" t="s">
        <v>203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8" t="s">
        <v>83</v>
      </c>
      <c r="BK627" s="242">
        <f>ROUND(I627*H627,2)</f>
        <v>0</v>
      </c>
      <c r="BL627" s="18" t="s">
        <v>277</v>
      </c>
      <c r="BM627" s="241" t="s">
        <v>612</v>
      </c>
    </row>
    <row r="628" s="2" customFormat="1">
      <c r="A628" s="39"/>
      <c r="B628" s="40"/>
      <c r="C628" s="41"/>
      <c r="D628" s="245" t="s">
        <v>474</v>
      </c>
      <c r="E628" s="41"/>
      <c r="F628" s="276" t="s">
        <v>613</v>
      </c>
      <c r="G628" s="41"/>
      <c r="H628" s="41"/>
      <c r="I628" s="277"/>
      <c r="J628" s="41"/>
      <c r="K628" s="41"/>
      <c r="L628" s="45"/>
      <c r="M628" s="278"/>
      <c r="N628" s="279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474</v>
      </c>
      <c r="AU628" s="18" t="s">
        <v>85</v>
      </c>
    </row>
    <row r="629" s="13" customFormat="1">
      <c r="A629" s="13"/>
      <c r="B629" s="243"/>
      <c r="C629" s="244"/>
      <c r="D629" s="245" t="s">
        <v>243</v>
      </c>
      <c r="E629" s="246" t="s">
        <v>1</v>
      </c>
      <c r="F629" s="247" t="s">
        <v>614</v>
      </c>
      <c r="G629" s="244"/>
      <c r="H629" s="246" t="s">
        <v>1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3" t="s">
        <v>243</v>
      </c>
      <c r="AU629" s="253" t="s">
        <v>85</v>
      </c>
      <c r="AV629" s="13" t="s">
        <v>83</v>
      </c>
      <c r="AW629" s="13" t="s">
        <v>32</v>
      </c>
      <c r="AX629" s="13" t="s">
        <v>76</v>
      </c>
      <c r="AY629" s="253" t="s">
        <v>203</v>
      </c>
    </row>
    <row r="630" s="14" customFormat="1">
      <c r="A630" s="14"/>
      <c r="B630" s="254"/>
      <c r="C630" s="255"/>
      <c r="D630" s="245" t="s">
        <v>243</v>
      </c>
      <c r="E630" s="256" t="s">
        <v>1</v>
      </c>
      <c r="F630" s="257" t="s">
        <v>2955</v>
      </c>
      <c r="G630" s="255"/>
      <c r="H630" s="258">
        <v>1024.71</v>
      </c>
      <c r="I630" s="259"/>
      <c r="J630" s="255"/>
      <c r="K630" s="255"/>
      <c r="L630" s="260"/>
      <c r="M630" s="261"/>
      <c r="N630" s="262"/>
      <c r="O630" s="262"/>
      <c r="P630" s="262"/>
      <c r="Q630" s="262"/>
      <c r="R630" s="262"/>
      <c r="S630" s="262"/>
      <c r="T630" s="26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4" t="s">
        <v>243</v>
      </c>
      <c r="AU630" s="264" t="s">
        <v>85</v>
      </c>
      <c r="AV630" s="14" t="s">
        <v>85</v>
      </c>
      <c r="AW630" s="14" t="s">
        <v>32</v>
      </c>
      <c r="AX630" s="14" t="s">
        <v>76</v>
      </c>
      <c r="AY630" s="264" t="s">
        <v>203</v>
      </c>
    </row>
    <row r="631" s="15" customFormat="1">
      <c r="A631" s="15"/>
      <c r="B631" s="265"/>
      <c r="C631" s="266"/>
      <c r="D631" s="245" t="s">
        <v>243</v>
      </c>
      <c r="E631" s="267" t="s">
        <v>1</v>
      </c>
      <c r="F631" s="268" t="s">
        <v>247</v>
      </c>
      <c r="G631" s="266"/>
      <c r="H631" s="269">
        <v>1024.71</v>
      </c>
      <c r="I631" s="270"/>
      <c r="J631" s="266"/>
      <c r="K631" s="266"/>
      <c r="L631" s="271"/>
      <c r="M631" s="272"/>
      <c r="N631" s="273"/>
      <c r="O631" s="273"/>
      <c r="P631" s="273"/>
      <c r="Q631" s="273"/>
      <c r="R631" s="273"/>
      <c r="S631" s="273"/>
      <c r="T631" s="274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5" t="s">
        <v>243</v>
      </c>
      <c r="AU631" s="275" t="s">
        <v>85</v>
      </c>
      <c r="AV631" s="15" t="s">
        <v>209</v>
      </c>
      <c r="AW631" s="15" t="s">
        <v>32</v>
      </c>
      <c r="AX631" s="15" t="s">
        <v>83</v>
      </c>
      <c r="AY631" s="275" t="s">
        <v>203</v>
      </c>
    </row>
    <row r="632" s="2" customFormat="1" ht="24.15" customHeight="1">
      <c r="A632" s="39"/>
      <c r="B632" s="40"/>
      <c r="C632" s="229" t="s">
        <v>976</v>
      </c>
      <c r="D632" s="229" t="s">
        <v>205</v>
      </c>
      <c r="E632" s="230" t="s">
        <v>618</v>
      </c>
      <c r="F632" s="231" t="s">
        <v>619</v>
      </c>
      <c r="G632" s="232" t="s">
        <v>620</v>
      </c>
      <c r="H632" s="280"/>
      <c r="I632" s="234"/>
      <c r="J632" s="235">
        <f>ROUND(I632*H632,2)</f>
        <v>0</v>
      </c>
      <c r="K632" s="236"/>
      <c r="L632" s="45"/>
      <c r="M632" s="237" t="s">
        <v>1</v>
      </c>
      <c r="N632" s="238" t="s">
        <v>41</v>
      </c>
      <c r="O632" s="92"/>
      <c r="P632" s="239">
        <f>O632*H632</f>
        <v>0</v>
      </c>
      <c r="Q632" s="239">
        <v>0</v>
      </c>
      <c r="R632" s="239">
        <f>Q632*H632</f>
        <v>0</v>
      </c>
      <c r="S632" s="239">
        <v>0</v>
      </c>
      <c r="T632" s="24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1" t="s">
        <v>277</v>
      </c>
      <c r="AT632" s="241" t="s">
        <v>205</v>
      </c>
      <c r="AU632" s="241" t="s">
        <v>85</v>
      </c>
      <c r="AY632" s="18" t="s">
        <v>203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8" t="s">
        <v>83</v>
      </c>
      <c r="BK632" s="242">
        <f>ROUND(I632*H632,2)</f>
        <v>0</v>
      </c>
      <c r="BL632" s="18" t="s">
        <v>277</v>
      </c>
      <c r="BM632" s="241" t="s">
        <v>621</v>
      </c>
    </row>
    <row r="633" s="12" customFormat="1" ht="22.8" customHeight="1">
      <c r="A633" s="12"/>
      <c r="B633" s="213"/>
      <c r="C633" s="214"/>
      <c r="D633" s="215" t="s">
        <v>75</v>
      </c>
      <c r="E633" s="227" t="s">
        <v>622</v>
      </c>
      <c r="F633" s="227" t="s">
        <v>623</v>
      </c>
      <c r="G633" s="214"/>
      <c r="H633" s="214"/>
      <c r="I633" s="217"/>
      <c r="J633" s="228">
        <f>BK633</f>
        <v>0</v>
      </c>
      <c r="K633" s="214"/>
      <c r="L633" s="219"/>
      <c r="M633" s="220"/>
      <c r="N633" s="221"/>
      <c r="O633" s="221"/>
      <c r="P633" s="222">
        <f>SUM(P634:P670)</f>
        <v>0</v>
      </c>
      <c r="Q633" s="221"/>
      <c r="R633" s="222">
        <f>SUM(R634:R670)</f>
        <v>5.1991399999999999</v>
      </c>
      <c r="S633" s="221"/>
      <c r="T633" s="223">
        <f>SUM(T634:T670)</f>
        <v>1.5084549999999999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24" t="s">
        <v>85</v>
      </c>
      <c r="AT633" s="225" t="s">
        <v>75</v>
      </c>
      <c r="AU633" s="225" t="s">
        <v>83</v>
      </c>
      <c r="AY633" s="224" t="s">
        <v>203</v>
      </c>
      <c r="BK633" s="226">
        <f>SUM(BK634:BK670)</f>
        <v>0</v>
      </c>
    </row>
    <row r="634" s="2" customFormat="1" ht="24.15" customHeight="1">
      <c r="A634" s="39"/>
      <c r="B634" s="40"/>
      <c r="C634" s="229" t="s">
        <v>981</v>
      </c>
      <c r="D634" s="229" t="s">
        <v>205</v>
      </c>
      <c r="E634" s="230" t="s">
        <v>625</v>
      </c>
      <c r="F634" s="231" t="s">
        <v>626</v>
      </c>
      <c r="G634" s="232" t="s">
        <v>213</v>
      </c>
      <c r="H634" s="233">
        <v>422.5</v>
      </c>
      <c r="I634" s="234"/>
      <c r="J634" s="235">
        <f>ROUND(I634*H634,2)</f>
        <v>0</v>
      </c>
      <c r="K634" s="236"/>
      <c r="L634" s="45"/>
      <c r="M634" s="237" t="s">
        <v>1</v>
      </c>
      <c r="N634" s="238" t="s">
        <v>41</v>
      </c>
      <c r="O634" s="92"/>
      <c r="P634" s="239">
        <f>O634*H634</f>
        <v>0</v>
      </c>
      <c r="Q634" s="239">
        <v>0</v>
      </c>
      <c r="R634" s="239">
        <f>Q634*H634</f>
        <v>0</v>
      </c>
      <c r="S634" s="239">
        <v>0.00175</v>
      </c>
      <c r="T634" s="240">
        <f>S634*H634</f>
        <v>0.739375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1" t="s">
        <v>277</v>
      </c>
      <c r="AT634" s="241" t="s">
        <v>205</v>
      </c>
      <c r="AU634" s="241" t="s">
        <v>85</v>
      </c>
      <c r="AY634" s="18" t="s">
        <v>203</v>
      </c>
      <c r="BE634" s="242">
        <f>IF(N634="základní",J634,0)</f>
        <v>0</v>
      </c>
      <c r="BF634" s="242">
        <f>IF(N634="snížená",J634,0)</f>
        <v>0</v>
      </c>
      <c r="BG634" s="242">
        <f>IF(N634="zákl. přenesená",J634,0)</f>
        <v>0</v>
      </c>
      <c r="BH634" s="242">
        <f>IF(N634="sníž. přenesená",J634,0)</f>
        <v>0</v>
      </c>
      <c r="BI634" s="242">
        <f>IF(N634="nulová",J634,0)</f>
        <v>0</v>
      </c>
      <c r="BJ634" s="18" t="s">
        <v>83</v>
      </c>
      <c r="BK634" s="242">
        <f>ROUND(I634*H634,2)</f>
        <v>0</v>
      </c>
      <c r="BL634" s="18" t="s">
        <v>277</v>
      </c>
      <c r="BM634" s="241" t="s">
        <v>627</v>
      </c>
    </row>
    <row r="635" s="14" customFormat="1">
      <c r="A635" s="14"/>
      <c r="B635" s="254"/>
      <c r="C635" s="255"/>
      <c r="D635" s="245" t="s">
        <v>243</v>
      </c>
      <c r="E635" s="256" t="s">
        <v>1</v>
      </c>
      <c r="F635" s="257" t="s">
        <v>628</v>
      </c>
      <c r="G635" s="255"/>
      <c r="H635" s="258">
        <v>422.5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4" t="s">
        <v>243</v>
      </c>
      <c r="AU635" s="264" t="s">
        <v>85</v>
      </c>
      <c r="AV635" s="14" t="s">
        <v>85</v>
      </c>
      <c r="AW635" s="14" t="s">
        <v>32</v>
      </c>
      <c r="AX635" s="14" t="s">
        <v>76</v>
      </c>
      <c r="AY635" s="264" t="s">
        <v>203</v>
      </c>
    </row>
    <row r="636" s="15" customFormat="1">
      <c r="A636" s="15"/>
      <c r="B636" s="265"/>
      <c r="C636" s="266"/>
      <c r="D636" s="245" t="s">
        <v>243</v>
      </c>
      <c r="E636" s="267" t="s">
        <v>1</v>
      </c>
      <c r="F636" s="268" t="s">
        <v>247</v>
      </c>
      <c r="G636" s="266"/>
      <c r="H636" s="269">
        <v>422.5</v>
      </c>
      <c r="I636" s="270"/>
      <c r="J636" s="266"/>
      <c r="K636" s="266"/>
      <c r="L636" s="271"/>
      <c r="M636" s="272"/>
      <c r="N636" s="273"/>
      <c r="O636" s="273"/>
      <c r="P636" s="273"/>
      <c r="Q636" s="273"/>
      <c r="R636" s="273"/>
      <c r="S636" s="273"/>
      <c r="T636" s="274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5" t="s">
        <v>243</v>
      </c>
      <c r="AU636" s="275" t="s">
        <v>85</v>
      </c>
      <c r="AV636" s="15" t="s">
        <v>209</v>
      </c>
      <c r="AW636" s="15" t="s">
        <v>32</v>
      </c>
      <c r="AX636" s="15" t="s">
        <v>83</v>
      </c>
      <c r="AY636" s="275" t="s">
        <v>203</v>
      </c>
    </row>
    <row r="637" s="2" customFormat="1" ht="24.15" customHeight="1">
      <c r="A637" s="39"/>
      <c r="B637" s="40"/>
      <c r="C637" s="229" t="s">
        <v>986</v>
      </c>
      <c r="D637" s="229" t="s">
        <v>205</v>
      </c>
      <c r="E637" s="230" t="s">
        <v>2956</v>
      </c>
      <c r="F637" s="231" t="s">
        <v>2957</v>
      </c>
      <c r="G637" s="232" t="s">
        <v>213</v>
      </c>
      <c r="H637" s="233">
        <v>1106.2000000000001</v>
      </c>
      <c r="I637" s="234"/>
      <c r="J637" s="235">
        <f>ROUND(I637*H637,2)</f>
        <v>0</v>
      </c>
      <c r="K637" s="236"/>
      <c r="L637" s="45"/>
      <c r="M637" s="237" t="s">
        <v>1</v>
      </c>
      <c r="N637" s="238" t="s">
        <v>41</v>
      </c>
      <c r="O637" s="92"/>
      <c r="P637" s="239">
        <f>O637*H637</f>
        <v>0</v>
      </c>
      <c r="Q637" s="239">
        <v>0.00029999999999999997</v>
      </c>
      <c r="R637" s="239">
        <f>Q637*H637</f>
        <v>0.33185999999999999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277</v>
      </c>
      <c r="AT637" s="241" t="s">
        <v>205</v>
      </c>
      <c r="AU637" s="241" t="s">
        <v>85</v>
      </c>
      <c r="AY637" s="18" t="s">
        <v>203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83</v>
      </c>
      <c r="BK637" s="242">
        <f>ROUND(I637*H637,2)</f>
        <v>0</v>
      </c>
      <c r="BL637" s="18" t="s">
        <v>277</v>
      </c>
      <c r="BM637" s="241" t="s">
        <v>2958</v>
      </c>
    </row>
    <row r="638" s="14" customFormat="1">
      <c r="A638" s="14"/>
      <c r="B638" s="254"/>
      <c r="C638" s="255"/>
      <c r="D638" s="245" t="s">
        <v>243</v>
      </c>
      <c r="E638" s="256" t="s">
        <v>1</v>
      </c>
      <c r="F638" s="257" t="s">
        <v>2959</v>
      </c>
      <c r="G638" s="255"/>
      <c r="H638" s="258">
        <v>1106.2000000000001</v>
      </c>
      <c r="I638" s="259"/>
      <c r="J638" s="255"/>
      <c r="K638" s="255"/>
      <c r="L638" s="260"/>
      <c r="M638" s="261"/>
      <c r="N638" s="262"/>
      <c r="O638" s="262"/>
      <c r="P638" s="262"/>
      <c r="Q638" s="262"/>
      <c r="R638" s="262"/>
      <c r="S638" s="262"/>
      <c r="T638" s="26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4" t="s">
        <v>243</v>
      </c>
      <c r="AU638" s="264" t="s">
        <v>85</v>
      </c>
      <c r="AV638" s="14" t="s">
        <v>85</v>
      </c>
      <c r="AW638" s="14" t="s">
        <v>32</v>
      </c>
      <c r="AX638" s="14" t="s">
        <v>76</v>
      </c>
      <c r="AY638" s="264" t="s">
        <v>203</v>
      </c>
    </row>
    <row r="639" s="15" customFormat="1">
      <c r="A639" s="15"/>
      <c r="B639" s="265"/>
      <c r="C639" s="266"/>
      <c r="D639" s="245" t="s">
        <v>243</v>
      </c>
      <c r="E639" s="267" t="s">
        <v>1</v>
      </c>
      <c r="F639" s="268" t="s">
        <v>247</v>
      </c>
      <c r="G639" s="266"/>
      <c r="H639" s="269">
        <v>1106.2000000000001</v>
      </c>
      <c r="I639" s="270"/>
      <c r="J639" s="266"/>
      <c r="K639" s="266"/>
      <c r="L639" s="271"/>
      <c r="M639" s="272"/>
      <c r="N639" s="273"/>
      <c r="O639" s="273"/>
      <c r="P639" s="273"/>
      <c r="Q639" s="273"/>
      <c r="R639" s="273"/>
      <c r="S639" s="273"/>
      <c r="T639" s="27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5" t="s">
        <v>243</v>
      </c>
      <c r="AU639" s="275" t="s">
        <v>85</v>
      </c>
      <c r="AV639" s="15" t="s">
        <v>209</v>
      </c>
      <c r="AW639" s="15" t="s">
        <v>32</v>
      </c>
      <c r="AX639" s="15" t="s">
        <v>83</v>
      </c>
      <c r="AY639" s="275" t="s">
        <v>203</v>
      </c>
    </row>
    <row r="640" s="2" customFormat="1" ht="24.15" customHeight="1">
      <c r="A640" s="39"/>
      <c r="B640" s="40"/>
      <c r="C640" s="281" t="s">
        <v>990</v>
      </c>
      <c r="D640" s="281" t="s">
        <v>643</v>
      </c>
      <c r="E640" s="282" t="s">
        <v>2960</v>
      </c>
      <c r="F640" s="283" t="s">
        <v>2961</v>
      </c>
      <c r="G640" s="284" t="s">
        <v>213</v>
      </c>
      <c r="H640" s="285">
        <v>1216.8199999999999</v>
      </c>
      <c r="I640" s="286"/>
      <c r="J640" s="287">
        <f>ROUND(I640*H640,2)</f>
        <v>0</v>
      </c>
      <c r="K640" s="288"/>
      <c r="L640" s="289"/>
      <c r="M640" s="290" t="s">
        <v>1</v>
      </c>
      <c r="N640" s="291" t="s">
        <v>41</v>
      </c>
      <c r="O640" s="92"/>
      <c r="P640" s="239">
        <f>O640*H640</f>
        <v>0</v>
      </c>
      <c r="Q640" s="239">
        <v>0.0040000000000000001</v>
      </c>
      <c r="R640" s="239">
        <f>Q640*H640</f>
        <v>4.8672800000000001</v>
      </c>
      <c r="S640" s="239">
        <v>0</v>
      </c>
      <c r="T640" s="24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1" t="s">
        <v>214</v>
      </c>
      <c r="AT640" s="241" t="s">
        <v>643</v>
      </c>
      <c r="AU640" s="241" t="s">
        <v>85</v>
      </c>
      <c r="AY640" s="18" t="s">
        <v>203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8" t="s">
        <v>83</v>
      </c>
      <c r="BK640" s="242">
        <f>ROUND(I640*H640,2)</f>
        <v>0</v>
      </c>
      <c r="BL640" s="18" t="s">
        <v>277</v>
      </c>
      <c r="BM640" s="241" t="s">
        <v>2962</v>
      </c>
    </row>
    <row r="641" s="14" customFormat="1">
      <c r="A641" s="14"/>
      <c r="B641" s="254"/>
      <c r="C641" s="255"/>
      <c r="D641" s="245" t="s">
        <v>243</v>
      </c>
      <c r="E641" s="256" t="s">
        <v>1</v>
      </c>
      <c r="F641" s="257" t="s">
        <v>2963</v>
      </c>
      <c r="G641" s="255"/>
      <c r="H641" s="258">
        <v>1216.8199999999999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4" t="s">
        <v>243</v>
      </c>
      <c r="AU641" s="264" t="s">
        <v>85</v>
      </c>
      <c r="AV641" s="14" t="s">
        <v>85</v>
      </c>
      <c r="AW641" s="14" t="s">
        <v>32</v>
      </c>
      <c r="AX641" s="14" t="s">
        <v>76</v>
      </c>
      <c r="AY641" s="264" t="s">
        <v>203</v>
      </c>
    </row>
    <row r="642" s="15" customFormat="1">
      <c r="A642" s="15"/>
      <c r="B642" s="265"/>
      <c r="C642" s="266"/>
      <c r="D642" s="245" t="s">
        <v>243</v>
      </c>
      <c r="E642" s="267" t="s">
        <v>1</v>
      </c>
      <c r="F642" s="268" t="s">
        <v>247</v>
      </c>
      <c r="G642" s="266"/>
      <c r="H642" s="269">
        <v>1216.8199999999999</v>
      </c>
      <c r="I642" s="270"/>
      <c r="J642" s="266"/>
      <c r="K642" s="266"/>
      <c r="L642" s="271"/>
      <c r="M642" s="272"/>
      <c r="N642" s="273"/>
      <c r="O642" s="273"/>
      <c r="P642" s="273"/>
      <c r="Q642" s="273"/>
      <c r="R642" s="273"/>
      <c r="S642" s="273"/>
      <c r="T642" s="274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5" t="s">
        <v>243</v>
      </c>
      <c r="AU642" s="275" t="s">
        <v>85</v>
      </c>
      <c r="AV642" s="15" t="s">
        <v>209</v>
      </c>
      <c r="AW642" s="15" t="s">
        <v>32</v>
      </c>
      <c r="AX642" s="15" t="s">
        <v>83</v>
      </c>
      <c r="AY642" s="275" t="s">
        <v>203</v>
      </c>
    </row>
    <row r="643" s="2" customFormat="1" ht="24.15" customHeight="1">
      <c r="A643" s="39"/>
      <c r="B643" s="40"/>
      <c r="C643" s="229" t="s">
        <v>994</v>
      </c>
      <c r="D643" s="229" t="s">
        <v>205</v>
      </c>
      <c r="E643" s="230" t="s">
        <v>630</v>
      </c>
      <c r="F643" s="231" t="s">
        <v>631</v>
      </c>
      <c r="G643" s="232" t="s">
        <v>213</v>
      </c>
      <c r="H643" s="233">
        <v>226.19999999999999</v>
      </c>
      <c r="I643" s="234"/>
      <c r="J643" s="235">
        <f>ROUND(I643*H643,2)</f>
        <v>0</v>
      </c>
      <c r="K643" s="236"/>
      <c r="L643" s="45"/>
      <c r="M643" s="237" t="s">
        <v>1</v>
      </c>
      <c r="N643" s="238" t="s">
        <v>41</v>
      </c>
      <c r="O643" s="92"/>
      <c r="P643" s="239">
        <f>O643*H643</f>
        <v>0</v>
      </c>
      <c r="Q643" s="239">
        <v>0</v>
      </c>
      <c r="R643" s="239">
        <f>Q643*H643</f>
        <v>0</v>
      </c>
      <c r="S643" s="239">
        <v>0.0033999999999999998</v>
      </c>
      <c r="T643" s="240">
        <f>S643*H643</f>
        <v>0.76907999999999987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277</v>
      </c>
      <c r="AT643" s="241" t="s">
        <v>205</v>
      </c>
      <c r="AU643" s="241" t="s">
        <v>85</v>
      </c>
      <c r="AY643" s="18" t="s">
        <v>203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83</v>
      </c>
      <c r="BK643" s="242">
        <f>ROUND(I643*H643,2)</f>
        <v>0</v>
      </c>
      <c r="BL643" s="18" t="s">
        <v>277</v>
      </c>
      <c r="BM643" s="241" t="s">
        <v>632</v>
      </c>
    </row>
    <row r="644" s="13" customFormat="1">
      <c r="A644" s="13"/>
      <c r="B644" s="243"/>
      <c r="C644" s="244"/>
      <c r="D644" s="245" t="s">
        <v>243</v>
      </c>
      <c r="E644" s="246" t="s">
        <v>1</v>
      </c>
      <c r="F644" s="247" t="s">
        <v>449</v>
      </c>
      <c r="G644" s="244"/>
      <c r="H644" s="246" t="s">
        <v>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243</v>
      </c>
      <c r="AU644" s="253" t="s">
        <v>85</v>
      </c>
      <c r="AV644" s="13" t="s">
        <v>83</v>
      </c>
      <c r="AW644" s="13" t="s">
        <v>32</v>
      </c>
      <c r="AX644" s="13" t="s">
        <v>76</v>
      </c>
      <c r="AY644" s="253" t="s">
        <v>203</v>
      </c>
    </row>
    <row r="645" s="14" customFormat="1">
      <c r="A645" s="14"/>
      <c r="B645" s="254"/>
      <c r="C645" s="255"/>
      <c r="D645" s="245" t="s">
        <v>243</v>
      </c>
      <c r="E645" s="256" t="s">
        <v>1</v>
      </c>
      <c r="F645" s="257" t="s">
        <v>2964</v>
      </c>
      <c r="G645" s="255"/>
      <c r="H645" s="258">
        <v>2076.0999999999999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243</v>
      </c>
      <c r="AU645" s="264" t="s">
        <v>85</v>
      </c>
      <c r="AV645" s="14" t="s">
        <v>85</v>
      </c>
      <c r="AW645" s="14" t="s">
        <v>32</v>
      </c>
      <c r="AX645" s="14" t="s">
        <v>76</v>
      </c>
      <c r="AY645" s="264" t="s">
        <v>203</v>
      </c>
    </row>
    <row r="646" s="14" customFormat="1">
      <c r="A646" s="14"/>
      <c r="B646" s="254"/>
      <c r="C646" s="255"/>
      <c r="D646" s="245" t="s">
        <v>243</v>
      </c>
      <c r="E646" s="256" t="s">
        <v>1</v>
      </c>
      <c r="F646" s="257" t="s">
        <v>2965</v>
      </c>
      <c r="G646" s="255"/>
      <c r="H646" s="258">
        <v>-1849.9000000000001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4" t="s">
        <v>243</v>
      </c>
      <c r="AU646" s="264" t="s">
        <v>85</v>
      </c>
      <c r="AV646" s="14" t="s">
        <v>85</v>
      </c>
      <c r="AW646" s="14" t="s">
        <v>32</v>
      </c>
      <c r="AX646" s="14" t="s">
        <v>76</v>
      </c>
      <c r="AY646" s="264" t="s">
        <v>203</v>
      </c>
    </row>
    <row r="647" s="15" customFormat="1">
      <c r="A647" s="15"/>
      <c r="B647" s="265"/>
      <c r="C647" s="266"/>
      <c r="D647" s="245" t="s">
        <v>243</v>
      </c>
      <c r="E647" s="267" t="s">
        <v>1</v>
      </c>
      <c r="F647" s="268" t="s">
        <v>247</v>
      </c>
      <c r="G647" s="266"/>
      <c r="H647" s="269">
        <v>226.19999999999999</v>
      </c>
      <c r="I647" s="270"/>
      <c r="J647" s="266"/>
      <c r="K647" s="266"/>
      <c r="L647" s="271"/>
      <c r="M647" s="272"/>
      <c r="N647" s="273"/>
      <c r="O647" s="273"/>
      <c r="P647" s="273"/>
      <c r="Q647" s="273"/>
      <c r="R647" s="273"/>
      <c r="S647" s="273"/>
      <c r="T647" s="274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75" t="s">
        <v>243</v>
      </c>
      <c r="AU647" s="275" t="s">
        <v>85</v>
      </c>
      <c r="AV647" s="15" t="s">
        <v>209</v>
      </c>
      <c r="AW647" s="15" t="s">
        <v>32</v>
      </c>
      <c r="AX647" s="15" t="s">
        <v>83</v>
      </c>
      <c r="AY647" s="275" t="s">
        <v>203</v>
      </c>
    </row>
    <row r="648" s="2" customFormat="1" ht="24.15" customHeight="1">
      <c r="A648" s="39"/>
      <c r="B648" s="40"/>
      <c r="C648" s="229" t="s">
        <v>998</v>
      </c>
      <c r="D648" s="229" t="s">
        <v>205</v>
      </c>
      <c r="E648" s="230" t="s">
        <v>635</v>
      </c>
      <c r="F648" s="231" t="s">
        <v>636</v>
      </c>
      <c r="G648" s="232" t="s">
        <v>213</v>
      </c>
      <c r="H648" s="233">
        <v>921.29999999999995</v>
      </c>
      <c r="I648" s="234"/>
      <c r="J648" s="235">
        <f>ROUND(I648*H648,2)</f>
        <v>0</v>
      </c>
      <c r="K648" s="236"/>
      <c r="L648" s="45"/>
      <c r="M648" s="237" t="s">
        <v>1</v>
      </c>
      <c r="N648" s="238" t="s">
        <v>41</v>
      </c>
      <c r="O648" s="92"/>
      <c r="P648" s="239">
        <f>O648*H648</f>
        <v>0</v>
      </c>
      <c r="Q648" s="239">
        <v>0</v>
      </c>
      <c r="R648" s="239">
        <f>Q648*H648</f>
        <v>0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277</v>
      </c>
      <c r="AT648" s="241" t="s">
        <v>205</v>
      </c>
      <c r="AU648" s="241" t="s">
        <v>85</v>
      </c>
      <c r="AY648" s="18" t="s">
        <v>203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83</v>
      </c>
      <c r="BK648" s="242">
        <f>ROUND(I648*H648,2)</f>
        <v>0</v>
      </c>
      <c r="BL648" s="18" t="s">
        <v>277</v>
      </c>
      <c r="BM648" s="241" t="s">
        <v>637</v>
      </c>
    </row>
    <row r="649" s="2" customFormat="1">
      <c r="A649" s="39"/>
      <c r="B649" s="40"/>
      <c r="C649" s="41"/>
      <c r="D649" s="245" t="s">
        <v>474</v>
      </c>
      <c r="E649" s="41"/>
      <c r="F649" s="276" t="s">
        <v>638</v>
      </c>
      <c r="G649" s="41"/>
      <c r="H649" s="41"/>
      <c r="I649" s="277"/>
      <c r="J649" s="41"/>
      <c r="K649" s="41"/>
      <c r="L649" s="45"/>
      <c r="M649" s="278"/>
      <c r="N649" s="279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474</v>
      </c>
      <c r="AU649" s="18" t="s">
        <v>85</v>
      </c>
    </row>
    <row r="650" s="14" customFormat="1">
      <c r="A650" s="14"/>
      <c r="B650" s="254"/>
      <c r="C650" s="255"/>
      <c r="D650" s="245" t="s">
        <v>243</v>
      </c>
      <c r="E650" s="256" t="s">
        <v>1</v>
      </c>
      <c r="F650" s="257" t="s">
        <v>2803</v>
      </c>
      <c r="G650" s="255"/>
      <c r="H650" s="258">
        <v>11.9</v>
      </c>
      <c r="I650" s="259"/>
      <c r="J650" s="255"/>
      <c r="K650" s="255"/>
      <c r="L650" s="260"/>
      <c r="M650" s="261"/>
      <c r="N650" s="262"/>
      <c r="O650" s="262"/>
      <c r="P650" s="262"/>
      <c r="Q650" s="262"/>
      <c r="R650" s="262"/>
      <c r="S650" s="262"/>
      <c r="T650" s="26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4" t="s">
        <v>243</v>
      </c>
      <c r="AU650" s="264" t="s">
        <v>85</v>
      </c>
      <c r="AV650" s="14" t="s">
        <v>85</v>
      </c>
      <c r="AW650" s="14" t="s">
        <v>32</v>
      </c>
      <c r="AX650" s="14" t="s">
        <v>76</v>
      </c>
      <c r="AY650" s="264" t="s">
        <v>203</v>
      </c>
    </row>
    <row r="651" s="14" customFormat="1">
      <c r="A651" s="14"/>
      <c r="B651" s="254"/>
      <c r="C651" s="255"/>
      <c r="D651" s="245" t="s">
        <v>243</v>
      </c>
      <c r="E651" s="256" t="s">
        <v>1</v>
      </c>
      <c r="F651" s="257" t="s">
        <v>2966</v>
      </c>
      <c r="G651" s="255"/>
      <c r="H651" s="258">
        <v>147.69999999999999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4" t="s">
        <v>243</v>
      </c>
      <c r="AU651" s="264" t="s">
        <v>85</v>
      </c>
      <c r="AV651" s="14" t="s">
        <v>85</v>
      </c>
      <c r="AW651" s="14" t="s">
        <v>32</v>
      </c>
      <c r="AX651" s="14" t="s">
        <v>76</v>
      </c>
      <c r="AY651" s="264" t="s">
        <v>203</v>
      </c>
    </row>
    <row r="652" s="14" customFormat="1">
      <c r="A652" s="14"/>
      <c r="B652" s="254"/>
      <c r="C652" s="255"/>
      <c r="D652" s="245" t="s">
        <v>243</v>
      </c>
      <c r="E652" s="256" t="s">
        <v>1</v>
      </c>
      <c r="F652" s="257" t="s">
        <v>2806</v>
      </c>
      <c r="G652" s="255"/>
      <c r="H652" s="258">
        <v>143.40000000000001</v>
      </c>
      <c r="I652" s="259"/>
      <c r="J652" s="255"/>
      <c r="K652" s="255"/>
      <c r="L652" s="260"/>
      <c r="M652" s="261"/>
      <c r="N652" s="262"/>
      <c r="O652" s="262"/>
      <c r="P652" s="262"/>
      <c r="Q652" s="262"/>
      <c r="R652" s="262"/>
      <c r="S652" s="262"/>
      <c r="T652" s="26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4" t="s">
        <v>243</v>
      </c>
      <c r="AU652" s="264" t="s">
        <v>85</v>
      </c>
      <c r="AV652" s="14" t="s">
        <v>85</v>
      </c>
      <c r="AW652" s="14" t="s">
        <v>32</v>
      </c>
      <c r="AX652" s="14" t="s">
        <v>76</v>
      </c>
      <c r="AY652" s="264" t="s">
        <v>203</v>
      </c>
    </row>
    <row r="653" s="14" customFormat="1">
      <c r="A653" s="14"/>
      <c r="B653" s="254"/>
      <c r="C653" s="255"/>
      <c r="D653" s="245" t="s">
        <v>243</v>
      </c>
      <c r="E653" s="256" t="s">
        <v>1</v>
      </c>
      <c r="F653" s="257" t="s">
        <v>2816</v>
      </c>
      <c r="G653" s="255"/>
      <c r="H653" s="258">
        <v>14.199999999999999</v>
      </c>
      <c r="I653" s="259"/>
      <c r="J653" s="255"/>
      <c r="K653" s="255"/>
      <c r="L653" s="260"/>
      <c r="M653" s="261"/>
      <c r="N653" s="262"/>
      <c r="O653" s="262"/>
      <c r="P653" s="262"/>
      <c r="Q653" s="262"/>
      <c r="R653" s="262"/>
      <c r="S653" s="262"/>
      <c r="T653" s="26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4" t="s">
        <v>243</v>
      </c>
      <c r="AU653" s="264" t="s">
        <v>85</v>
      </c>
      <c r="AV653" s="14" t="s">
        <v>85</v>
      </c>
      <c r="AW653" s="14" t="s">
        <v>32</v>
      </c>
      <c r="AX653" s="14" t="s">
        <v>76</v>
      </c>
      <c r="AY653" s="264" t="s">
        <v>203</v>
      </c>
    </row>
    <row r="654" s="14" customFormat="1">
      <c r="A654" s="14"/>
      <c r="B654" s="254"/>
      <c r="C654" s="255"/>
      <c r="D654" s="245" t="s">
        <v>243</v>
      </c>
      <c r="E654" s="256" t="s">
        <v>1</v>
      </c>
      <c r="F654" s="257" t="s">
        <v>2967</v>
      </c>
      <c r="G654" s="255"/>
      <c r="H654" s="258">
        <v>64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4" t="s">
        <v>243</v>
      </c>
      <c r="AU654" s="264" t="s">
        <v>85</v>
      </c>
      <c r="AV654" s="14" t="s">
        <v>85</v>
      </c>
      <c r="AW654" s="14" t="s">
        <v>32</v>
      </c>
      <c r="AX654" s="14" t="s">
        <v>76</v>
      </c>
      <c r="AY654" s="264" t="s">
        <v>203</v>
      </c>
    </row>
    <row r="655" s="14" customFormat="1">
      <c r="A655" s="14"/>
      <c r="B655" s="254"/>
      <c r="C655" s="255"/>
      <c r="D655" s="245" t="s">
        <v>243</v>
      </c>
      <c r="E655" s="256" t="s">
        <v>1</v>
      </c>
      <c r="F655" s="257" t="s">
        <v>2808</v>
      </c>
      <c r="G655" s="255"/>
      <c r="H655" s="258">
        <v>68.599999999999994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4" t="s">
        <v>243</v>
      </c>
      <c r="AU655" s="264" t="s">
        <v>85</v>
      </c>
      <c r="AV655" s="14" t="s">
        <v>85</v>
      </c>
      <c r="AW655" s="14" t="s">
        <v>32</v>
      </c>
      <c r="AX655" s="14" t="s">
        <v>76</v>
      </c>
      <c r="AY655" s="264" t="s">
        <v>203</v>
      </c>
    </row>
    <row r="656" s="14" customFormat="1">
      <c r="A656" s="14"/>
      <c r="B656" s="254"/>
      <c r="C656" s="255"/>
      <c r="D656" s="245" t="s">
        <v>243</v>
      </c>
      <c r="E656" s="256" t="s">
        <v>1</v>
      </c>
      <c r="F656" s="257" t="s">
        <v>2968</v>
      </c>
      <c r="G656" s="255"/>
      <c r="H656" s="258">
        <v>273.30000000000001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4" t="s">
        <v>243</v>
      </c>
      <c r="AU656" s="264" t="s">
        <v>85</v>
      </c>
      <c r="AV656" s="14" t="s">
        <v>85</v>
      </c>
      <c r="AW656" s="14" t="s">
        <v>32</v>
      </c>
      <c r="AX656" s="14" t="s">
        <v>76</v>
      </c>
      <c r="AY656" s="264" t="s">
        <v>203</v>
      </c>
    </row>
    <row r="657" s="14" customFormat="1">
      <c r="A657" s="14"/>
      <c r="B657" s="254"/>
      <c r="C657" s="255"/>
      <c r="D657" s="245" t="s">
        <v>243</v>
      </c>
      <c r="E657" s="256" t="s">
        <v>1</v>
      </c>
      <c r="F657" s="257" t="s">
        <v>2969</v>
      </c>
      <c r="G657" s="255"/>
      <c r="H657" s="258">
        <v>23.300000000000001</v>
      </c>
      <c r="I657" s="259"/>
      <c r="J657" s="255"/>
      <c r="K657" s="255"/>
      <c r="L657" s="260"/>
      <c r="M657" s="261"/>
      <c r="N657" s="262"/>
      <c r="O657" s="262"/>
      <c r="P657" s="262"/>
      <c r="Q657" s="262"/>
      <c r="R657" s="262"/>
      <c r="S657" s="262"/>
      <c r="T657" s="26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4" t="s">
        <v>243</v>
      </c>
      <c r="AU657" s="264" t="s">
        <v>85</v>
      </c>
      <c r="AV657" s="14" t="s">
        <v>85</v>
      </c>
      <c r="AW657" s="14" t="s">
        <v>32</v>
      </c>
      <c r="AX657" s="14" t="s">
        <v>76</v>
      </c>
      <c r="AY657" s="264" t="s">
        <v>203</v>
      </c>
    </row>
    <row r="658" s="14" customFormat="1">
      <c r="A658" s="14"/>
      <c r="B658" s="254"/>
      <c r="C658" s="255"/>
      <c r="D658" s="245" t="s">
        <v>243</v>
      </c>
      <c r="E658" s="256" t="s">
        <v>1</v>
      </c>
      <c r="F658" s="257" t="s">
        <v>2970</v>
      </c>
      <c r="G658" s="255"/>
      <c r="H658" s="258">
        <v>113.3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4" t="s">
        <v>243</v>
      </c>
      <c r="AU658" s="264" t="s">
        <v>85</v>
      </c>
      <c r="AV658" s="14" t="s">
        <v>85</v>
      </c>
      <c r="AW658" s="14" t="s">
        <v>32</v>
      </c>
      <c r="AX658" s="14" t="s">
        <v>76</v>
      </c>
      <c r="AY658" s="264" t="s">
        <v>203</v>
      </c>
    </row>
    <row r="659" s="14" customFormat="1">
      <c r="A659" s="14"/>
      <c r="B659" s="254"/>
      <c r="C659" s="255"/>
      <c r="D659" s="245" t="s">
        <v>243</v>
      </c>
      <c r="E659" s="256" t="s">
        <v>1</v>
      </c>
      <c r="F659" s="257" t="s">
        <v>2812</v>
      </c>
      <c r="G659" s="255"/>
      <c r="H659" s="258">
        <v>34.899999999999999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4" t="s">
        <v>243</v>
      </c>
      <c r="AU659" s="264" t="s">
        <v>85</v>
      </c>
      <c r="AV659" s="14" t="s">
        <v>85</v>
      </c>
      <c r="AW659" s="14" t="s">
        <v>32</v>
      </c>
      <c r="AX659" s="14" t="s">
        <v>76</v>
      </c>
      <c r="AY659" s="264" t="s">
        <v>203</v>
      </c>
    </row>
    <row r="660" s="14" customFormat="1">
      <c r="A660" s="14"/>
      <c r="B660" s="254"/>
      <c r="C660" s="255"/>
      <c r="D660" s="245" t="s">
        <v>243</v>
      </c>
      <c r="E660" s="256" t="s">
        <v>1</v>
      </c>
      <c r="F660" s="257" t="s">
        <v>2971</v>
      </c>
      <c r="G660" s="255"/>
      <c r="H660" s="258">
        <v>26.699999999999999</v>
      </c>
      <c r="I660" s="259"/>
      <c r="J660" s="255"/>
      <c r="K660" s="255"/>
      <c r="L660" s="260"/>
      <c r="M660" s="261"/>
      <c r="N660" s="262"/>
      <c r="O660" s="262"/>
      <c r="P660" s="262"/>
      <c r="Q660" s="262"/>
      <c r="R660" s="262"/>
      <c r="S660" s="262"/>
      <c r="T660" s="26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4" t="s">
        <v>243</v>
      </c>
      <c r="AU660" s="264" t="s">
        <v>85</v>
      </c>
      <c r="AV660" s="14" t="s">
        <v>85</v>
      </c>
      <c r="AW660" s="14" t="s">
        <v>32</v>
      </c>
      <c r="AX660" s="14" t="s">
        <v>76</v>
      </c>
      <c r="AY660" s="264" t="s">
        <v>203</v>
      </c>
    </row>
    <row r="661" s="15" customFormat="1">
      <c r="A661" s="15"/>
      <c r="B661" s="265"/>
      <c r="C661" s="266"/>
      <c r="D661" s="245" t="s">
        <v>243</v>
      </c>
      <c r="E661" s="267" t="s">
        <v>1</v>
      </c>
      <c r="F661" s="268" t="s">
        <v>247</v>
      </c>
      <c r="G661" s="266"/>
      <c r="H661" s="269">
        <v>921.29999999999995</v>
      </c>
      <c r="I661" s="270"/>
      <c r="J661" s="266"/>
      <c r="K661" s="266"/>
      <c r="L661" s="271"/>
      <c r="M661" s="272"/>
      <c r="N661" s="273"/>
      <c r="O661" s="273"/>
      <c r="P661" s="273"/>
      <c r="Q661" s="273"/>
      <c r="R661" s="273"/>
      <c r="S661" s="273"/>
      <c r="T661" s="274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5" t="s">
        <v>243</v>
      </c>
      <c r="AU661" s="275" t="s">
        <v>85</v>
      </c>
      <c r="AV661" s="15" t="s">
        <v>209</v>
      </c>
      <c r="AW661" s="15" t="s">
        <v>32</v>
      </c>
      <c r="AX661" s="15" t="s">
        <v>83</v>
      </c>
      <c r="AY661" s="275" t="s">
        <v>203</v>
      </c>
    </row>
    <row r="662" s="2" customFormat="1" ht="16.5" customHeight="1">
      <c r="A662" s="39"/>
      <c r="B662" s="40"/>
      <c r="C662" s="281" t="s">
        <v>1002</v>
      </c>
      <c r="D662" s="281" t="s">
        <v>643</v>
      </c>
      <c r="E662" s="282" t="s">
        <v>644</v>
      </c>
      <c r="F662" s="283" t="s">
        <v>645</v>
      </c>
      <c r="G662" s="284" t="s">
        <v>213</v>
      </c>
      <c r="H662" s="285">
        <v>1013.43</v>
      </c>
      <c r="I662" s="286"/>
      <c r="J662" s="287">
        <f>ROUND(I662*H662,2)</f>
        <v>0</v>
      </c>
      <c r="K662" s="288"/>
      <c r="L662" s="289"/>
      <c r="M662" s="290" t="s">
        <v>1</v>
      </c>
      <c r="N662" s="291" t="s">
        <v>41</v>
      </c>
      <c r="O662" s="92"/>
      <c r="P662" s="239">
        <f>O662*H662</f>
        <v>0</v>
      </c>
      <c r="Q662" s="239">
        <v>0</v>
      </c>
      <c r="R662" s="239">
        <f>Q662*H662</f>
        <v>0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214</v>
      </c>
      <c r="AT662" s="241" t="s">
        <v>643</v>
      </c>
      <c r="AU662" s="241" t="s">
        <v>85</v>
      </c>
      <c r="AY662" s="18" t="s">
        <v>203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83</v>
      </c>
      <c r="BK662" s="242">
        <f>ROUND(I662*H662,2)</f>
        <v>0</v>
      </c>
      <c r="BL662" s="18" t="s">
        <v>277</v>
      </c>
      <c r="BM662" s="241" t="s">
        <v>646</v>
      </c>
    </row>
    <row r="663" s="14" customFormat="1">
      <c r="A663" s="14"/>
      <c r="B663" s="254"/>
      <c r="C663" s="255"/>
      <c r="D663" s="245" t="s">
        <v>243</v>
      </c>
      <c r="E663" s="256" t="s">
        <v>1</v>
      </c>
      <c r="F663" s="257" t="s">
        <v>2972</v>
      </c>
      <c r="G663" s="255"/>
      <c r="H663" s="258">
        <v>1013.43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4" t="s">
        <v>243</v>
      </c>
      <c r="AU663" s="264" t="s">
        <v>85</v>
      </c>
      <c r="AV663" s="14" t="s">
        <v>85</v>
      </c>
      <c r="AW663" s="14" t="s">
        <v>32</v>
      </c>
      <c r="AX663" s="14" t="s">
        <v>76</v>
      </c>
      <c r="AY663" s="264" t="s">
        <v>203</v>
      </c>
    </row>
    <row r="664" s="15" customFormat="1">
      <c r="A664" s="15"/>
      <c r="B664" s="265"/>
      <c r="C664" s="266"/>
      <c r="D664" s="245" t="s">
        <v>243</v>
      </c>
      <c r="E664" s="267" t="s">
        <v>1</v>
      </c>
      <c r="F664" s="268" t="s">
        <v>247</v>
      </c>
      <c r="G664" s="266"/>
      <c r="H664" s="269">
        <v>1013.43</v>
      </c>
      <c r="I664" s="270"/>
      <c r="J664" s="266"/>
      <c r="K664" s="266"/>
      <c r="L664" s="271"/>
      <c r="M664" s="272"/>
      <c r="N664" s="273"/>
      <c r="O664" s="273"/>
      <c r="P664" s="273"/>
      <c r="Q664" s="273"/>
      <c r="R664" s="273"/>
      <c r="S664" s="273"/>
      <c r="T664" s="27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5" t="s">
        <v>243</v>
      </c>
      <c r="AU664" s="275" t="s">
        <v>85</v>
      </c>
      <c r="AV664" s="15" t="s">
        <v>209</v>
      </c>
      <c r="AW664" s="15" t="s">
        <v>32</v>
      </c>
      <c r="AX664" s="15" t="s">
        <v>83</v>
      </c>
      <c r="AY664" s="275" t="s">
        <v>203</v>
      </c>
    </row>
    <row r="665" s="2" customFormat="1" ht="37.8" customHeight="1">
      <c r="A665" s="39"/>
      <c r="B665" s="40"/>
      <c r="C665" s="229" t="s">
        <v>1006</v>
      </c>
      <c r="D665" s="229" t="s">
        <v>205</v>
      </c>
      <c r="E665" s="230" t="s">
        <v>649</v>
      </c>
      <c r="F665" s="231" t="s">
        <v>650</v>
      </c>
      <c r="G665" s="232" t="s">
        <v>213</v>
      </c>
      <c r="H665" s="233">
        <v>2331.625</v>
      </c>
      <c r="I665" s="234"/>
      <c r="J665" s="235">
        <f>ROUND(I665*H665,2)</f>
        <v>0</v>
      </c>
      <c r="K665" s="236"/>
      <c r="L665" s="45"/>
      <c r="M665" s="237" t="s">
        <v>1</v>
      </c>
      <c r="N665" s="238" t="s">
        <v>41</v>
      </c>
      <c r="O665" s="92"/>
      <c r="P665" s="239">
        <f>O665*H665</f>
        <v>0</v>
      </c>
      <c r="Q665" s="239">
        <v>0</v>
      </c>
      <c r="R665" s="239">
        <f>Q665*H665</f>
        <v>0</v>
      </c>
      <c r="S665" s="239">
        <v>0</v>
      </c>
      <c r="T665" s="240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1" t="s">
        <v>277</v>
      </c>
      <c r="AT665" s="241" t="s">
        <v>205</v>
      </c>
      <c r="AU665" s="241" t="s">
        <v>85</v>
      </c>
      <c r="AY665" s="18" t="s">
        <v>203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8" t="s">
        <v>83</v>
      </c>
      <c r="BK665" s="242">
        <f>ROUND(I665*H665,2)</f>
        <v>0</v>
      </c>
      <c r="BL665" s="18" t="s">
        <v>277</v>
      </c>
      <c r="BM665" s="241" t="s">
        <v>651</v>
      </c>
    </row>
    <row r="666" s="13" customFormat="1">
      <c r="A666" s="13"/>
      <c r="B666" s="243"/>
      <c r="C666" s="244"/>
      <c r="D666" s="245" t="s">
        <v>243</v>
      </c>
      <c r="E666" s="246" t="s">
        <v>1</v>
      </c>
      <c r="F666" s="247" t="s">
        <v>652</v>
      </c>
      <c r="G666" s="244"/>
      <c r="H666" s="246" t="s">
        <v>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243</v>
      </c>
      <c r="AU666" s="253" t="s">
        <v>85</v>
      </c>
      <c r="AV666" s="13" t="s">
        <v>83</v>
      </c>
      <c r="AW666" s="13" t="s">
        <v>32</v>
      </c>
      <c r="AX666" s="13" t="s">
        <v>76</v>
      </c>
      <c r="AY666" s="253" t="s">
        <v>203</v>
      </c>
    </row>
    <row r="667" s="13" customFormat="1">
      <c r="A667" s="13"/>
      <c r="B667" s="243"/>
      <c r="C667" s="244"/>
      <c r="D667" s="245" t="s">
        <v>243</v>
      </c>
      <c r="E667" s="246" t="s">
        <v>1</v>
      </c>
      <c r="F667" s="247" t="s">
        <v>653</v>
      </c>
      <c r="G667" s="244"/>
      <c r="H667" s="246" t="s">
        <v>1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3" t="s">
        <v>243</v>
      </c>
      <c r="AU667" s="253" t="s">
        <v>85</v>
      </c>
      <c r="AV667" s="13" t="s">
        <v>83</v>
      </c>
      <c r="AW667" s="13" t="s">
        <v>32</v>
      </c>
      <c r="AX667" s="13" t="s">
        <v>76</v>
      </c>
      <c r="AY667" s="253" t="s">
        <v>203</v>
      </c>
    </row>
    <row r="668" s="14" customFormat="1">
      <c r="A668" s="14"/>
      <c r="B668" s="254"/>
      <c r="C668" s="255"/>
      <c r="D668" s="245" t="s">
        <v>243</v>
      </c>
      <c r="E668" s="256" t="s">
        <v>1</v>
      </c>
      <c r="F668" s="257" t="s">
        <v>2973</v>
      </c>
      <c r="G668" s="255"/>
      <c r="H668" s="258">
        <v>2331.625</v>
      </c>
      <c r="I668" s="259"/>
      <c r="J668" s="255"/>
      <c r="K668" s="255"/>
      <c r="L668" s="260"/>
      <c r="M668" s="261"/>
      <c r="N668" s="262"/>
      <c r="O668" s="262"/>
      <c r="P668" s="262"/>
      <c r="Q668" s="262"/>
      <c r="R668" s="262"/>
      <c r="S668" s="262"/>
      <c r="T668" s="26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4" t="s">
        <v>243</v>
      </c>
      <c r="AU668" s="264" t="s">
        <v>85</v>
      </c>
      <c r="AV668" s="14" t="s">
        <v>85</v>
      </c>
      <c r="AW668" s="14" t="s">
        <v>32</v>
      </c>
      <c r="AX668" s="14" t="s">
        <v>76</v>
      </c>
      <c r="AY668" s="264" t="s">
        <v>203</v>
      </c>
    </row>
    <row r="669" s="15" customFormat="1">
      <c r="A669" s="15"/>
      <c r="B669" s="265"/>
      <c r="C669" s="266"/>
      <c r="D669" s="245" t="s">
        <v>243</v>
      </c>
      <c r="E669" s="267" t="s">
        <v>1</v>
      </c>
      <c r="F669" s="268" t="s">
        <v>247</v>
      </c>
      <c r="G669" s="266"/>
      <c r="H669" s="269">
        <v>2331.625</v>
      </c>
      <c r="I669" s="270"/>
      <c r="J669" s="266"/>
      <c r="K669" s="266"/>
      <c r="L669" s="271"/>
      <c r="M669" s="272"/>
      <c r="N669" s="273"/>
      <c r="O669" s="273"/>
      <c r="P669" s="273"/>
      <c r="Q669" s="273"/>
      <c r="R669" s="273"/>
      <c r="S669" s="273"/>
      <c r="T669" s="274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5" t="s">
        <v>243</v>
      </c>
      <c r="AU669" s="275" t="s">
        <v>85</v>
      </c>
      <c r="AV669" s="15" t="s">
        <v>209</v>
      </c>
      <c r="AW669" s="15" t="s">
        <v>32</v>
      </c>
      <c r="AX669" s="15" t="s">
        <v>83</v>
      </c>
      <c r="AY669" s="275" t="s">
        <v>203</v>
      </c>
    </row>
    <row r="670" s="2" customFormat="1" ht="24.15" customHeight="1">
      <c r="A670" s="39"/>
      <c r="B670" s="40"/>
      <c r="C670" s="229" t="s">
        <v>1012</v>
      </c>
      <c r="D670" s="229" t="s">
        <v>205</v>
      </c>
      <c r="E670" s="230" t="s">
        <v>656</v>
      </c>
      <c r="F670" s="231" t="s">
        <v>657</v>
      </c>
      <c r="G670" s="232" t="s">
        <v>620</v>
      </c>
      <c r="H670" s="280"/>
      <c r="I670" s="234"/>
      <c r="J670" s="235">
        <f>ROUND(I670*H670,2)</f>
        <v>0</v>
      </c>
      <c r="K670" s="236"/>
      <c r="L670" s="45"/>
      <c r="M670" s="237" t="s">
        <v>1</v>
      </c>
      <c r="N670" s="238" t="s">
        <v>41</v>
      </c>
      <c r="O670" s="92"/>
      <c r="P670" s="239">
        <f>O670*H670</f>
        <v>0</v>
      </c>
      <c r="Q670" s="239">
        <v>0</v>
      </c>
      <c r="R670" s="239">
        <f>Q670*H670</f>
        <v>0</v>
      </c>
      <c r="S670" s="239">
        <v>0</v>
      </c>
      <c r="T670" s="240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1" t="s">
        <v>277</v>
      </c>
      <c r="AT670" s="241" t="s">
        <v>205</v>
      </c>
      <c r="AU670" s="241" t="s">
        <v>85</v>
      </c>
      <c r="AY670" s="18" t="s">
        <v>203</v>
      </c>
      <c r="BE670" s="242">
        <f>IF(N670="základní",J670,0)</f>
        <v>0</v>
      </c>
      <c r="BF670" s="242">
        <f>IF(N670="snížená",J670,0)</f>
        <v>0</v>
      </c>
      <c r="BG670" s="242">
        <f>IF(N670="zákl. přenesená",J670,0)</f>
        <v>0</v>
      </c>
      <c r="BH670" s="242">
        <f>IF(N670="sníž. přenesená",J670,0)</f>
        <v>0</v>
      </c>
      <c r="BI670" s="242">
        <f>IF(N670="nulová",J670,0)</f>
        <v>0</v>
      </c>
      <c r="BJ670" s="18" t="s">
        <v>83</v>
      </c>
      <c r="BK670" s="242">
        <f>ROUND(I670*H670,2)</f>
        <v>0</v>
      </c>
      <c r="BL670" s="18" t="s">
        <v>277</v>
      </c>
      <c r="BM670" s="241" t="s">
        <v>658</v>
      </c>
    </row>
    <row r="671" s="12" customFormat="1" ht="22.8" customHeight="1">
      <c r="A671" s="12"/>
      <c r="B671" s="213"/>
      <c r="C671" s="214"/>
      <c r="D671" s="215" t="s">
        <v>75</v>
      </c>
      <c r="E671" s="227" t="s">
        <v>659</v>
      </c>
      <c r="F671" s="227" t="s">
        <v>660</v>
      </c>
      <c r="G671" s="214"/>
      <c r="H671" s="214"/>
      <c r="I671" s="217"/>
      <c r="J671" s="228">
        <f>BK671</f>
        <v>0</v>
      </c>
      <c r="K671" s="214"/>
      <c r="L671" s="219"/>
      <c r="M671" s="220"/>
      <c r="N671" s="221"/>
      <c r="O671" s="221"/>
      <c r="P671" s="222">
        <f>SUM(P672:P701)</f>
        <v>0</v>
      </c>
      <c r="Q671" s="221"/>
      <c r="R671" s="222">
        <f>SUM(R672:R701)</f>
        <v>14.65158538</v>
      </c>
      <c r="S671" s="221"/>
      <c r="T671" s="223">
        <f>SUM(T672:T701)</f>
        <v>59.697257610000008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4" t="s">
        <v>85</v>
      </c>
      <c r="AT671" s="225" t="s">
        <v>75</v>
      </c>
      <c r="AU671" s="225" t="s">
        <v>83</v>
      </c>
      <c r="AY671" s="224" t="s">
        <v>203</v>
      </c>
      <c r="BK671" s="226">
        <f>SUM(BK672:BK701)</f>
        <v>0</v>
      </c>
    </row>
    <row r="672" s="2" customFormat="1" ht="24.15" customHeight="1">
      <c r="A672" s="39"/>
      <c r="B672" s="40"/>
      <c r="C672" s="229" t="s">
        <v>1021</v>
      </c>
      <c r="D672" s="229" t="s">
        <v>205</v>
      </c>
      <c r="E672" s="230" t="s">
        <v>2974</v>
      </c>
      <c r="F672" s="231" t="s">
        <v>2975</v>
      </c>
      <c r="G672" s="232" t="s">
        <v>213</v>
      </c>
      <c r="H672" s="233">
        <v>540.76900000000001</v>
      </c>
      <c r="I672" s="234"/>
      <c r="J672" s="235">
        <f>ROUND(I672*H672,2)</f>
        <v>0</v>
      </c>
      <c r="K672" s="236"/>
      <c r="L672" s="45"/>
      <c r="M672" s="237" t="s">
        <v>1</v>
      </c>
      <c r="N672" s="238" t="s">
        <v>41</v>
      </c>
      <c r="O672" s="92"/>
      <c r="P672" s="239">
        <f>O672*H672</f>
        <v>0</v>
      </c>
      <c r="Q672" s="239">
        <v>0</v>
      </c>
      <c r="R672" s="239">
        <f>Q672*H672</f>
        <v>0</v>
      </c>
      <c r="S672" s="239">
        <v>0.023689999999999999</v>
      </c>
      <c r="T672" s="240">
        <f>S672*H672</f>
        <v>12.810817609999999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1" t="s">
        <v>277</v>
      </c>
      <c r="AT672" s="241" t="s">
        <v>205</v>
      </c>
      <c r="AU672" s="241" t="s">
        <v>85</v>
      </c>
      <c r="AY672" s="18" t="s">
        <v>203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8" t="s">
        <v>83</v>
      </c>
      <c r="BK672" s="242">
        <f>ROUND(I672*H672,2)</f>
        <v>0</v>
      </c>
      <c r="BL672" s="18" t="s">
        <v>277</v>
      </c>
      <c r="BM672" s="241" t="s">
        <v>2976</v>
      </c>
    </row>
    <row r="673" s="2" customFormat="1" ht="37.8" customHeight="1">
      <c r="A673" s="39"/>
      <c r="B673" s="40"/>
      <c r="C673" s="229" t="s">
        <v>1025</v>
      </c>
      <c r="D673" s="229" t="s">
        <v>205</v>
      </c>
      <c r="E673" s="230" t="s">
        <v>2977</v>
      </c>
      <c r="F673" s="231" t="s">
        <v>2978</v>
      </c>
      <c r="G673" s="232" t="s">
        <v>213</v>
      </c>
      <c r="H673" s="233">
        <v>540.76900000000001</v>
      </c>
      <c r="I673" s="234"/>
      <c r="J673" s="235">
        <f>ROUND(I673*H673,2)</f>
        <v>0</v>
      </c>
      <c r="K673" s="236"/>
      <c r="L673" s="45"/>
      <c r="M673" s="237" t="s">
        <v>1</v>
      </c>
      <c r="N673" s="238" t="s">
        <v>41</v>
      </c>
      <c r="O673" s="92"/>
      <c r="P673" s="239">
        <f>O673*H673</f>
        <v>0</v>
      </c>
      <c r="Q673" s="239">
        <v>0.010019999999999999</v>
      </c>
      <c r="R673" s="239">
        <f>Q673*H673</f>
        <v>5.41850538</v>
      </c>
      <c r="S673" s="239">
        <v>0</v>
      </c>
      <c r="T673" s="240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1" t="s">
        <v>277</v>
      </c>
      <c r="AT673" s="241" t="s">
        <v>205</v>
      </c>
      <c r="AU673" s="241" t="s">
        <v>85</v>
      </c>
      <c r="AY673" s="18" t="s">
        <v>203</v>
      </c>
      <c r="BE673" s="242">
        <f>IF(N673="základní",J673,0)</f>
        <v>0</v>
      </c>
      <c r="BF673" s="242">
        <f>IF(N673="snížená",J673,0)</f>
        <v>0</v>
      </c>
      <c r="BG673" s="242">
        <f>IF(N673="zákl. přenesená",J673,0)</f>
        <v>0</v>
      </c>
      <c r="BH673" s="242">
        <f>IF(N673="sníž. přenesená",J673,0)</f>
        <v>0</v>
      </c>
      <c r="BI673" s="242">
        <f>IF(N673="nulová",J673,0)</f>
        <v>0</v>
      </c>
      <c r="BJ673" s="18" t="s">
        <v>83</v>
      </c>
      <c r="BK673" s="242">
        <f>ROUND(I673*H673,2)</f>
        <v>0</v>
      </c>
      <c r="BL673" s="18" t="s">
        <v>277</v>
      </c>
      <c r="BM673" s="241" t="s">
        <v>2979</v>
      </c>
    </row>
    <row r="674" s="14" customFormat="1">
      <c r="A674" s="14"/>
      <c r="B674" s="254"/>
      <c r="C674" s="255"/>
      <c r="D674" s="245" t="s">
        <v>243</v>
      </c>
      <c r="E674" s="256" t="s">
        <v>1</v>
      </c>
      <c r="F674" s="257" t="s">
        <v>2980</v>
      </c>
      <c r="G674" s="255"/>
      <c r="H674" s="258">
        <v>540.76900000000001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4" t="s">
        <v>243</v>
      </c>
      <c r="AU674" s="264" t="s">
        <v>85</v>
      </c>
      <c r="AV674" s="14" t="s">
        <v>85</v>
      </c>
      <c r="AW674" s="14" t="s">
        <v>32</v>
      </c>
      <c r="AX674" s="14" t="s">
        <v>76</v>
      </c>
      <c r="AY674" s="264" t="s">
        <v>203</v>
      </c>
    </row>
    <row r="675" s="15" customFormat="1">
      <c r="A675" s="15"/>
      <c r="B675" s="265"/>
      <c r="C675" s="266"/>
      <c r="D675" s="245" t="s">
        <v>243</v>
      </c>
      <c r="E675" s="267" t="s">
        <v>1</v>
      </c>
      <c r="F675" s="268" t="s">
        <v>247</v>
      </c>
      <c r="G675" s="266"/>
      <c r="H675" s="269">
        <v>540.76900000000001</v>
      </c>
      <c r="I675" s="270"/>
      <c r="J675" s="266"/>
      <c r="K675" s="266"/>
      <c r="L675" s="271"/>
      <c r="M675" s="272"/>
      <c r="N675" s="273"/>
      <c r="O675" s="273"/>
      <c r="P675" s="273"/>
      <c r="Q675" s="273"/>
      <c r="R675" s="273"/>
      <c r="S675" s="273"/>
      <c r="T675" s="27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5" t="s">
        <v>243</v>
      </c>
      <c r="AU675" s="275" t="s">
        <v>85</v>
      </c>
      <c r="AV675" s="15" t="s">
        <v>209</v>
      </c>
      <c r="AW675" s="15" t="s">
        <v>32</v>
      </c>
      <c r="AX675" s="15" t="s">
        <v>83</v>
      </c>
      <c r="AY675" s="275" t="s">
        <v>203</v>
      </c>
    </row>
    <row r="676" s="2" customFormat="1" ht="33" customHeight="1">
      <c r="A676" s="39"/>
      <c r="B676" s="40"/>
      <c r="C676" s="229" t="s">
        <v>341</v>
      </c>
      <c r="D676" s="229" t="s">
        <v>205</v>
      </c>
      <c r="E676" s="230" t="s">
        <v>677</v>
      </c>
      <c r="F676" s="231" t="s">
        <v>678</v>
      </c>
      <c r="G676" s="232" t="s">
        <v>213</v>
      </c>
      <c r="H676" s="233">
        <v>116</v>
      </c>
      <c r="I676" s="234"/>
      <c r="J676" s="235">
        <f>ROUND(I676*H676,2)</f>
        <v>0</v>
      </c>
      <c r="K676" s="236"/>
      <c r="L676" s="45"/>
      <c r="M676" s="237" t="s">
        <v>1</v>
      </c>
      <c r="N676" s="238" t="s">
        <v>41</v>
      </c>
      <c r="O676" s="92"/>
      <c r="P676" s="239">
        <f>O676*H676</f>
        <v>0</v>
      </c>
      <c r="Q676" s="239">
        <v>0.01388</v>
      </c>
      <c r="R676" s="239">
        <f>Q676*H676</f>
        <v>1.61008</v>
      </c>
      <c r="S676" s="239">
        <v>0</v>
      </c>
      <c r="T676" s="24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1" t="s">
        <v>277</v>
      </c>
      <c r="AT676" s="241" t="s">
        <v>205</v>
      </c>
      <c r="AU676" s="241" t="s">
        <v>85</v>
      </c>
      <c r="AY676" s="18" t="s">
        <v>203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8" t="s">
        <v>83</v>
      </c>
      <c r="BK676" s="242">
        <f>ROUND(I676*H676,2)</f>
        <v>0</v>
      </c>
      <c r="BL676" s="18" t="s">
        <v>277</v>
      </c>
      <c r="BM676" s="241" t="s">
        <v>679</v>
      </c>
    </row>
    <row r="677" s="14" customFormat="1">
      <c r="A677" s="14"/>
      <c r="B677" s="254"/>
      <c r="C677" s="255"/>
      <c r="D677" s="245" t="s">
        <v>243</v>
      </c>
      <c r="E677" s="256" t="s">
        <v>1</v>
      </c>
      <c r="F677" s="257" t="s">
        <v>2981</v>
      </c>
      <c r="G677" s="255"/>
      <c r="H677" s="258">
        <v>116</v>
      </c>
      <c r="I677" s="259"/>
      <c r="J677" s="255"/>
      <c r="K677" s="255"/>
      <c r="L677" s="260"/>
      <c r="M677" s="261"/>
      <c r="N677" s="262"/>
      <c r="O677" s="262"/>
      <c r="P677" s="262"/>
      <c r="Q677" s="262"/>
      <c r="R677" s="262"/>
      <c r="S677" s="262"/>
      <c r="T677" s="26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4" t="s">
        <v>243</v>
      </c>
      <c r="AU677" s="264" t="s">
        <v>85</v>
      </c>
      <c r="AV677" s="14" t="s">
        <v>85</v>
      </c>
      <c r="AW677" s="14" t="s">
        <v>32</v>
      </c>
      <c r="AX677" s="14" t="s">
        <v>76</v>
      </c>
      <c r="AY677" s="264" t="s">
        <v>203</v>
      </c>
    </row>
    <row r="678" s="15" customFormat="1">
      <c r="A678" s="15"/>
      <c r="B678" s="265"/>
      <c r="C678" s="266"/>
      <c r="D678" s="245" t="s">
        <v>243</v>
      </c>
      <c r="E678" s="267" t="s">
        <v>1</v>
      </c>
      <c r="F678" s="268" t="s">
        <v>247</v>
      </c>
      <c r="G678" s="266"/>
      <c r="H678" s="269">
        <v>116</v>
      </c>
      <c r="I678" s="270"/>
      <c r="J678" s="266"/>
      <c r="K678" s="266"/>
      <c r="L678" s="271"/>
      <c r="M678" s="272"/>
      <c r="N678" s="273"/>
      <c r="O678" s="273"/>
      <c r="P678" s="273"/>
      <c r="Q678" s="273"/>
      <c r="R678" s="273"/>
      <c r="S678" s="273"/>
      <c r="T678" s="27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5" t="s">
        <v>243</v>
      </c>
      <c r="AU678" s="275" t="s">
        <v>85</v>
      </c>
      <c r="AV678" s="15" t="s">
        <v>209</v>
      </c>
      <c r="AW678" s="15" t="s">
        <v>32</v>
      </c>
      <c r="AX678" s="15" t="s">
        <v>83</v>
      </c>
      <c r="AY678" s="275" t="s">
        <v>203</v>
      </c>
    </row>
    <row r="679" s="2" customFormat="1" ht="24.15" customHeight="1">
      <c r="A679" s="39"/>
      <c r="B679" s="40"/>
      <c r="C679" s="229" t="s">
        <v>1033</v>
      </c>
      <c r="D679" s="229" t="s">
        <v>205</v>
      </c>
      <c r="E679" s="230" t="s">
        <v>2982</v>
      </c>
      <c r="F679" s="231" t="s">
        <v>2983</v>
      </c>
      <c r="G679" s="232" t="s">
        <v>213</v>
      </c>
      <c r="H679" s="233">
        <v>126</v>
      </c>
      <c r="I679" s="234"/>
      <c r="J679" s="235">
        <f>ROUND(I679*H679,2)</f>
        <v>0</v>
      </c>
      <c r="K679" s="236"/>
      <c r="L679" s="45"/>
      <c r="M679" s="237" t="s">
        <v>1</v>
      </c>
      <c r="N679" s="238" t="s">
        <v>41</v>
      </c>
      <c r="O679" s="92"/>
      <c r="P679" s="239">
        <f>O679*H679</f>
        <v>0</v>
      </c>
      <c r="Q679" s="239">
        <v>0</v>
      </c>
      <c r="R679" s="239">
        <f>Q679*H679</f>
        <v>0</v>
      </c>
      <c r="S679" s="239">
        <v>0</v>
      </c>
      <c r="T679" s="240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1" t="s">
        <v>277</v>
      </c>
      <c r="AT679" s="241" t="s">
        <v>205</v>
      </c>
      <c r="AU679" s="241" t="s">
        <v>85</v>
      </c>
      <c r="AY679" s="18" t="s">
        <v>203</v>
      </c>
      <c r="BE679" s="242">
        <f>IF(N679="základní",J679,0)</f>
        <v>0</v>
      </c>
      <c r="BF679" s="242">
        <f>IF(N679="snížená",J679,0)</f>
        <v>0</v>
      </c>
      <c r="BG679" s="242">
        <f>IF(N679="zákl. přenesená",J679,0)</f>
        <v>0</v>
      </c>
      <c r="BH679" s="242">
        <f>IF(N679="sníž. přenesená",J679,0)</f>
        <v>0</v>
      </c>
      <c r="BI679" s="242">
        <f>IF(N679="nulová",J679,0)</f>
        <v>0</v>
      </c>
      <c r="BJ679" s="18" t="s">
        <v>83</v>
      </c>
      <c r="BK679" s="242">
        <f>ROUND(I679*H679,2)</f>
        <v>0</v>
      </c>
      <c r="BL679" s="18" t="s">
        <v>277</v>
      </c>
      <c r="BM679" s="241" t="s">
        <v>2984</v>
      </c>
    </row>
    <row r="680" s="13" customFormat="1">
      <c r="A680" s="13"/>
      <c r="B680" s="243"/>
      <c r="C680" s="244"/>
      <c r="D680" s="245" t="s">
        <v>243</v>
      </c>
      <c r="E680" s="246" t="s">
        <v>1</v>
      </c>
      <c r="F680" s="247" t="s">
        <v>2985</v>
      </c>
      <c r="G680" s="244"/>
      <c r="H680" s="246" t="s">
        <v>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3" t="s">
        <v>243</v>
      </c>
      <c r="AU680" s="253" t="s">
        <v>85</v>
      </c>
      <c r="AV680" s="13" t="s">
        <v>83</v>
      </c>
      <c r="AW680" s="13" t="s">
        <v>32</v>
      </c>
      <c r="AX680" s="13" t="s">
        <v>76</v>
      </c>
      <c r="AY680" s="253" t="s">
        <v>203</v>
      </c>
    </row>
    <row r="681" s="14" customFormat="1">
      <c r="A681" s="14"/>
      <c r="B681" s="254"/>
      <c r="C681" s="255"/>
      <c r="D681" s="245" t="s">
        <v>243</v>
      </c>
      <c r="E681" s="256" t="s">
        <v>1</v>
      </c>
      <c r="F681" s="257" t="s">
        <v>2986</v>
      </c>
      <c r="G681" s="255"/>
      <c r="H681" s="258">
        <v>126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4" t="s">
        <v>243</v>
      </c>
      <c r="AU681" s="264" t="s">
        <v>85</v>
      </c>
      <c r="AV681" s="14" t="s">
        <v>85</v>
      </c>
      <c r="AW681" s="14" t="s">
        <v>32</v>
      </c>
      <c r="AX681" s="14" t="s">
        <v>76</v>
      </c>
      <c r="AY681" s="264" t="s">
        <v>203</v>
      </c>
    </row>
    <row r="682" s="15" customFormat="1">
      <c r="A682" s="15"/>
      <c r="B682" s="265"/>
      <c r="C682" s="266"/>
      <c r="D682" s="245" t="s">
        <v>243</v>
      </c>
      <c r="E682" s="267" t="s">
        <v>1</v>
      </c>
      <c r="F682" s="268" t="s">
        <v>247</v>
      </c>
      <c r="G682" s="266"/>
      <c r="H682" s="269">
        <v>126</v>
      </c>
      <c r="I682" s="270"/>
      <c r="J682" s="266"/>
      <c r="K682" s="266"/>
      <c r="L682" s="271"/>
      <c r="M682" s="272"/>
      <c r="N682" s="273"/>
      <c r="O682" s="273"/>
      <c r="P682" s="273"/>
      <c r="Q682" s="273"/>
      <c r="R682" s="273"/>
      <c r="S682" s="273"/>
      <c r="T682" s="274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5" t="s">
        <v>243</v>
      </c>
      <c r="AU682" s="275" t="s">
        <v>85</v>
      </c>
      <c r="AV682" s="15" t="s">
        <v>209</v>
      </c>
      <c r="AW682" s="15" t="s">
        <v>32</v>
      </c>
      <c r="AX682" s="15" t="s">
        <v>83</v>
      </c>
      <c r="AY682" s="275" t="s">
        <v>203</v>
      </c>
    </row>
    <row r="683" s="2" customFormat="1" ht="24.15" customHeight="1">
      <c r="A683" s="39"/>
      <c r="B683" s="40"/>
      <c r="C683" s="281" t="s">
        <v>346</v>
      </c>
      <c r="D683" s="281" t="s">
        <v>643</v>
      </c>
      <c r="E683" s="282" t="s">
        <v>2987</v>
      </c>
      <c r="F683" s="283" t="s">
        <v>2988</v>
      </c>
      <c r="G683" s="284" t="s">
        <v>208</v>
      </c>
      <c r="H683" s="285">
        <v>13.859999999999999</v>
      </c>
      <c r="I683" s="286"/>
      <c r="J683" s="287">
        <f>ROUND(I683*H683,2)</f>
        <v>0</v>
      </c>
      <c r="K683" s="288"/>
      <c r="L683" s="289"/>
      <c r="M683" s="290" t="s">
        <v>1</v>
      </c>
      <c r="N683" s="291" t="s">
        <v>41</v>
      </c>
      <c r="O683" s="92"/>
      <c r="P683" s="239">
        <f>O683*H683</f>
        <v>0</v>
      </c>
      <c r="Q683" s="239">
        <v>0.55000000000000004</v>
      </c>
      <c r="R683" s="239">
        <f>Q683*H683</f>
        <v>7.6230000000000002</v>
      </c>
      <c r="S683" s="239">
        <v>0</v>
      </c>
      <c r="T683" s="240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1" t="s">
        <v>214</v>
      </c>
      <c r="AT683" s="241" t="s">
        <v>643</v>
      </c>
      <c r="AU683" s="241" t="s">
        <v>85</v>
      </c>
      <c r="AY683" s="18" t="s">
        <v>203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8" t="s">
        <v>83</v>
      </c>
      <c r="BK683" s="242">
        <f>ROUND(I683*H683,2)</f>
        <v>0</v>
      </c>
      <c r="BL683" s="18" t="s">
        <v>277</v>
      </c>
      <c r="BM683" s="241" t="s">
        <v>2989</v>
      </c>
    </row>
    <row r="684" s="14" customFormat="1">
      <c r="A684" s="14"/>
      <c r="B684" s="254"/>
      <c r="C684" s="255"/>
      <c r="D684" s="245" t="s">
        <v>243</v>
      </c>
      <c r="E684" s="256" t="s">
        <v>1</v>
      </c>
      <c r="F684" s="257" t="s">
        <v>2990</v>
      </c>
      <c r="G684" s="255"/>
      <c r="H684" s="258">
        <v>13.859999999999999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4" t="s">
        <v>243</v>
      </c>
      <c r="AU684" s="264" t="s">
        <v>85</v>
      </c>
      <c r="AV684" s="14" t="s">
        <v>85</v>
      </c>
      <c r="AW684" s="14" t="s">
        <v>32</v>
      </c>
      <c r="AX684" s="14" t="s">
        <v>76</v>
      </c>
      <c r="AY684" s="264" t="s">
        <v>203</v>
      </c>
    </row>
    <row r="685" s="15" customFormat="1">
      <c r="A685" s="15"/>
      <c r="B685" s="265"/>
      <c r="C685" s="266"/>
      <c r="D685" s="245" t="s">
        <v>243</v>
      </c>
      <c r="E685" s="267" t="s">
        <v>1</v>
      </c>
      <c r="F685" s="268" t="s">
        <v>247</v>
      </c>
      <c r="G685" s="266"/>
      <c r="H685" s="269">
        <v>13.859999999999999</v>
      </c>
      <c r="I685" s="270"/>
      <c r="J685" s="266"/>
      <c r="K685" s="266"/>
      <c r="L685" s="271"/>
      <c r="M685" s="272"/>
      <c r="N685" s="273"/>
      <c r="O685" s="273"/>
      <c r="P685" s="273"/>
      <c r="Q685" s="273"/>
      <c r="R685" s="273"/>
      <c r="S685" s="273"/>
      <c r="T685" s="27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5" t="s">
        <v>243</v>
      </c>
      <c r="AU685" s="275" t="s">
        <v>85</v>
      </c>
      <c r="AV685" s="15" t="s">
        <v>209</v>
      </c>
      <c r="AW685" s="15" t="s">
        <v>32</v>
      </c>
      <c r="AX685" s="15" t="s">
        <v>83</v>
      </c>
      <c r="AY685" s="275" t="s">
        <v>203</v>
      </c>
    </row>
    <row r="686" s="2" customFormat="1" ht="21.75" customHeight="1">
      <c r="A686" s="39"/>
      <c r="B686" s="40"/>
      <c r="C686" s="229" t="s">
        <v>1040</v>
      </c>
      <c r="D686" s="229" t="s">
        <v>205</v>
      </c>
      <c r="E686" s="230" t="s">
        <v>682</v>
      </c>
      <c r="F686" s="231" t="s">
        <v>683</v>
      </c>
      <c r="G686" s="232" t="s">
        <v>213</v>
      </c>
      <c r="H686" s="233">
        <v>92.680000000000007</v>
      </c>
      <c r="I686" s="234"/>
      <c r="J686" s="235">
        <f>ROUND(I686*H686,2)</f>
        <v>0</v>
      </c>
      <c r="K686" s="236"/>
      <c r="L686" s="45"/>
      <c r="M686" s="237" t="s">
        <v>1</v>
      </c>
      <c r="N686" s="238" t="s">
        <v>41</v>
      </c>
      <c r="O686" s="92"/>
      <c r="P686" s="239">
        <f>O686*H686</f>
        <v>0</v>
      </c>
      <c r="Q686" s="239">
        <v>0</v>
      </c>
      <c r="R686" s="239">
        <f>Q686*H686</f>
        <v>0</v>
      </c>
      <c r="S686" s="239">
        <v>0.017999999999999999</v>
      </c>
      <c r="T686" s="240">
        <f>S686*H686</f>
        <v>1.66824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277</v>
      </c>
      <c r="AT686" s="241" t="s">
        <v>205</v>
      </c>
      <c r="AU686" s="241" t="s">
        <v>85</v>
      </c>
      <c r="AY686" s="18" t="s">
        <v>203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83</v>
      </c>
      <c r="BK686" s="242">
        <f>ROUND(I686*H686,2)</f>
        <v>0</v>
      </c>
      <c r="BL686" s="18" t="s">
        <v>277</v>
      </c>
      <c r="BM686" s="241" t="s">
        <v>684</v>
      </c>
    </row>
    <row r="687" s="13" customFormat="1">
      <c r="A687" s="13"/>
      <c r="B687" s="243"/>
      <c r="C687" s="244"/>
      <c r="D687" s="245" t="s">
        <v>243</v>
      </c>
      <c r="E687" s="246" t="s">
        <v>1</v>
      </c>
      <c r="F687" s="247" t="s">
        <v>685</v>
      </c>
      <c r="G687" s="244"/>
      <c r="H687" s="246" t="s">
        <v>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3" t="s">
        <v>243</v>
      </c>
      <c r="AU687" s="253" t="s">
        <v>85</v>
      </c>
      <c r="AV687" s="13" t="s">
        <v>83</v>
      </c>
      <c r="AW687" s="13" t="s">
        <v>32</v>
      </c>
      <c r="AX687" s="13" t="s">
        <v>76</v>
      </c>
      <c r="AY687" s="253" t="s">
        <v>203</v>
      </c>
    </row>
    <row r="688" s="14" customFormat="1">
      <c r="A688" s="14"/>
      <c r="B688" s="254"/>
      <c r="C688" s="255"/>
      <c r="D688" s="245" t="s">
        <v>243</v>
      </c>
      <c r="E688" s="256" t="s">
        <v>1</v>
      </c>
      <c r="F688" s="257" t="s">
        <v>2991</v>
      </c>
      <c r="G688" s="255"/>
      <c r="H688" s="258">
        <v>66.680000000000007</v>
      </c>
      <c r="I688" s="259"/>
      <c r="J688" s="255"/>
      <c r="K688" s="255"/>
      <c r="L688" s="260"/>
      <c r="M688" s="261"/>
      <c r="N688" s="262"/>
      <c r="O688" s="262"/>
      <c r="P688" s="262"/>
      <c r="Q688" s="262"/>
      <c r="R688" s="262"/>
      <c r="S688" s="262"/>
      <c r="T688" s="26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4" t="s">
        <v>243</v>
      </c>
      <c r="AU688" s="264" t="s">
        <v>85</v>
      </c>
      <c r="AV688" s="14" t="s">
        <v>85</v>
      </c>
      <c r="AW688" s="14" t="s">
        <v>32</v>
      </c>
      <c r="AX688" s="14" t="s">
        <v>76</v>
      </c>
      <c r="AY688" s="264" t="s">
        <v>203</v>
      </c>
    </row>
    <row r="689" s="14" customFormat="1">
      <c r="A689" s="14"/>
      <c r="B689" s="254"/>
      <c r="C689" s="255"/>
      <c r="D689" s="245" t="s">
        <v>243</v>
      </c>
      <c r="E689" s="256" t="s">
        <v>1</v>
      </c>
      <c r="F689" s="257" t="s">
        <v>2992</v>
      </c>
      <c r="G689" s="255"/>
      <c r="H689" s="258">
        <v>26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4" t="s">
        <v>243</v>
      </c>
      <c r="AU689" s="264" t="s">
        <v>85</v>
      </c>
      <c r="AV689" s="14" t="s">
        <v>85</v>
      </c>
      <c r="AW689" s="14" t="s">
        <v>32</v>
      </c>
      <c r="AX689" s="14" t="s">
        <v>76</v>
      </c>
      <c r="AY689" s="264" t="s">
        <v>203</v>
      </c>
    </row>
    <row r="690" s="15" customFormat="1">
      <c r="A690" s="15"/>
      <c r="B690" s="265"/>
      <c r="C690" s="266"/>
      <c r="D690" s="245" t="s">
        <v>243</v>
      </c>
      <c r="E690" s="267" t="s">
        <v>1</v>
      </c>
      <c r="F690" s="268" t="s">
        <v>247</v>
      </c>
      <c r="G690" s="266"/>
      <c r="H690" s="269">
        <v>92.680000000000007</v>
      </c>
      <c r="I690" s="270"/>
      <c r="J690" s="266"/>
      <c r="K690" s="266"/>
      <c r="L690" s="271"/>
      <c r="M690" s="272"/>
      <c r="N690" s="273"/>
      <c r="O690" s="273"/>
      <c r="P690" s="273"/>
      <c r="Q690" s="273"/>
      <c r="R690" s="273"/>
      <c r="S690" s="273"/>
      <c r="T690" s="27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5" t="s">
        <v>243</v>
      </c>
      <c r="AU690" s="275" t="s">
        <v>85</v>
      </c>
      <c r="AV690" s="15" t="s">
        <v>209</v>
      </c>
      <c r="AW690" s="15" t="s">
        <v>32</v>
      </c>
      <c r="AX690" s="15" t="s">
        <v>83</v>
      </c>
      <c r="AY690" s="275" t="s">
        <v>203</v>
      </c>
    </row>
    <row r="691" s="2" customFormat="1" ht="33" customHeight="1">
      <c r="A691" s="39"/>
      <c r="B691" s="40"/>
      <c r="C691" s="229" t="s">
        <v>1044</v>
      </c>
      <c r="D691" s="229" t="s">
        <v>205</v>
      </c>
      <c r="E691" s="230" t="s">
        <v>688</v>
      </c>
      <c r="F691" s="231" t="s">
        <v>689</v>
      </c>
      <c r="G691" s="232" t="s">
        <v>213</v>
      </c>
      <c r="H691" s="233">
        <v>27.100000000000001</v>
      </c>
      <c r="I691" s="234"/>
      <c r="J691" s="235">
        <f>ROUND(I691*H691,2)</f>
        <v>0</v>
      </c>
      <c r="K691" s="236"/>
      <c r="L691" s="45"/>
      <c r="M691" s="237" t="s">
        <v>1</v>
      </c>
      <c r="N691" s="238" t="s">
        <v>41</v>
      </c>
      <c r="O691" s="92"/>
      <c r="P691" s="239">
        <f>O691*H691</f>
        <v>0</v>
      </c>
      <c r="Q691" s="239">
        <v>0</v>
      </c>
      <c r="R691" s="239">
        <f>Q691*H691</f>
        <v>0</v>
      </c>
      <c r="S691" s="239">
        <v>0.029999999999999999</v>
      </c>
      <c r="T691" s="240">
        <f>S691*H691</f>
        <v>0.81300000000000006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1" t="s">
        <v>277</v>
      </c>
      <c r="AT691" s="241" t="s">
        <v>205</v>
      </c>
      <c r="AU691" s="241" t="s">
        <v>85</v>
      </c>
      <c r="AY691" s="18" t="s">
        <v>203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8" t="s">
        <v>83</v>
      </c>
      <c r="BK691" s="242">
        <f>ROUND(I691*H691,2)</f>
        <v>0</v>
      </c>
      <c r="BL691" s="18" t="s">
        <v>277</v>
      </c>
      <c r="BM691" s="241" t="s">
        <v>690</v>
      </c>
    </row>
    <row r="692" s="14" customFormat="1">
      <c r="A692" s="14"/>
      <c r="B692" s="254"/>
      <c r="C692" s="255"/>
      <c r="D692" s="245" t="s">
        <v>243</v>
      </c>
      <c r="E692" s="256" t="s">
        <v>1</v>
      </c>
      <c r="F692" s="257" t="s">
        <v>2993</v>
      </c>
      <c r="G692" s="255"/>
      <c r="H692" s="258">
        <v>27.100000000000001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4" t="s">
        <v>243</v>
      </c>
      <c r="AU692" s="264" t="s">
        <v>85</v>
      </c>
      <c r="AV692" s="14" t="s">
        <v>85</v>
      </c>
      <c r="AW692" s="14" t="s">
        <v>32</v>
      </c>
      <c r="AX692" s="14" t="s">
        <v>76</v>
      </c>
      <c r="AY692" s="264" t="s">
        <v>203</v>
      </c>
    </row>
    <row r="693" s="15" customFormat="1">
      <c r="A693" s="15"/>
      <c r="B693" s="265"/>
      <c r="C693" s="266"/>
      <c r="D693" s="245" t="s">
        <v>243</v>
      </c>
      <c r="E693" s="267" t="s">
        <v>1</v>
      </c>
      <c r="F693" s="268" t="s">
        <v>247</v>
      </c>
      <c r="G693" s="266"/>
      <c r="H693" s="269">
        <v>27.100000000000001</v>
      </c>
      <c r="I693" s="270"/>
      <c r="J693" s="266"/>
      <c r="K693" s="266"/>
      <c r="L693" s="271"/>
      <c r="M693" s="272"/>
      <c r="N693" s="273"/>
      <c r="O693" s="273"/>
      <c r="P693" s="273"/>
      <c r="Q693" s="273"/>
      <c r="R693" s="273"/>
      <c r="S693" s="273"/>
      <c r="T693" s="274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5" t="s">
        <v>243</v>
      </c>
      <c r="AU693" s="275" t="s">
        <v>85</v>
      </c>
      <c r="AV693" s="15" t="s">
        <v>209</v>
      </c>
      <c r="AW693" s="15" t="s">
        <v>32</v>
      </c>
      <c r="AX693" s="15" t="s">
        <v>83</v>
      </c>
      <c r="AY693" s="275" t="s">
        <v>203</v>
      </c>
    </row>
    <row r="694" s="2" customFormat="1" ht="24.15" customHeight="1">
      <c r="A694" s="39"/>
      <c r="B694" s="40"/>
      <c r="C694" s="229" t="s">
        <v>1048</v>
      </c>
      <c r="D694" s="229" t="s">
        <v>205</v>
      </c>
      <c r="E694" s="230" t="s">
        <v>693</v>
      </c>
      <c r="F694" s="231" t="s">
        <v>694</v>
      </c>
      <c r="G694" s="232" t="s">
        <v>213</v>
      </c>
      <c r="H694" s="233">
        <v>3069.3000000000002</v>
      </c>
      <c r="I694" s="234"/>
      <c r="J694" s="235">
        <f>ROUND(I694*H694,2)</f>
        <v>0</v>
      </c>
      <c r="K694" s="236"/>
      <c r="L694" s="45"/>
      <c r="M694" s="237" t="s">
        <v>1</v>
      </c>
      <c r="N694" s="238" t="s">
        <v>41</v>
      </c>
      <c r="O694" s="92"/>
      <c r="P694" s="239">
        <f>O694*H694</f>
        <v>0</v>
      </c>
      <c r="Q694" s="239">
        <v>0</v>
      </c>
      <c r="R694" s="239">
        <f>Q694*H694</f>
        <v>0</v>
      </c>
      <c r="S694" s="239">
        <v>0.014</v>
      </c>
      <c r="T694" s="240">
        <f>S694*H694</f>
        <v>42.970200000000006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1" t="s">
        <v>277</v>
      </c>
      <c r="AT694" s="241" t="s">
        <v>205</v>
      </c>
      <c r="AU694" s="241" t="s">
        <v>85</v>
      </c>
      <c r="AY694" s="18" t="s">
        <v>203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8" t="s">
        <v>83</v>
      </c>
      <c r="BK694" s="242">
        <f>ROUND(I694*H694,2)</f>
        <v>0</v>
      </c>
      <c r="BL694" s="18" t="s">
        <v>277</v>
      </c>
      <c r="BM694" s="241" t="s">
        <v>695</v>
      </c>
    </row>
    <row r="695" s="14" customFormat="1">
      <c r="A695" s="14"/>
      <c r="B695" s="254"/>
      <c r="C695" s="255"/>
      <c r="D695" s="245" t="s">
        <v>243</v>
      </c>
      <c r="E695" s="256" t="s">
        <v>1</v>
      </c>
      <c r="F695" s="257" t="s">
        <v>628</v>
      </c>
      <c r="G695" s="255"/>
      <c r="H695" s="258">
        <v>422.5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4" t="s">
        <v>243</v>
      </c>
      <c r="AU695" s="264" t="s">
        <v>85</v>
      </c>
      <c r="AV695" s="14" t="s">
        <v>85</v>
      </c>
      <c r="AW695" s="14" t="s">
        <v>32</v>
      </c>
      <c r="AX695" s="14" t="s">
        <v>76</v>
      </c>
      <c r="AY695" s="264" t="s">
        <v>203</v>
      </c>
    </row>
    <row r="696" s="14" customFormat="1">
      <c r="A696" s="14"/>
      <c r="B696" s="254"/>
      <c r="C696" s="255"/>
      <c r="D696" s="245" t="s">
        <v>243</v>
      </c>
      <c r="E696" s="256" t="s">
        <v>1</v>
      </c>
      <c r="F696" s="257" t="s">
        <v>2994</v>
      </c>
      <c r="G696" s="255"/>
      <c r="H696" s="258">
        <v>2646.8000000000002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4" t="s">
        <v>243</v>
      </c>
      <c r="AU696" s="264" t="s">
        <v>85</v>
      </c>
      <c r="AV696" s="14" t="s">
        <v>85</v>
      </c>
      <c r="AW696" s="14" t="s">
        <v>32</v>
      </c>
      <c r="AX696" s="14" t="s">
        <v>76</v>
      </c>
      <c r="AY696" s="264" t="s">
        <v>203</v>
      </c>
    </row>
    <row r="697" s="15" customFormat="1">
      <c r="A697" s="15"/>
      <c r="B697" s="265"/>
      <c r="C697" s="266"/>
      <c r="D697" s="245" t="s">
        <v>243</v>
      </c>
      <c r="E697" s="267" t="s">
        <v>1</v>
      </c>
      <c r="F697" s="268" t="s">
        <v>247</v>
      </c>
      <c r="G697" s="266"/>
      <c r="H697" s="269">
        <v>3069.3000000000002</v>
      </c>
      <c r="I697" s="270"/>
      <c r="J697" s="266"/>
      <c r="K697" s="266"/>
      <c r="L697" s="271"/>
      <c r="M697" s="272"/>
      <c r="N697" s="273"/>
      <c r="O697" s="273"/>
      <c r="P697" s="273"/>
      <c r="Q697" s="273"/>
      <c r="R697" s="273"/>
      <c r="S697" s="273"/>
      <c r="T697" s="27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5" t="s">
        <v>243</v>
      </c>
      <c r="AU697" s="275" t="s">
        <v>85</v>
      </c>
      <c r="AV697" s="15" t="s">
        <v>209</v>
      </c>
      <c r="AW697" s="15" t="s">
        <v>32</v>
      </c>
      <c r="AX697" s="15" t="s">
        <v>83</v>
      </c>
      <c r="AY697" s="275" t="s">
        <v>203</v>
      </c>
    </row>
    <row r="698" s="2" customFormat="1" ht="24.15" customHeight="1">
      <c r="A698" s="39"/>
      <c r="B698" s="40"/>
      <c r="C698" s="229" t="s">
        <v>1052</v>
      </c>
      <c r="D698" s="229" t="s">
        <v>205</v>
      </c>
      <c r="E698" s="230" t="s">
        <v>2995</v>
      </c>
      <c r="F698" s="231" t="s">
        <v>2996</v>
      </c>
      <c r="G698" s="232" t="s">
        <v>213</v>
      </c>
      <c r="H698" s="233">
        <v>35.875</v>
      </c>
      <c r="I698" s="234"/>
      <c r="J698" s="235">
        <f>ROUND(I698*H698,2)</f>
        <v>0</v>
      </c>
      <c r="K698" s="236"/>
      <c r="L698" s="45"/>
      <c r="M698" s="237" t="s">
        <v>1</v>
      </c>
      <c r="N698" s="238" t="s">
        <v>41</v>
      </c>
      <c r="O698" s="92"/>
      <c r="P698" s="239">
        <f>O698*H698</f>
        <v>0</v>
      </c>
      <c r="Q698" s="239">
        <v>0</v>
      </c>
      <c r="R698" s="239">
        <f>Q698*H698</f>
        <v>0</v>
      </c>
      <c r="S698" s="239">
        <v>0.040000000000000001</v>
      </c>
      <c r="T698" s="240">
        <f>S698*H698</f>
        <v>1.4350000000000001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1" t="s">
        <v>277</v>
      </c>
      <c r="AT698" s="241" t="s">
        <v>205</v>
      </c>
      <c r="AU698" s="241" t="s">
        <v>85</v>
      </c>
      <c r="AY698" s="18" t="s">
        <v>203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8" t="s">
        <v>83</v>
      </c>
      <c r="BK698" s="242">
        <f>ROUND(I698*H698,2)</f>
        <v>0</v>
      </c>
      <c r="BL698" s="18" t="s">
        <v>277</v>
      </c>
      <c r="BM698" s="241" t="s">
        <v>2997</v>
      </c>
    </row>
    <row r="699" s="14" customFormat="1">
      <c r="A699" s="14"/>
      <c r="B699" s="254"/>
      <c r="C699" s="255"/>
      <c r="D699" s="245" t="s">
        <v>243</v>
      </c>
      <c r="E699" s="256" t="s">
        <v>1</v>
      </c>
      <c r="F699" s="257" t="s">
        <v>2998</v>
      </c>
      <c r="G699" s="255"/>
      <c r="H699" s="258">
        <v>35.875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4" t="s">
        <v>243</v>
      </c>
      <c r="AU699" s="264" t="s">
        <v>85</v>
      </c>
      <c r="AV699" s="14" t="s">
        <v>85</v>
      </c>
      <c r="AW699" s="14" t="s">
        <v>32</v>
      </c>
      <c r="AX699" s="14" t="s">
        <v>76</v>
      </c>
      <c r="AY699" s="264" t="s">
        <v>203</v>
      </c>
    </row>
    <row r="700" s="15" customFormat="1">
      <c r="A700" s="15"/>
      <c r="B700" s="265"/>
      <c r="C700" s="266"/>
      <c r="D700" s="245" t="s">
        <v>243</v>
      </c>
      <c r="E700" s="267" t="s">
        <v>1</v>
      </c>
      <c r="F700" s="268" t="s">
        <v>247</v>
      </c>
      <c r="G700" s="266"/>
      <c r="H700" s="269">
        <v>35.875</v>
      </c>
      <c r="I700" s="270"/>
      <c r="J700" s="266"/>
      <c r="K700" s="266"/>
      <c r="L700" s="271"/>
      <c r="M700" s="272"/>
      <c r="N700" s="273"/>
      <c r="O700" s="273"/>
      <c r="P700" s="273"/>
      <c r="Q700" s="273"/>
      <c r="R700" s="273"/>
      <c r="S700" s="273"/>
      <c r="T700" s="274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5" t="s">
        <v>243</v>
      </c>
      <c r="AU700" s="275" t="s">
        <v>85</v>
      </c>
      <c r="AV700" s="15" t="s">
        <v>209</v>
      </c>
      <c r="AW700" s="15" t="s">
        <v>32</v>
      </c>
      <c r="AX700" s="15" t="s">
        <v>83</v>
      </c>
      <c r="AY700" s="275" t="s">
        <v>203</v>
      </c>
    </row>
    <row r="701" s="2" customFormat="1" ht="24.15" customHeight="1">
      <c r="A701" s="39"/>
      <c r="B701" s="40"/>
      <c r="C701" s="229" t="s">
        <v>1056</v>
      </c>
      <c r="D701" s="229" t="s">
        <v>205</v>
      </c>
      <c r="E701" s="230" t="s">
        <v>699</v>
      </c>
      <c r="F701" s="231" t="s">
        <v>700</v>
      </c>
      <c r="G701" s="232" t="s">
        <v>620</v>
      </c>
      <c r="H701" s="280"/>
      <c r="I701" s="234"/>
      <c r="J701" s="235">
        <f>ROUND(I701*H701,2)</f>
        <v>0</v>
      </c>
      <c r="K701" s="236"/>
      <c r="L701" s="45"/>
      <c r="M701" s="237" t="s">
        <v>1</v>
      </c>
      <c r="N701" s="238" t="s">
        <v>41</v>
      </c>
      <c r="O701" s="92"/>
      <c r="P701" s="239">
        <f>O701*H701</f>
        <v>0</v>
      </c>
      <c r="Q701" s="239">
        <v>0</v>
      </c>
      <c r="R701" s="239">
        <f>Q701*H701</f>
        <v>0</v>
      </c>
      <c r="S701" s="239">
        <v>0</v>
      </c>
      <c r="T701" s="240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41" t="s">
        <v>277</v>
      </c>
      <c r="AT701" s="241" t="s">
        <v>205</v>
      </c>
      <c r="AU701" s="241" t="s">
        <v>85</v>
      </c>
      <c r="AY701" s="18" t="s">
        <v>203</v>
      </c>
      <c r="BE701" s="242">
        <f>IF(N701="základní",J701,0)</f>
        <v>0</v>
      </c>
      <c r="BF701" s="242">
        <f>IF(N701="snížená",J701,0)</f>
        <v>0</v>
      </c>
      <c r="BG701" s="242">
        <f>IF(N701="zákl. přenesená",J701,0)</f>
        <v>0</v>
      </c>
      <c r="BH701" s="242">
        <f>IF(N701="sníž. přenesená",J701,0)</f>
        <v>0</v>
      </c>
      <c r="BI701" s="242">
        <f>IF(N701="nulová",J701,0)</f>
        <v>0</v>
      </c>
      <c r="BJ701" s="18" t="s">
        <v>83</v>
      </c>
      <c r="BK701" s="242">
        <f>ROUND(I701*H701,2)</f>
        <v>0</v>
      </c>
      <c r="BL701" s="18" t="s">
        <v>277</v>
      </c>
      <c r="BM701" s="241" t="s">
        <v>701</v>
      </c>
    </row>
    <row r="702" s="12" customFormat="1" ht="22.8" customHeight="1">
      <c r="A702" s="12"/>
      <c r="B702" s="213"/>
      <c r="C702" s="214"/>
      <c r="D702" s="215" t="s">
        <v>75</v>
      </c>
      <c r="E702" s="227" t="s">
        <v>702</v>
      </c>
      <c r="F702" s="227" t="s">
        <v>703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SUM(P703:P759)</f>
        <v>0</v>
      </c>
      <c r="Q702" s="221"/>
      <c r="R702" s="222">
        <f>SUM(R703:R759)</f>
        <v>12.519009140000001</v>
      </c>
      <c r="S702" s="221"/>
      <c r="T702" s="223">
        <f>SUM(T703:T759)</f>
        <v>7.2881250000000009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85</v>
      </c>
      <c r="AT702" s="225" t="s">
        <v>75</v>
      </c>
      <c r="AU702" s="225" t="s">
        <v>83</v>
      </c>
      <c r="AY702" s="224" t="s">
        <v>203</v>
      </c>
      <c r="BK702" s="226">
        <f>SUM(BK703:BK759)</f>
        <v>0</v>
      </c>
    </row>
    <row r="703" s="2" customFormat="1" ht="33" customHeight="1">
      <c r="A703" s="39"/>
      <c r="B703" s="40"/>
      <c r="C703" s="229" t="s">
        <v>1060</v>
      </c>
      <c r="D703" s="229" t="s">
        <v>205</v>
      </c>
      <c r="E703" s="230" t="s">
        <v>2999</v>
      </c>
      <c r="F703" s="231" t="s">
        <v>3000</v>
      </c>
      <c r="G703" s="232" t="s">
        <v>213</v>
      </c>
      <c r="H703" s="233">
        <v>125.592</v>
      </c>
      <c r="I703" s="234"/>
      <c r="J703" s="235">
        <f>ROUND(I703*H703,2)</f>
        <v>0</v>
      </c>
      <c r="K703" s="236"/>
      <c r="L703" s="45"/>
      <c r="M703" s="237" t="s">
        <v>1</v>
      </c>
      <c r="N703" s="238" t="s">
        <v>41</v>
      </c>
      <c r="O703" s="92"/>
      <c r="P703" s="239">
        <f>O703*H703</f>
        <v>0</v>
      </c>
      <c r="Q703" s="239">
        <v>0</v>
      </c>
      <c r="R703" s="239">
        <f>Q703*H703</f>
        <v>0</v>
      </c>
      <c r="S703" s="239">
        <v>0</v>
      </c>
      <c r="T703" s="240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1" t="s">
        <v>277</v>
      </c>
      <c r="AT703" s="241" t="s">
        <v>205</v>
      </c>
      <c r="AU703" s="241" t="s">
        <v>85</v>
      </c>
      <c r="AY703" s="18" t="s">
        <v>203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8" t="s">
        <v>83</v>
      </c>
      <c r="BK703" s="242">
        <f>ROUND(I703*H703,2)</f>
        <v>0</v>
      </c>
      <c r="BL703" s="18" t="s">
        <v>277</v>
      </c>
      <c r="BM703" s="241" t="s">
        <v>3001</v>
      </c>
    </row>
    <row r="704" s="2" customFormat="1" ht="21.75" customHeight="1">
      <c r="A704" s="39"/>
      <c r="B704" s="40"/>
      <c r="C704" s="229" t="s">
        <v>1064</v>
      </c>
      <c r="D704" s="229" t="s">
        <v>205</v>
      </c>
      <c r="E704" s="230" t="s">
        <v>758</v>
      </c>
      <c r="F704" s="231" t="s">
        <v>759</v>
      </c>
      <c r="G704" s="232" t="s">
        <v>213</v>
      </c>
      <c r="H704" s="233">
        <v>251.184</v>
      </c>
      <c r="I704" s="234"/>
      <c r="J704" s="235">
        <f>ROUND(I704*H704,2)</f>
        <v>0</v>
      </c>
      <c r="K704" s="236"/>
      <c r="L704" s="45"/>
      <c r="M704" s="237" t="s">
        <v>1</v>
      </c>
      <c r="N704" s="238" t="s">
        <v>41</v>
      </c>
      <c r="O704" s="92"/>
      <c r="P704" s="239">
        <f>O704*H704</f>
        <v>0</v>
      </c>
      <c r="Q704" s="239">
        <v>0.00020000000000000001</v>
      </c>
      <c r="R704" s="239">
        <f>Q704*H704</f>
        <v>0.050236800000000005</v>
      </c>
      <c r="S704" s="239">
        <v>0</v>
      </c>
      <c r="T704" s="24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1" t="s">
        <v>277</v>
      </c>
      <c r="AT704" s="241" t="s">
        <v>205</v>
      </c>
      <c r="AU704" s="241" t="s">
        <v>85</v>
      </c>
      <c r="AY704" s="18" t="s">
        <v>203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8" t="s">
        <v>83</v>
      </c>
      <c r="BK704" s="242">
        <f>ROUND(I704*H704,2)</f>
        <v>0</v>
      </c>
      <c r="BL704" s="18" t="s">
        <v>277</v>
      </c>
      <c r="BM704" s="241" t="s">
        <v>760</v>
      </c>
    </row>
    <row r="705" s="14" customFormat="1">
      <c r="A705" s="14"/>
      <c r="B705" s="254"/>
      <c r="C705" s="255"/>
      <c r="D705" s="245" t="s">
        <v>243</v>
      </c>
      <c r="E705" s="255"/>
      <c r="F705" s="257" t="s">
        <v>3002</v>
      </c>
      <c r="G705" s="255"/>
      <c r="H705" s="258">
        <v>251.184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4" t="s">
        <v>243</v>
      </c>
      <c r="AU705" s="264" t="s">
        <v>85</v>
      </c>
      <c r="AV705" s="14" t="s">
        <v>85</v>
      </c>
      <c r="AW705" s="14" t="s">
        <v>4</v>
      </c>
      <c r="AX705" s="14" t="s">
        <v>83</v>
      </c>
      <c r="AY705" s="264" t="s">
        <v>203</v>
      </c>
    </row>
    <row r="706" s="2" customFormat="1" ht="16.5" customHeight="1">
      <c r="A706" s="39"/>
      <c r="B706" s="40"/>
      <c r="C706" s="229" t="s">
        <v>1068</v>
      </c>
      <c r="D706" s="229" t="s">
        <v>205</v>
      </c>
      <c r="E706" s="230" t="s">
        <v>763</v>
      </c>
      <c r="F706" s="231" t="s">
        <v>764</v>
      </c>
      <c r="G706" s="232" t="s">
        <v>213</v>
      </c>
      <c r="H706" s="233">
        <v>251.184</v>
      </c>
      <c r="I706" s="234"/>
      <c r="J706" s="235">
        <f>ROUND(I706*H706,2)</f>
        <v>0</v>
      </c>
      <c r="K706" s="236"/>
      <c r="L706" s="45"/>
      <c r="M706" s="237" t="s">
        <v>1</v>
      </c>
      <c r="N706" s="238" t="s">
        <v>41</v>
      </c>
      <c r="O706" s="92"/>
      <c r="P706" s="239">
        <f>O706*H706</f>
        <v>0</v>
      </c>
      <c r="Q706" s="239">
        <v>0</v>
      </c>
      <c r="R706" s="239">
        <f>Q706*H706</f>
        <v>0</v>
      </c>
      <c r="S706" s="239">
        <v>0</v>
      </c>
      <c r="T706" s="240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1" t="s">
        <v>277</v>
      </c>
      <c r="AT706" s="241" t="s">
        <v>205</v>
      </c>
      <c r="AU706" s="241" t="s">
        <v>85</v>
      </c>
      <c r="AY706" s="18" t="s">
        <v>203</v>
      </c>
      <c r="BE706" s="242">
        <f>IF(N706="základní",J706,0)</f>
        <v>0</v>
      </c>
      <c r="BF706" s="242">
        <f>IF(N706="snížená",J706,0)</f>
        <v>0</v>
      </c>
      <c r="BG706" s="242">
        <f>IF(N706="zákl. přenesená",J706,0)</f>
        <v>0</v>
      </c>
      <c r="BH706" s="242">
        <f>IF(N706="sníž. přenesená",J706,0)</f>
        <v>0</v>
      </c>
      <c r="BI706" s="242">
        <f>IF(N706="nulová",J706,0)</f>
        <v>0</v>
      </c>
      <c r="BJ706" s="18" t="s">
        <v>83</v>
      </c>
      <c r="BK706" s="242">
        <f>ROUND(I706*H706,2)</f>
        <v>0</v>
      </c>
      <c r="BL706" s="18" t="s">
        <v>277</v>
      </c>
      <c r="BM706" s="241" t="s">
        <v>765</v>
      </c>
    </row>
    <row r="707" s="2" customFormat="1" ht="16.5" customHeight="1">
      <c r="A707" s="39"/>
      <c r="B707" s="40"/>
      <c r="C707" s="281" t="s">
        <v>1072</v>
      </c>
      <c r="D707" s="281" t="s">
        <v>643</v>
      </c>
      <c r="E707" s="282" t="s">
        <v>766</v>
      </c>
      <c r="F707" s="283" t="s">
        <v>767</v>
      </c>
      <c r="G707" s="284" t="s">
        <v>213</v>
      </c>
      <c r="H707" s="285">
        <v>276.30200000000002</v>
      </c>
      <c r="I707" s="286"/>
      <c r="J707" s="287">
        <f>ROUND(I707*H707,2)</f>
        <v>0</v>
      </c>
      <c r="K707" s="288"/>
      <c r="L707" s="289"/>
      <c r="M707" s="290" t="s">
        <v>1</v>
      </c>
      <c r="N707" s="291" t="s">
        <v>41</v>
      </c>
      <c r="O707" s="92"/>
      <c r="P707" s="239">
        <f>O707*H707</f>
        <v>0</v>
      </c>
      <c r="Q707" s="239">
        <v>0.00017000000000000001</v>
      </c>
      <c r="R707" s="239">
        <f>Q707*H707</f>
        <v>0.046971340000000007</v>
      </c>
      <c r="S707" s="239">
        <v>0</v>
      </c>
      <c r="T707" s="24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1" t="s">
        <v>214</v>
      </c>
      <c r="AT707" s="241" t="s">
        <v>643</v>
      </c>
      <c r="AU707" s="241" t="s">
        <v>85</v>
      </c>
      <c r="AY707" s="18" t="s">
        <v>203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8" t="s">
        <v>83</v>
      </c>
      <c r="BK707" s="242">
        <f>ROUND(I707*H707,2)</f>
        <v>0</v>
      </c>
      <c r="BL707" s="18" t="s">
        <v>277</v>
      </c>
      <c r="BM707" s="241" t="s">
        <v>768</v>
      </c>
    </row>
    <row r="708" s="14" customFormat="1">
      <c r="A708" s="14"/>
      <c r="B708" s="254"/>
      <c r="C708" s="255"/>
      <c r="D708" s="245" t="s">
        <v>243</v>
      </c>
      <c r="E708" s="255"/>
      <c r="F708" s="257" t="s">
        <v>3003</v>
      </c>
      <c r="G708" s="255"/>
      <c r="H708" s="258">
        <v>276.30200000000002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4" t="s">
        <v>243</v>
      </c>
      <c r="AU708" s="264" t="s">
        <v>85</v>
      </c>
      <c r="AV708" s="14" t="s">
        <v>85</v>
      </c>
      <c r="AW708" s="14" t="s">
        <v>4</v>
      </c>
      <c r="AX708" s="14" t="s">
        <v>83</v>
      </c>
      <c r="AY708" s="264" t="s">
        <v>203</v>
      </c>
    </row>
    <row r="709" s="2" customFormat="1" ht="24.15" customHeight="1">
      <c r="A709" s="39"/>
      <c r="B709" s="40"/>
      <c r="C709" s="229" t="s">
        <v>359</v>
      </c>
      <c r="D709" s="229" t="s">
        <v>205</v>
      </c>
      <c r="E709" s="230" t="s">
        <v>771</v>
      </c>
      <c r="F709" s="231" t="s">
        <v>772</v>
      </c>
      <c r="G709" s="232" t="s">
        <v>213</v>
      </c>
      <c r="H709" s="233">
        <v>251.184</v>
      </c>
      <c r="I709" s="234"/>
      <c r="J709" s="235">
        <f>ROUND(I709*H709,2)</f>
        <v>0</v>
      </c>
      <c r="K709" s="236"/>
      <c r="L709" s="45"/>
      <c r="M709" s="237" t="s">
        <v>1</v>
      </c>
      <c r="N709" s="238" t="s">
        <v>41</v>
      </c>
      <c r="O709" s="92"/>
      <c r="P709" s="239">
        <f>O709*H709</f>
        <v>0</v>
      </c>
      <c r="Q709" s="239">
        <v>0.0014</v>
      </c>
      <c r="R709" s="239">
        <f>Q709*H709</f>
        <v>0.35165760000000001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277</v>
      </c>
      <c r="AT709" s="241" t="s">
        <v>205</v>
      </c>
      <c r="AU709" s="241" t="s">
        <v>85</v>
      </c>
      <c r="AY709" s="18" t="s">
        <v>203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83</v>
      </c>
      <c r="BK709" s="242">
        <f>ROUND(I709*H709,2)</f>
        <v>0</v>
      </c>
      <c r="BL709" s="18" t="s">
        <v>277</v>
      </c>
      <c r="BM709" s="241" t="s">
        <v>773</v>
      </c>
    </row>
    <row r="710" s="2" customFormat="1" ht="24.15" customHeight="1">
      <c r="A710" s="39"/>
      <c r="B710" s="40"/>
      <c r="C710" s="229" t="s">
        <v>1079</v>
      </c>
      <c r="D710" s="229" t="s">
        <v>205</v>
      </c>
      <c r="E710" s="230" t="s">
        <v>779</v>
      </c>
      <c r="F710" s="231" t="s">
        <v>780</v>
      </c>
      <c r="G710" s="232" t="s">
        <v>213</v>
      </c>
      <c r="H710" s="233">
        <v>256.39999999999998</v>
      </c>
      <c r="I710" s="234"/>
      <c r="J710" s="235">
        <f>ROUND(I710*H710,2)</f>
        <v>0</v>
      </c>
      <c r="K710" s="236"/>
      <c r="L710" s="45"/>
      <c r="M710" s="237" t="s">
        <v>1</v>
      </c>
      <c r="N710" s="238" t="s">
        <v>41</v>
      </c>
      <c r="O710" s="92"/>
      <c r="P710" s="239">
        <f>O710*H710</f>
        <v>0</v>
      </c>
      <c r="Q710" s="239">
        <v>0.01379</v>
      </c>
      <c r="R710" s="239">
        <f>Q710*H710</f>
        <v>3.5357559999999997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277</v>
      </c>
      <c r="AT710" s="241" t="s">
        <v>205</v>
      </c>
      <c r="AU710" s="241" t="s">
        <v>85</v>
      </c>
      <c r="AY710" s="18" t="s">
        <v>203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83</v>
      </c>
      <c r="BK710" s="242">
        <f>ROUND(I710*H710,2)</f>
        <v>0</v>
      </c>
      <c r="BL710" s="18" t="s">
        <v>277</v>
      </c>
      <c r="BM710" s="241" t="s">
        <v>781</v>
      </c>
    </row>
    <row r="711" s="2" customFormat="1">
      <c r="A711" s="39"/>
      <c r="B711" s="40"/>
      <c r="C711" s="41"/>
      <c r="D711" s="245" t="s">
        <v>474</v>
      </c>
      <c r="E711" s="41"/>
      <c r="F711" s="276" t="s">
        <v>782</v>
      </c>
      <c r="G711" s="41"/>
      <c r="H711" s="41"/>
      <c r="I711" s="277"/>
      <c r="J711" s="41"/>
      <c r="K711" s="41"/>
      <c r="L711" s="45"/>
      <c r="M711" s="278"/>
      <c r="N711" s="279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474</v>
      </c>
      <c r="AU711" s="18" t="s">
        <v>85</v>
      </c>
    </row>
    <row r="712" s="2" customFormat="1" ht="24.15" customHeight="1">
      <c r="A712" s="39"/>
      <c r="B712" s="40"/>
      <c r="C712" s="229" t="s">
        <v>1083</v>
      </c>
      <c r="D712" s="229" t="s">
        <v>205</v>
      </c>
      <c r="E712" s="230" t="s">
        <v>784</v>
      </c>
      <c r="F712" s="231" t="s">
        <v>785</v>
      </c>
      <c r="G712" s="232" t="s">
        <v>213</v>
      </c>
      <c r="H712" s="233">
        <v>94.900000000000006</v>
      </c>
      <c r="I712" s="234"/>
      <c r="J712" s="235">
        <f>ROUND(I712*H712,2)</f>
        <v>0</v>
      </c>
      <c r="K712" s="236"/>
      <c r="L712" s="45"/>
      <c r="M712" s="237" t="s">
        <v>1</v>
      </c>
      <c r="N712" s="238" t="s">
        <v>41</v>
      </c>
      <c r="O712" s="92"/>
      <c r="P712" s="239">
        <f>O712*H712</f>
        <v>0</v>
      </c>
      <c r="Q712" s="239">
        <v>0.0118</v>
      </c>
      <c r="R712" s="239">
        <f>Q712*H712</f>
        <v>1.11982</v>
      </c>
      <c r="S712" s="239">
        <v>0</v>
      </c>
      <c r="T712" s="240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1" t="s">
        <v>277</v>
      </c>
      <c r="AT712" s="241" t="s">
        <v>205</v>
      </c>
      <c r="AU712" s="241" t="s">
        <v>85</v>
      </c>
      <c r="AY712" s="18" t="s">
        <v>203</v>
      </c>
      <c r="BE712" s="242">
        <f>IF(N712="základní",J712,0)</f>
        <v>0</v>
      </c>
      <c r="BF712" s="242">
        <f>IF(N712="snížená",J712,0)</f>
        <v>0</v>
      </c>
      <c r="BG712" s="242">
        <f>IF(N712="zákl. přenesená",J712,0)</f>
        <v>0</v>
      </c>
      <c r="BH712" s="242">
        <f>IF(N712="sníž. přenesená",J712,0)</f>
        <v>0</v>
      </c>
      <c r="BI712" s="242">
        <f>IF(N712="nulová",J712,0)</f>
        <v>0</v>
      </c>
      <c r="BJ712" s="18" t="s">
        <v>83</v>
      </c>
      <c r="BK712" s="242">
        <f>ROUND(I712*H712,2)</f>
        <v>0</v>
      </c>
      <c r="BL712" s="18" t="s">
        <v>277</v>
      </c>
      <c r="BM712" s="241" t="s">
        <v>786</v>
      </c>
    </row>
    <row r="713" s="2" customFormat="1">
      <c r="A713" s="39"/>
      <c r="B713" s="40"/>
      <c r="C713" s="41"/>
      <c r="D713" s="245" t="s">
        <v>474</v>
      </c>
      <c r="E713" s="41"/>
      <c r="F713" s="276" t="s">
        <v>782</v>
      </c>
      <c r="G713" s="41"/>
      <c r="H713" s="41"/>
      <c r="I713" s="277"/>
      <c r="J713" s="41"/>
      <c r="K713" s="41"/>
      <c r="L713" s="45"/>
      <c r="M713" s="278"/>
      <c r="N713" s="279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474</v>
      </c>
      <c r="AU713" s="18" t="s">
        <v>85</v>
      </c>
    </row>
    <row r="714" s="2" customFormat="1" ht="24.15" customHeight="1">
      <c r="A714" s="39"/>
      <c r="B714" s="40"/>
      <c r="C714" s="229" t="s">
        <v>1087</v>
      </c>
      <c r="D714" s="229" t="s">
        <v>205</v>
      </c>
      <c r="E714" s="230" t="s">
        <v>3004</v>
      </c>
      <c r="F714" s="231" t="s">
        <v>3005</v>
      </c>
      <c r="G714" s="232" t="s">
        <v>213</v>
      </c>
      <c r="H714" s="233">
        <v>51.799999999999997</v>
      </c>
      <c r="I714" s="234"/>
      <c r="J714" s="235">
        <f>ROUND(I714*H714,2)</f>
        <v>0</v>
      </c>
      <c r="K714" s="236"/>
      <c r="L714" s="45"/>
      <c r="M714" s="237" t="s">
        <v>1</v>
      </c>
      <c r="N714" s="238" t="s">
        <v>41</v>
      </c>
      <c r="O714" s="92"/>
      <c r="P714" s="239">
        <f>O714*H714</f>
        <v>0</v>
      </c>
      <c r="Q714" s="239">
        <v>0.013780000000000001</v>
      </c>
      <c r="R714" s="239">
        <f>Q714*H714</f>
        <v>0.71380399999999999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277</v>
      </c>
      <c r="AT714" s="241" t="s">
        <v>205</v>
      </c>
      <c r="AU714" s="241" t="s">
        <v>85</v>
      </c>
      <c r="AY714" s="18" t="s">
        <v>203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83</v>
      </c>
      <c r="BK714" s="242">
        <f>ROUND(I714*H714,2)</f>
        <v>0</v>
      </c>
      <c r="BL714" s="18" t="s">
        <v>277</v>
      </c>
      <c r="BM714" s="241" t="s">
        <v>3006</v>
      </c>
    </row>
    <row r="715" s="2" customFormat="1">
      <c r="A715" s="39"/>
      <c r="B715" s="40"/>
      <c r="C715" s="41"/>
      <c r="D715" s="245" t="s">
        <v>474</v>
      </c>
      <c r="E715" s="41"/>
      <c r="F715" s="276" t="s">
        <v>782</v>
      </c>
      <c r="G715" s="41"/>
      <c r="H715" s="41"/>
      <c r="I715" s="277"/>
      <c r="J715" s="41"/>
      <c r="K715" s="41"/>
      <c r="L715" s="45"/>
      <c r="M715" s="278"/>
      <c r="N715" s="279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474</v>
      </c>
      <c r="AU715" s="18" t="s">
        <v>85</v>
      </c>
    </row>
    <row r="716" s="2" customFormat="1" ht="16.5" customHeight="1">
      <c r="A716" s="39"/>
      <c r="B716" s="40"/>
      <c r="C716" s="229" t="s">
        <v>1091</v>
      </c>
      <c r="D716" s="229" t="s">
        <v>205</v>
      </c>
      <c r="E716" s="230" t="s">
        <v>788</v>
      </c>
      <c r="F716" s="231" t="s">
        <v>789</v>
      </c>
      <c r="G716" s="232" t="s">
        <v>213</v>
      </c>
      <c r="H716" s="233">
        <v>226.09999999999999</v>
      </c>
      <c r="I716" s="234"/>
      <c r="J716" s="235">
        <f>ROUND(I716*H716,2)</f>
        <v>0</v>
      </c>
      <c r="K716" s="236"/>
      <c r="L716" s="45"/>
      <c r="M716" s="237" t="s">
        <v>1</v>
      </c>
      <c r="N716" s="238" t="s">
        <v>41</v>
      </c>
      <c r="O716" s="92"/>
      <c r="P716" s="239">
        <f>O716*H716</f>
        <v>0</v>
      </c>
      <c r="Q716" s="239">
        <v>0.00010000000000000001</v>
      </c>
      <c r="R716" s="239">
        <f>Q716*H716</f>
        <v>0.022610000000000002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277</v>
      </c>
      <c r="AT716" s="241" t="s">
        <v>205</v>
      </c>
      <c r="AU716" s="241" t="s">
        <v>85</v>
      </c>
      <c r="AY716" s="18" t="s">
        <v>203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83</v>
      </c>
      <c r="BK716" s="242">
        <f>ROUND(I716*H716,2)</f>
        <v>0</v>
      </c>
      <c r="BL716" s="18" t="s">
        <v>277</v>
      </c>
      <c r="BM716" s="241" t="s">
        <v>790</v>
      </c>
    </row>
    <row r="717" s="14" customFormat="1">
      <c r="A717" s="14"/>
      <c r="B717" s="254"/>
      <c r="C717" s="255"/>
      <c r="D717" s="245" t="s">
        <v>243</v>
      </c>
      <c r="E717" s="256" t="s">
        <v>1</v>
      </c>
      <c r="F717" s="257" t="s">
        <v>3007</v>
      </c>
      <c r="G717" s="255"/>
      <c r="H717" s="258">
        <v>226.09999999999999</v>
      </c>
      <c r="I717" s="259"/>
      <c r="J717" s="255"/>
      <c r="K717" s="255"/>
      <c r="L717" s="260"/>
      <c r="M717" s="261"/>
      <c r="N717" s="262"/>
      <c r="O717" s="262"/>
      <c r="P717" s="262"/>
      <c r="Q717" s="262"/>
      <c r="R717" s="262"/>
      <c r="S717" s="262"/>
      <c r="T717" s="26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4" t="s">
        <v>243</v>
      </c>
      <c r="AU717" s="264" t="s">
        <v>85</v>
      </c>
      <c r="AV717" s="14" t="s">
        <v>85</v>
      </c>
      <c r="AW717" s="14" t="s">
        <v>32</v>
      </c>
      <c r="AX717" s="14" t="s">
        <v>76</v>
      </c>
      <c r="AY717" s="264" t="s">
        <v>203</v>
      </c>
    </row>
    <row r="718" s="15" customFormat="1">
      <c r="A718" s="15"/>
      <c r="B718" s="265"/>
      <c r="C718" s="266"/>
      <c r="D718" s="245" t="s">
        <v>243</v>
      </c>
      <c r="E718" s="267" t="s">
        <v>1</v>
      </c>
      <c r="F718" s="268" t="s">
        <v>247</v>
      </c>
      <c r="G718" s="266"/>
      <c r="H718" s="269">
        <v>226.09999999999999</v>
      </c>
      <c r="I718" s="270"/>
      <c r="J718" s="266"/>
      <c r="K718" s="266"/>
      <c r="L718" s="271"/>
      <c r="M718" s="272"/>
      <c r="N718" s="273"/>
      <c r="O718" s="273"/>
      <c r="P718" s="273"/>
      <c r="Q718" s="273"/>
      <c r="R718" s="273"/>
      <c r="S718" s="273"/>
      <c r="T718" s="27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5" t="s">
        <v>243</v>
      </c>
      <c r="AU718" s="275" t="s">
        <v>85</v>
      </c>
      <c r="AV718" s="15" t="s">
        <v>209</v>
      </c>
      <c r="AW718" s="15" t="s">
        <v>32</v>
      </c>
      <c r="AX718" s="15" t="s">
        <v>83</v>
      </c>
      <c r="AY718" s="275" t="s">
        <v>203</v>
      </c>
    </row>
    <row r="719" s="2" customFormat="1" ht="16.5" customHeight="1">
      <c r="A719" s="39"/>
      <c r="B719" s="40"/>
      <c r="C719" s="229" t="s">
        <v>1095</v>
      </c>
      <c r="D719" s="229" t="s">
        <v>205</v>
      </c>
      <c r="E719" s="230" t="s">
        <v>3008</v>
      </c>
      <c r="F719" s="231" t="s">
        <v>3009</v>
      </c>
      <c r="G719" s="232" t="s">
        <v>213</v>
      </c>
      <c r="H719" s="233">
        <v>1106.2000000000001</v>
      </c>
      <c r="I719" s="234"/>
      <c r="J719" s="235">
        <f>ROUND(I719*H719,2)</f>
        <v>0</v>
      </c>
      <c r="K719" s="236"/>
      <c r="L719" s="45"/>
      <c r="M719" s="237" t="s">
        <v>1</v>
      </c>
      <c r="N719" s="238" t="s">
        <v>41</v>
      </c>
      <c r="O719" s="92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1" t="s">
        <v>277</v>
      </c>
      <c r="AT719" s="241" t="s">
        <v>205</v>
      </c>
      <c r="AU719" s="241" t="s">
        <v>85</v>
      </c>
      <c r="AY719" s="18" t="s">
        <v>203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8" t="s">
        <v>83</v>
      </c>
      <c r="BK719" s="242">
        <f>ROUND(I719*H719,2)</f>
        <v>0</v>
      </c>
      <c r="BL719" s="18" t="s">
        <v>277</v>
      </c>
      <c r="BM719" s="241" t="s">
        <v>3010</v>
      </c>
    </row>
    <row r="720" s="14" customFormat="1">
      <c r="A720" s="14"/>
      <c r="B720" s="254"/>
      <c r="C720" s="255"/>
      <c r="D720" s="245" t="s">
        <v>243</v>
      </c>
      <c r="E720" s="256" t="s">
        <v>1</v>
      </c>
      <c r="F720" s="257" t="s">
        <v>2959</v>
      </c>
      <c r="G720" s="255"/>
      <c r="H720" s="258">
        <v>1106.2000000000001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4" t="s">
        <v>243</v>
      </c>
      <c r="AU720" s="264" t="s">
        <v>85</v>
      </c>
      <c r="AV720" s="14" t="s">
        <v>85</v>
      </c>
      <c r="AW720" s="14" t="s">
        <v>32</v>
      </c>
      <c r="AX720" s="14" t="s">
        <v>76</v>
      </c>
      <c r="AY720" s="264" t="s">
        <v>203</v>
      </c>
    </row>
    <row r="721" s="15" customFormat="1">
      <c r="A721" s="15"/>
      <c r="B721" s="265"/>
      <c r="C721" s="266"/>
      <c r="D721" s="245" t="s">
        <v>243</v>
      </c>
      <c r="E721" s="267" t="s">
        <v>1</v>
      </c>
      <c r="F721" s="268" t="s">
        <v>247</v>
      </c>
      <c r="G721" s="266"/>
      <c r="H721" s="269">
        <v>1106.2000000000001</v>
      </c>
      <c r="I721" s="270"/>
      <c r="J721" s="266"/>
      <c r="K721" s="266"/>
      <c r="L721" s="271"/>
      <c r="M721" s="272"/>
      <c r="N721" s="273"/>
      <c r="O721" s="273"/>
      <c r="P721" s="273"/>
      <c r="Q721" s="273"/>
      <c r="R721" s="273"/>
      <c r="S721" s="273"/>
      <c r="T721" s="274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5" t="s">
        <v>243</v>
      </c>
      <c r="AU721" s="275" t="s">
        <v>85</v>
      </c>
      <c r="AV721" s="15" t="s">
        <v>209</v>
      </c>
      <c r="AW721" s="15" t="s">
        <v>32</v>
      </c>
      <c r="AX721" s="15" t="s">
        <v>83</v>
      </c>
      <c r="AY721" s="275" t="s">
        <v>203</v>
      </c>
    </row>
    <row r="722" s="2" customFormat="1" ht="16.5" customHeight="1">
      <c r="A722" s="39"/>
      <c r="B722" s="40"/>
      <c r="C722" s="281" t="s">
        <v>363</v>
      </c>
      <c r="D722" s="281" t="s">
        <v>643</v>
      </c>
      <c r="E722" s="282" t="s">
        <v>766</v>
      </c>
      <c r="F722" s="283" t="s">
        <v>767</v>
      </c>
      <c r="G722" s="284" t="s">
        <v>213</v>
      </c>
      <c r="H722" s="285">
        <v>1216.8199999999999</v>
      </c>
      <c r="I722" s="286"/>
      <c r="J722" s="287">
        <f>ROUND(I722*H722,2)</f>
        <v>0</v>
      </c>
      <c r="K722" s="288"/>
      <c r="L722" s="289"/>
      <c r="M722" s="290" t="s">
        <v>1</v>
      </c>
      <c r="N722" s="291" t="s">
        <v>41</v>
      </c>
      <c r="O722" s="92"/>
      <c r="P722" s="239">
        <f>O722*H722</f>
        <v>0</v>
      </c>
      <c r="Q722" s="239">
        <v>0.00017000000000000001</v>
      </c>
      <c r="R722" s="239">
        <f>Q722*H722</f>
        <v>0.2068594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214</v>
      </c>
      <c r="AT722" s="241" t="s">
        <v>643</v>
      </c>
      <c r="AU722" s="241" t="s">
        <v>85</v>
      </c>
      <c r="AY722" s="18" t="s">
        <v>203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83</v>
      </c>
      <c r="BK722" s="242">
        <f>ROUND(I722*H722,2)</f>
        <v>0</v>
      </c>
      <c r="BL722" s="18" t="s">
        <v>277</v>
      </c>
      <c r="BM722" s="241" t="s">
        <v>3011</v>
      </c>
    </row>
    <row r="723" s="14" customFormat="1">
      <c r="A723" s="14"/>
      <c r="B723" s="254"/>
      <c r="C723" s="255"/>
      <c r="D723" s="245" t="s">
        <v>243</v>
      </c>
      <c r="E723" s="256" t="s">
        <v>1</v>
      </c>
      <c r="F723" s="257" t="s">
        <v>2963</v>
      </c>
      <c r="G723" s="255"/>
      <c r="H723" s="258">
        <v>1216.8199999999999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4" t="s">
        <v>243</v>
      </c>
      <c r="AU723" s="264" t="s">
        <v>85</v>
      </c>
      <c r="AV723" s="14" t="s">
        <v>85</v>
      </c>
      <c r="AW723" s="14" t="s">
        <v>32</v>
      </c>
      <c r="AX723" s="14" t="s">
        <v>76</v>
      </c>
      <c r="AY723" s="264" t="s">
        <v>203</v>
      </c>
    </row>
    <row r="724" s="15" customFormat="1">
      <c r="A724" s="15"/>
      <c r="B724" s="265"/>
      <c r="C724" s="266"/>
      <c r="D724" s="245" t="s">
        <v>243</v>
      </c>
      <c r="E724" s="267" t="s">
        <v>1</v>
      </c>
      <c r="F724" s="268" t="s">
        <v>247</v>
      </c>
      <c r="G724" s="266"/>
      <c r="H724" s="269">
        <v>1216.8199999999999</v>
      </c>
      <c r="I724" s="270"/>
      <c r="J724" s="266"/>
      <c r="K724" s="266"/>
      <c r="L724" s="271"/>
      <c r="M724" s="272"/>
      <c r="N724" s="273"/>
      <c r="O724" s="273"/>
      <c r="P724" s="273"/>
      <c r="Q724" s="273"/>
      <c r="R724" s="273"/>
      <c r="S724" s="273"/>
      <c r="T724" s="27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5" t="s">
        <v>243</v>
      </c>
      <c r="AU724" s="275" t="s">
        <v>85</v>
      </c>
      <c r="AV724" s="15" t="s">
        <v>209</v>
      </c>
      <c r="AW724" s="15" t="s">
        <v>32</v>
      </c>
      <c r="AX724" s="15" t="s">
        <v>83</v>
      </c>
      <c r="AY724" s="275" t="s">
        <v>203</v>
      </c>
    </row>
    <row r="725" s="2" customFormat="1" ht="21.75" customHeight="1">
      <c r="A725" s="39"/>
      <c r="B725" s="40"/>
      <c r="C725" s="229" t="s">
        <v>1102</v>
      </c>
      <c r="D725" s="229" t="s">
        <v>205</v>
      </c>
      <c r="E725" s="230" t="s">
        <v>793</v>
      </c>
      <c r="F725" s="231" t="s">
        <v>794</v>
      </c>
      <c r="G725" s="232" t="s">
        <v>213</v>
      </c>
      <c r="H725" s="233">
        <v>226.09999999999999</v>
      </c>
      <c r="I725" s="234"/>
      <c r="J725" s="235">
        <f>ROUND(I725*H725,2)</f>
        <v>0</v>
      </c>
      <c r="K725" s="236"/>
      <c r="L725" s="45"/>
      <c r="M725" s="237" t="s">
        <v>1</v>
      </c>
      <c r="N725" s="238" t="s">
        <v>41</v>
      </c>
      <c r="O725" s="92"/>
      <c r="P725" s="239">
        <f>O725*H725</f>
        <v>0</v>
      </c>
      <c r="Q725" s="239">
        <v>0.00069999999999999999</v>
      </c>
      <c r="R725" s="239">
        <f>Q725*H725</f>
        <v>0.15826999999999999</v>
      </c>
      <c r="S725" s="239">
        <v>0</v>
      </c>
      <c r="T725" s="240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1" t="s">
        <v>277</v>
      </c>
      <c r="AT725" s="241" t="s">
        <v>205</v>
      </c>
      <c r="AU725" s="241" t="s">
        <v>85</v>
      </c>
      <c r="AY725" s="18" t="s">
        <v>203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8" t="s">
        <v>83</v>
      </c>
      <c r="BK725" s="242">
        <f>ROUND(I725*H725,2)</f>
        <v>0</v>
      </c>
      <c r="BL725" s="18" t="s">
        <v>277</v>
      </c>
      <c r="BM725" s="241" t="s">
        <v>795</v>
      </c>
    </row>
    <row r="726" s="2" customFormat="1" ht="24.15" customHeight="1">
      <c r="A726" s="39"/>
      <c r="B726" s="40"/>
      <c r="C726" s="229" t="s">
        <v>367</v>
      </c>
      <c r="D726" s="229" t="s">
        <v>205</v>
      </c>
      <c r="E726" s="230" t="s">
        <v>797</v>
      </c>
      <c r="F726" s="231" t="s">
        <v>798</v>
      </c>
      <c r="G726" s="232" t="s">
        <v>213</v>
      </c>
      <c r="H726" s="233">
        <v>422.5</v>
      </c>
      <c r="I726" s="234"/>
      <c r="J726" s="235">
        <f>ROUND(I726*H726,2)</f>
        <v>0</v>
      </c>
      <c r="K726" s="236"/>
      <c r="L726" s="45"/>
      <c r="M726" s="237" t="s">
        <v>1</v>
      </c>
      <c r="N726" s="238" t="s">
        <v>41</v>
      </c>
      <c r="O726" s="92"/>
      <c r="P726" s="239">
        <f>O726*H726</f>
        <v>0</v>
      </c>
      <c r="Q726" s="239">
        <v>0</v>
      </c>
      <c r="R726" s="239">
        <f>Q726*H726</f>
        <v>0</v>
      </c>
      <c r="S726" s="239">
        <v>0.017250000000000001</v>
      </c>
      <c r="T726" s="240">
        <f>S726*H726</f>
        <v>7.2881250000000009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1" t="s">
        <v>277</v>
      </c>
      <c r="AT726" s="241" t="s">
        <v>205</v>
      </c>
      <c r="AU726" s="241" t="s">
        <v>85</v>
      </c>
      <c r="AY726" s="18" t="s">
        <v>203</v>
      </c>
      <c r="BE726" s="242">
        <f>IF(N726="základní",J726,0)</f>
        <v>0</v>
      </c>
      <c r="BF726" s="242">
        <f>IF(N726="snížená",J726,0)</f>
        <v>0</v>
      </c>
      <c r="BG726" s="242">
        <f>IF(N726="zákl. přenesená",J726,0)</f>
        <v>0</v>
      </c>
      <c r="BH726" s="242">
        <f>IF(N726="sníž. přenesená",J726,0)</f>
        <v>0</v>
      </c>
      <c r="BI726" s="242">
        <f>IF(N726="nulová",J726,0)</f>
        <v>0</v>
      </c>
      <c r="BJ726" s="18" t="s">
        <v>83</v>
      </c>
      <c r="BK726" s="242">
        <f>ROUND(I726*H726,2)</f>
        <v>0</v>
      </c>
      <c r="BL726" s="18" t="s">
        <v>277</v>
      </c>
      <c r="BM726" s="241" t="s">
        <v>799</v>
      </c>
    </row>
    <row r="727" s="14" customFormat="1">
      <c r="A727" s="14"/>
      <c r="B727" s="254"/>
      <c r="C727" s="255"/>
      <c r="D727" s="245" t="s">
        <v>243</v>
      </c>
      <c r="E727" s="256" t="s">
        <v>1</v>
      </c>
      <c r="F727" s="257" t="s">
        <v>628</v>
      </c>
      <c r="G727" s="255"/>
      <c r="H727" s="258">
        <v>422.5</v>
      </c>
      <c r="I727" s="259"/>
      <c r="J727" s="255"/>
      <c r="K727" s="255"/>
      <c r="L727" s="260"/>
      <c r="M727" s="261"/>
      <c r="N727" s="262"/>
      <c r="O727" s="262"/>
      <c r="P727" s="262"/>
      <c r="Q727" s="262"/>
      <c r="R727" s="262"/>
      <c r="S727" s="262"/>
      <c r="T727" s="26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4" t="s">
        <v>243</v>
      </c>
      <c r="AU727" s="264" t="s">
        <v>85</v>
      </c>
      <c r="AV727" s="14" t="s">
        <v>85</v>
      </c>
      <c r="AW727" s="14" t="s">
        <v>32</v>
      </c>
      <c r="AX727" s="14" t="s">
        <v>76</v>
      </c>
      <c r="AY727" s="264" t="s">
        <v>203</v>
      </c>
    </row>
    <row r="728" s="15" customFormat="1">
      <c r="A728" s="15"/>
      <c r="B728" s="265"/>
      <c r="C728" s="266"/>
      <c r="D728" s="245" t="s">
        <v>243</v>
      </c>
      <c r="E728" s="267" t="s">
        <v>1</v>
      </c>
      <c r="F728" s="268" t="s">
        <v>247</v>
      </c>
      <c r="G728" s="266"/>
      <c r="H728" s="269">
        <v>422.5</v>
      </c>
      <c r="I728" s="270"/>
      <c r="J728" s="266"/>
      <c r="K728" s="266"/>
      <c r="L728" s="271"/>
      <c r="M728" s="272"/>
      <c r="N728" s="273"/>
      <c r="O728" s="273"/>
      <c r="P728" s="273"/>
      <c r="Q728" s="273"/>
      <c r="R728" s="273"/>
      <c r="S728" s="273"/>
      <c r="T728" s="27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5" t="s">
        <v>243</v>
      </c>
      <c r="AU728" s="275" t="s">
        <v>85</v>
      </c>
      <c r="AV728" s="15" t="s">
        <v>209</v>
      </c>
      <c r="AW728" s="15" t="s">
        <v>32</v>
      </c>
      <c r="AX728" s="15" t="s">
        <v>83</v>
      </c>
      <c r="AY728" s="275" t="s">
        <v>203</v>
      </c>
    </row>
    <row r="729" s="2" customFormat="1" ht="24.15" customHeight="1">
      <c r="A729" s="39"/>
      <c r="B729" s="40"/>
      <c r="C729" s="229" t="s">
        <v>1109</v>
      </c>
      <c r="D729" s="229" t="s">
        <v>205</v>
      </c>
      <c r="E729" s="230" t="s">
        <v>802</v>
      </c>
      <c r="F729" s="231" t="s">
        <v>803</v>
      </c>
      <c r="G729" s="232" t="s">
        <v>213</v>
      </c>
      <c r="H729" s="233">
        <v>423.5</v>
      </c>
      <c r="I729" s="234"/>
      <c r="J729" s="235">
        <f>ROUND(I729*H729,2)</f>
        <v>0</v>
      </c>
      <c r="K729" s="236"/>
      <c r="L729" s="45"/>
      <c r="M729" s="237" t="s">
        <v>1</v>
      </c>
      <c r="N729" s="238" t="s">
        <v>41</v>
      </c>
      <c r="O729" s="92"/>
      <c r="P729" s="239">
        <f>O729*H729</f>
        <v>0</v>
      </c>
      <c r="Q729" s="239">
        <v>0.00125</v>
      </c>
      <c r="R729" s="239">
        <f>Q729*H729</f>
        <v>0.52937500000000004</v>
      </c>
      <c r="S729" s="239">
        <v>0</v>
      </c>
      <c r="T729" s="240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1" t="s">
        <v>277</v>
      </c>
      <c r="AT729" s="241" t="s">
        <v>205</v>
      </c>
      <c r="AU729" s="241" t="s">
        <v>85</v>
      </c>
      <c r="AY729" s="18" t="s">
        <v>203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8" t="s">
        <v>83</v>
      </c>
      <c r="BK729" s="242">
        <f>ROUND(I729*H729,2)</f>
        <v>0</v>
      </c>
      <c r="BL729" s="18" t="s">
        <v>277</v>
      </c>
      <c r="BM729" s="241" t="s">
        <v>804</v>
      </c>
    </row>
    <row r="730" s="2" customFormat="1" ht="16.5" customHeight="1">
      <c r="A730" s="39"/>
      <c r="B730" s="40"/>
      <c r="C730" s="281" t="s">
        <v>1113</v>
      </c>
      <c r="D730" s="281" t="s">
        <v>643</v>
      </c>
      <c r="E730" s="282" t="s">
        <v>806</v>
      </c>
      <c r="F730" s="283" t="s">
        <v>807</v>
      </c>
      <c r="G730" s="284" t="s">
        <v>213</v>
      </c>
      <c r="H730" s="285">
        <v>465.85000000000002</v>
      </c>
      <c r="I730" s="286"/>
      <c r="J730" s="287">
        <f>ROUND(I730*H730,2)</f>
        <v>0</v>
      </c>
      <c r="K730" s="288"/>
      <c r="L730" s="289"/>
      <c r="M730" s="290" t="s">
        <v>1</v>
      </c>
      <c r="N730" s="291" t="s">
        <v>41</v>
      </c>
      <c r="O730" s="92"/>
      <c r="P730" s="239">
        <f>O730*H730</f>
        <v>0</v>
      </c>
      <c r="Q730" s="239">
        <v>0</v>
      </c>
      <c r="R730" s="239">
        <f>Q730*H730</f>
        <v>0</v>
      </c>
      <c r="S730" s="239">
        <v>0</v>
      </c>
      <c r="T730" s="240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1" t="s">
        <v>214</v>
      </c>
      <c r="AT730" s="241" t="s">
        <v>643</v>
      </c>
      <c r="AU730" s="241" t="s">
        <v>85</v>
      </c>
      <c r="AY730" s="18" t="s">
        <v>203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8" t="s">
        <v>83</v>
      </c>
      <c r="BK730" s="242">
        <f>ROUND(I730*H730,2)</f>
        <v>0</v>
      </c>
      <c r="BL730" s="18" t="s">
        <v>277</v>
      </c>
      <c r="BM730" s="241" t="s">
        <v>808</v>
      </c>
    </row>
    <row r="731" s="14" customFormat="1">
      <c r="A731" s="14"/>
      <c r="B731" s="254"/>
      <c r="C731" s="255"/>
      <c r="D731" s="245" t="s">
        <v>243</v>
      </c>
      <c r="E731" s="255"/>
      <c r="F731" s="257" t="s">
        <v>3012</v>
      </c>
      <c r="G731" s="255"/>
      <c r="H731" s="258">
        <v>465.85000000000002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243</v>
      </c>
      <c r="AU731" s="264" t="s">
        <v>85</v>
      </c>
      <c r="AV731" s="14" t="s">
        <v>85</v>
      </c>
      <c r="AW731" s="14" t="s">
        <v>4</v>
      </c>
      <c r="AX731" s="14" t="s">
        <v>83</v>
      </c>
      <c r="AY731" s="264" t="s">
        <v>203</v>
      </c>
    </row>
    <row r="732" s="2" customFormat="1" ht="24.15" customHeight="1">
      <c r="A732" s="39"/>
      <c r="B732" s="40"/>
      <c r="C732" s="229" t="s">
        <v>1117</v>
      </c>
      <c r="D732" s="229" t="s">
        <v>205</v>
      </c>
      <c r="E732" s="230" t="s">
        <v>3013</v>
      </c>
      <c r="F732" s="231" t="s">
        <v>3014</v>
      </c>
      <c r="G732" s="232" t="s">
        <v>213</v>
      </c>
      <c r="H732" s="233">
        <v>6.2000000000000002</v>
      </c>
      <c r="I732" s="234"/>
      <c r="J732" s="235">
        <f>ROUND(I732*H732,2)</f>
        <v>0</v>
      </c>
      <c r="K732" s="236"/>
      <c r="L732" s="45"/>
      <c r="M732" s="237" t="s">
        <v>1</v>
      </c>
      <c r="N732" s="238" t="s">
        <v>41</v>
      </c>
      <c r="O732" s="92"/>
      <c r="P732" s="239">
        <f>O732*H732</f>
        <v>0</v>
      </c>
      <c r="Q732" s="239">
        <v>0.018720000000000001</v>
      </c>
      <c r="R732" s="239">
        <f>Q732*H732</f>
        <v>0.116064</v>
      </c>
      <c r="S732" s="239">
        <v>0</v>
      </c>
      <c r="T732" s="24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1" t="s">
        <v>277</v>
      </c>
      <c r="AT732" s="241" t="s">
        <v>205</v>
      </c>
      <c r="AU732" s="241" t="s">
        <v>85</v>
      </c>
      <c r="AY732" s="18" t="s">
        <v>203</v>
      </c>
      <c r="BE732" s="242">
        <f>IF(N732="základní",J732,0)</f>
        <v>0</v>
      </c>
      <c r="BF732" s="242">
        <f>IF(N732="snížená",J732,0)</f>
        <v>0</v>
      </c>
      <c r="BG732" s="242">
        <f>IF(N732="zákl. přenesená",J732,0)</f>
        <v>0</v>
      </c>
      <c r="BH732" s="242">
        <f>IF(N732="sníž. přenesená",J732,0)</f>
        <v>0</v>
      </c>
      <c r="BI732" s="242">
        <f>IF(N732="nulová",J732,0)</f>
        <v>0</v>
      </c>
      <c r="BJ732" s="18" t="s">
        <v>83</v>
      </c>
      <c r="BK732" s="242">
        <f>ROUND(I732*H732,2)</f>
        <v>0</v>
      </c>
      <c r="BL732" s="18" t="s">
        <v>277</v>
      </c>
      <c r="BM732" s="241" t="s">
        <v>3015</v>
      </c>
    </row>
    <row r="733" s="2" customFormat="1">
      <c r="A733" s="39"/>
      <c r="B733" s="40"/>
      <c r="C733" s="41"/>
      <c r="D733" s="245" t="s">
        <v>474</v>
      </c>
      <c r="E733" s="41"/>
      <c r="F733" s="276" t="s">
        <v>782</v>
      </c>
      <c r="G733" s="41"/>
      <c r="H733" s="41"/>
      <c r="I733" s="277"/>
      <c r="J733" s="41"/>
      <c r="K733" s="41"/>
      <c r="L733" s="45"/>
      <c r="M733" s="278"/>
      <c r="N733" s="279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474</v>
      </c>
      <c r="AU733" s="18" t="s">
        <v>85</v>
      </c>
    </row>
    <row r="734" s="2" customFormat="1" ht="24.15" customHeight="1">
      <c r="A734" s="39"/>
      <c r="B734" s="40"/>
      <c r="C734" s="229" t="s">
        <v>377</v>
      </c>
      <c r="D734" s="229" t="s">
        <v>205</v>
      </c>
      <c r="E734" s="230" t="s">
        <v>3016</v>
      </c>
      <c r="F734" s="231" t="s">
        <v>3017</v>
      </c>
      <c r="G734" s="232" t="s">
        <v>213</v>
      </c>
      <c r="H734" s="233">
        <v>125</v>
      </c>
      <c r="I734" s="234"/>
      <c r="J734" s="235">
        <f>ROUND(I734*H734,2)</f>
        <v>0</v>
      </c>
      <c r="K734" s="236"/>
      <c r="L734" s="45"/>
      <c r="M734" s="237" t="s">
        <v>1</v>
      </c>
      <c r="N734" s="238" t="s">
        <v>41</v>
      </c>
      <c r="O734" s="92"/>
      <c r="P734" s="239">
        <f>O734*H734</f>
        <v>0</v>
      </c>
      <c r="Q734" s="239">
        <v>0.020289999999999999</v>
      </c>
      <c r="R734" s="239">
        <f>Q734*H734</f>
        <v>2.5362499999999999</v>
      </c>
      <c r="S734" s="239">
        <v>0</v>
      </c>
      <c r="T734" s="240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1" t="s">
        <v>277</v>
      </c>
      <c r="AT734" s="241" t="s">
        <v>205</v>
      </c>
      <c r="AU734" s="241" t="s">
        <v>85</v>
      </c>
      <c r="AY734" s="18" t="s">
        <v>203</v>
      </c>
      <c r="BE734" s="242">
        <f>IF(N734="základní",J734,0)</f>
        <v>0</v>
      </c>
      <c r="BF734" s="242">
        <f>IF(N734="snížená",J734,0)</f>
        <v>0</v>
      </c>
      <c r="BG734" s="242">
        <f>IF(N734="zákl. přenesená",J734,0)</f>
        <v>0</v>
      </c>
      <c r="BH734" s="242">
        <f>IF(N734="sníž. přenesená",J734,0)</f>
        <v>0</v>
      </c>
      <c r="BI734" s="242">
        <f>IF(N734="nulová",J734,0)</f>
        <v>0</v>
      </c>
      <c r="BJ734" s="18" t="s">
        <v>83</v>
      </c>
      <c r="BK734" s="242">
        <f>ROUND(I734*H734,2)</f>
        <v>0</v>
      </c>
      <c r="BL734" s="18" t="s">
        <v>277</v>
      </c>
      <c r="BM734" s="241" t="s">
        <v>3018</v>
      </c>
    </row>
    <row r="735" s="2" customFormat="1">
      <c r="A735" s="39"/>
      <c r="B735" s="40"/>
      <c r="C735" s="41"/>
      <c r="D735" s="245" t="s">
        <v>474</v>
      </c>
      <c r="E735" s="41"/>
      <c r="F735" s="276" t="s">
        <v>782</v>
      </c>
      <c r="G735" s="41"/>
      <c r="H735" s="41"/>
      <c r="I735" s="277"/>
      <c r="J735" s="41"/>
      <c r="K735" s="41"/>
      <c r="L735" s="45"/>
      <c r="M735" s="278"/>
      <c r="N735" s="279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474</v>
      </c>
      <c r="AU735" s="18" t="s">
        <v>85</v>
      </c>
    </row>
    <row r="736" s="2" customFormat="1" ht="24.15" customHeight="1">
      <c r="A736" s="39"/>
      <c r="B736" s="40"/>
      <c r="C736" s="229" t="s">
        <v>1124</v>
      </c>
      <c r="D736" s="229" t="s">
        <v>205</v>
      </c>
      <c r="E736" s="230" t="s">
        <v>3019</v>
      </c>
      <c r="F736" s="231" t="s">
        <v>3020</v>
      </c>
      <c r="G736" s="232" t="s">
        <v>213</v>
      </c>
      <c r="H736" s="233">
        <v>10.1</v>
      </c>
      <c r="I736" s="234"/>
      <c r="J736" s="235">
        <f>ROUND(I736*H736,2)</f>
        <v>0</v>
      </c>
      <c r="K736" s="236"/>
      <c r="L736" s="45"/>
      <c r="M736" s="237" t="s">
        <v>1</v>
      </c>
      <c r="N736" s="238" t="s">
        <v>41</v>
      </c>
      <c r="O736" s="92"/>
      <c r="P736" s="239">
        <f>O736*H736</f>
        <v>0</v>
      </c>
      <c r="Q736" s="239">
        <v>0.019029999999999998</v>
      </c>
      <c r="R736" s="239">
        <f>Q736*H736</f>
        <v>0.19220299999999999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277</v>
      </c>
      <c r="AT736" s="241" t="s">
        <v>205</v>
      </c>
      <c r="AU736" s="241" t="s">
        <v>85</v>
      </c>
      <c r="AY736" s="18" t="s">
        <v>203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83</v>
      </c>
      <c r="BK736" s="242">
        <f>ROUND(I736*H736,2)</f>
        <v>0</v>
      </c>
      <c r="BL736" s="18" t="s">
        <v>277</v>
      </c>
      <c r="BM736" s="241" t="s">
        <v>3021</v>
      </c>
    </row>
    <row r="737" s="2" customFormat="1" ht="24.15" customHeight="1">
      <c r="A737" s="39"/>
      <c r="B737" s="40"/>
      <c r="C737" s="229" t="s">
        <v>384</v>
      </c>
      <c r="D737" s="229" t="s">
        <v>205</v>
      </c>
      <c r="E737" s="230" t="s">
        <v>3022</v>
      </c>
      <c r="F737" s="231" t="s">
        <v>3023</v>
      </c>
      <c r="G737" s="232" t="s">
        <v>213</v>
      </c>
      <c r="H737" s="233">
        <v>15.800000000000001</v>
      </c>
      <c r="I737" s="234"/>
      <c r="J737" s="235">
        <f>ROUND(I737*H737,2)</f>
        <v>0</v>
      </c>
      <c r="K737" s="236"/>
      <c r="L737" s="45"/>
      <c r="M737" s="237" t="s">
        <v>1</v>
      </c>
      <c r="N737" s="238" t="s">
        <v>41</v>
      </c>
      <c r="O737" s="92"/>
      <c r="P737" s="239">
        <f>O737*H737</f>
        <v>0</v>
      </c>
      <c r="Q737" s="239">
        <v>0.020289999999999999</v>
      </c>
      <c r="R737" s="239">
        <f>Q737*H737</f>
        <v>0.32058199999999998</v>
      </c>
      <c r="S737" s="239">
        <v>0</v>
      </c>
      <c r="T737" s="240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1" t="s">
        <v>277</v>
      </c>
      <c r="AT737" s="241" t="s">
        <v>205</v>
      </c>
      <c r="AU737" s="241" t="s">
        <v>85</v>
      </c>
      <c r="AY737" s="18" t="s">
        <v>203</v>
      </c>
      <c r="BE737" s="242">
        <f>IF(N737="základní",J737,0)</f>
        <v>0</v>
      </c>
      <c r="BF737" s="242">
        <f>IF(N737="snížená",J737,0)</f>
        <v>0</v>
      </c>
      <c r="BG737" s="242">
        <f>IF(N737="zákl. přenesená",J737,0)</f>
        <v>0</v>
      </c>
      <c r="BH737" s="242">
        <f>IF(N737="sníž. přenesená",J737,0)</f>
        <v>0</v>
      </c>
      <c r="BI737" s="242">
        <f>IF(N737="nulová",J737,0)</f>
        <v>0</v>
      </c>
      <c r="BJ737" s="18" t="s">
        <v>83</v>
      </c>
      <c r="BK737" s="242">
        <f>ROUND(I737*H737,2)</f>
        <v>0</v>
      </c>
      <c r="BL737" s="18" t="s">
        <v>277</v>
      </c>
      <c r="BM737" s="241" t="s">
        <v>3024</v>
      </c>
    </row>
    <row r="738" s="2" customFormat="1" ht="24.15" customHeight="1">
      <c r="A738" s="39"/>
      <c r="B738" s="40"/>
      <c r="C738" s="229" t="s">
        <v>1131</v>
      </c>
      <c r="D738" s="229" t="s">
        <v>205</v>
      </c>
      <c r="E738" s="230" t="s">
        <v>3025</v>
      </c>
      <c r="F738" s="231" t="s">
        <v>3026</v>
      </c>
      <c r="G738" s="232" t="s">
        <v>213</v>
      </c>
      <c r="H738" s="233">
        <v>69</v>
      </c>
      <c r="I738" s="234"/>
      <c r="J738" s="235">
        <f>ROUND(I738*H738,2)</f>
        <v>0</v>
      </c>
      <c r="K738" s="236"/>
      <c r="L738" s="45"/>
      <c r="M738" s="237" t="s">
        <v>1</v>
      </c>
      <c r="N738" s="238" t="s">
        <v>41</v>
      </c>
      <c r="O738" s="92"/>
      <c r="P738" s="239">
        <f>O738*H738</f>
        <v>0</v>
      </c>
      <c r="Q738" s="239">
        <v>0.037949999999999998</v>
      </c>
      <c r="R738" s="239">
        <f>Q738*H738</f>
        <v>2.6185499999999999</v>
      </c>
      <c r="S738" s="239">
        <v>0</v>
      </c>
      <c r="T738" s="24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1" t="s">
        <v>277</v>
      </c>
      <c r="AT738" s="241" t="s">
        <v>205</v>
      </c>
      <c r="AU738" s="241" t="s">
        <v>85</v>
      </c>
      <c r="AY738" s="18" t="s">
        <v>203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8" t="s">
        <v>83</v>
      </c>
      <c r="BK738" s="242">
        <f>ROUND(I738*H738,2)</f>
        <v>0</v>
      </c>
      <c r="BL738" s="18" t="s">
        <v>277</v>
      </c>
      <c r="BM738" s="241" t="s">
        <v>3027</v>
      </c>
    </row>
    <row r="739" s="2" customFormat="1">
      <c r="A739" s="39"/>
      <c r="B739" s="40"/>
      <c r="C739" s="41"/>
      <c r="D739" s="245" t="s">
        <v>474</v>
      </c>
      <c r="E739" s="41"/>
      <c r="F739" s="276" t="s">
        <v>782</v>
      </c>
      <c r="G739" s="41"/>
      <c r="H739" s="41"/>
      <c r="I739" s="277"/>
      <c r="J739" s="41"/>
      <c r="K739" s="41"/>
      <c r="L739" s="45"/>
      <c r="M739" s="278"/>
      <c r="N739" s="279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474</v>
      </c>
      <c r="AU739" s="18" t="s">
        <v>85</v>
      </c>
    </row>
    <row r="740" s="2" customFormat="1" ht="55.5" customHeight="1">
      <c r="A740" s="39"/>
      <c r="B740" s="40"/>
      <c r="C740" s="229" t="s">
        <v>389</v>
      </c>
      <c r="D740" s="229" t="s">
        <v>205</v>
      </c>
      <c r="E740" s="230" t="s">
        <v>817</v>
      </c>
      <c r="F740" s="231" t="s">
        <v>818</v>
      </c>
      <c r="G740" s="232" t="s">
        <v>213</v>
      </c>
      <c r="H740" s="233">
        <v>177.59999999999999</v>
      </c>
      <c r="I740" s="234"/>
      <c r="J740" s="235">
        <f>ROUND(I740*H740,2)</f>
        <v>0</v>
      </c>
      <c r="K740" s="236"/>
      <c r="L740" s="45"/>
      <c r="M740" s="237" t="s">
        <v>1</v>
      </c>
      <c r="N740" s="238" t="s">
        <v>41</v>
      </c>
      <c r="O740" s="92"/>
      <c r="P740" s="239">
        <f>O740*H740</f>
        <v>0</v>
      </c>
      <c r="Q740" s="239">
        <v>0</v>
      </c>
      <c r="R740" s="239">
        <f>Q740*H740</f>
        <v>0</v>
      </c>
      <c r="S740" s="239">
        <v>0</v>
      </c>
      <c r="T740" s="240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1" t="s">
        <v>277</v>
      </c>
      <c r="AT740" s="241" t="s">
        <v>205</v>
      </c>
      <c r="AU740" s="241" t="s">
        <v>85</v>
      </c>
      <c r="AY740" s="18" t="s">
        <v>203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8" t="s">
        <v>83</v>
      </c>
      <c r="BK740" s="242">
        <f>ROUND(I740*H740,2)</f>
        <v>0</v>
      </c>
      <c r="BL740" s="18" t="s">
        <v>277</v>
      </c>
      <c r="BM740" s="241" t="s">
        <v>819</v>
      </c>
    </row>
    <row r="741" s="2" customFormat="1">
      <c r="A741" s="39"/>
      <c r="B741" s="40"/>
      <c r="C741" s="41"/>
      <c r="D741" s="245" t="s">
        <v>474</v>
      </c>
      <c r="E741" s="41"/>
      <c r="F741" s="276" t="s">
        <v>820</v>
      </c>
      <c r="G741" s="41"/>
      <c r="H741" s="41"/>
      <c r="I741" s="277"/>
      <c r="J741" s="41"/>
      <c r="K741" s="41"/>
      <c r="L741" s="45"/>
      <c r="M741" s="278"/>
      <c r="N741" s="279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474</v>
      </c>
      <c r="AU741" s="18" t="s">
        <v>85</v>
      </c>
    </row>
    <row r="742" s="14" customFormat="1">
      <c r="A742" s="14"/>
      <c r="B742" s="254"/>
      <c r="C742" s="255"/>
      <c r="D742" s="245" t="s">
        <v>243</v>
      </c>
      <c r="E742" s="256" t="s">
        <v>1</v>
      </c>
      <c r="F742" s="257" t="s">
        <v>2802</v>
      </c>
      <c r="G742" s="255"/>
      <c r="H742" s="258">
        <v>29.600000000000001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4" t="s">
        <v>243</v>
      </c>
      <c r="AU742" s="264" t="s">
        <v>85</v>
      </c>
      <c r="AV742" s="14" t="s">
        <v>85</v>
      </c>
      <c r="AW742" s="14" t="s">
        <v>32</v>
      </c>
      <c r="AX742" s="14" t="s">
        <v>76</v>
      </c>
      <c r="AY742" s="264" t="s">
        <v>203</v>
      </c>
    </row>
    <row r="743" s="14" customFormat="1">
      <c r="A743" s="14"/>
      <c r="B743" s="254"/>
      <c r="C743" s="255"/>
      <c r="D743" s="245" t="s">
        <v>243</v>
      </c>
      <c r="E743" s="256" t="s">
        <v>1</v>
      </c>
      <c r="F743" s="257" t="s">
        <v>3028</v>
      </c>
      <c r="G743" s="255"/>
      <c r="H743" s="258">
        <v>36.600000000000001</v>
      </c>
      <c r="I743" s="259"/>
      <c r="J743" s="255"/>
      <c r="K743" s="255"/>
      <c r="L743" s="260"/>
      <c r="M743" s="261"/>
      <c r="N743" s="262"/>
      <c r="O743" s="262"/>
      <c r="P743" s="262"/>
      <c r="Q743" s="262"/>
      <c r="R743" s="262"/>
      <c r="S743" s="262"/>
      <c r="T743" s="26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4" t="s">
        <v>243</v>
      </c>
      <c r="AU743" s="264" t="s">
        <v>85</v>
      </c>
      <c r="AV743" s="14" t="s">
        <v>85</v>
      </c>
      <c r="AW743" s="14" t="s">
        <v>32</v>
      </c>
      <c r="AX743" s="14" t="s">
        <v>76</v>
      </c>
      <c r="AY743" s="264" t="s">
        <v>203</v>
      </c>
    </row>
    <row r="744" s="14" customFormat="1">
      <c r="A744" s="14"/>
      <c r="B744" s="254"/>
      <c r="C744" s="255"/>
      <c r="D744" s="245" t="s">
        <v>243</v>
      </c>
      <c r="E744" s="256" t="s">
        <v>1</v>
      </c>
      <c r="F744" s="257" t="s">
        <v>2805</v>
      </c>
      <c r="G744" s="255"/>
      <c r="H744" s="258">
        <v>30.5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4" t="s">
        <v>243</v>
      </c>
      <c r="AU744" s="264" t="s">
        <v>85</v>
      </c>
      <c r="AV744" s="14" t="s">
        <v>85</v>
      </c>
      <c r="AW744" s="14" t="s">
        <v>32</v>
      </c>
      <c r="AX744" s="14" t="s">
        <v>76</v>
      </c>
      <c r="AY744" s="264" t="s">
        <v>203</v>
      </c>
    </row>
    <row r="745" s="14" customFormat="1">
      <c r="A745" s="14"/>
      <c r="B745" s="254"/>
      <c r="C745" s="255"/>
      <c r="D745" s="245" t="s">
        <v>243</v>
      </c>
      <c r="E745" s="256" t="s">
        <v>1</v>
      </c>
      <c r="F745" s="257" t="s">
        <v>2815</v>
      </c>
      <c r="G745" s="255"/>
      <c r="H745" s="258">
        <v>26.300000000000001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4" t="s">
        <v>243</v>
      </c>
      <c r="AU745" s="264" t="s">
        <v>85</v>
      </c>
      <c r="AV745" s="14" t="s">
        <v>85</v>
      </c>
      <c r="AW745" s="14" t="s">
        <v>32</v>
      </c>
      <c r="AX745" s="14" t="s">
        <v>76</v>
      </c>
      <c r="AY745" s="264" t="s">
        <v>203</v>
      </c>
    </row>
    <row r="746" s="14" customFormat="1">
      <c r="A746" s="14"/>
      <c r="B746" s="254"/>
      <c r="C746" s="255"/>
      <c r="D746" s="245" t="s">
        <v>243</v>
      </c>
      <c r="E746" s="256" t="s">
        <v>1</v>
      </c>
      <c r="F746" s="257" t="s">
        <v>2807</v>
      </c>
      <c r="G746" s="255"/>
      <c r="H746" s="258">
        <v>36.899999999999999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4" t="s">
        <v>243</v>
      </c>
      <c r="AU746" s="264" t="s">
        <v>85</v>
      </c>
      <c r="AV746" s="14" t="s">
        <v>85</v>
      </c>
      <c r="AW746" s="14" t="s">
        <v>32</v>
      </c>
      <c r="AX746" s="14" t="s">
        <v>76</v>
      </c>
      <c r="AY746" s="264" t="s">
        <v>203</v>
      </c>
    </row>
    <row r="747" s="14" customFormat="1">
      <c r="A747" s="14"/>
      <c r="B747" s="254"/>
      <c r="C747" s="255"/>
      <c r="D747" s="245" t="s">
        <v>243</v>
      </c>
      <c r="E747" s="256" t="s">
        <v>1</v>
      </c>
      <c r="F747" s="257" t="s">
        <v>3029</v>
      </c>
      <c r="G747" s="255"/>
      <c r="H747" s="258">
        <v>17.699999999999999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4" t="s">
        <v>243</v>
      </c>
      <c r="AU747" s="264" t="s">
        <v>85</v>
      </c>
      <c r="AV747" s="14" t="s">
        <v>85</v>
      </c>
      <c r="AW747" s="14" t="s">
        <v>32</v>
      </c>
      <c r="AX747" s="14" t="s">
        <v>76</v>
      </c>
      <c r="AY747" s="264" t="s">
        <v>203</v>
      </c>
    </row>
    <row r="748" s="15" customFormat="1">
      <c r="A748" s="15"/>
      <c r="B748" s="265"/>
      <c r="C748" s="266"/>
      <c r="D748" s="245" t="s">
        <v>243</v>
      </c>
      <c r="E748" s="267" t="s">
        <v>1</v>
      </c>
      <c r="F748" s="268" t="s">
        <v>247</v>
      </c>
      <c r="G748" s="266"/>
      <c r="H748" s="269">
        <v>177.59999999999999</v>
      </c>
      <c r="I748" s="270"/>
      <c r="J748" s="266"/>
      <c r="K748" s="266"/>
      <c r="L748" s="271"/>
      <c r="M748" s="272"/>
      <c r="N748" s="273"/>
      <c r="O748" s="273"/>
      <c r="P748" s="273"/>
      <c r="Q748" s="273"/>
      <c r="R748" s="273"/>
      <c r="S748" s="273"/>
      <c r="T748" s="27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5" t="s">
        <v>243</v>
      </c>
      <c r="AU748" s="275" t="s">
        <v>85</v>
      </c>
      <c r="AV748" s="15" t="s">
        <v>209</v>
      </c>
      <c r="AW748" s="15" t="s">
        <v>32</v>
      </c>
      <c r="AX748" s="15" t="s">
        <v>83</v>
      </c>
      <c r="AY748" s="275" t="s">
        <v>203</v>
      </c>
    </row>
    <row r="749" s="2" customFormat="1" ht="44.25" customHeight="1">
      <c r="A749" s="39"/>
      <c r="B749" s="40"/>
      <c r="C749" s="229" t="s">
        <v>1140</v>
      </c>
      <c r="D749" s="229" t="s">
        <v>205</v>
      </c>
      <c r="E749" s="230" t="s">
        <v>830</v>
      </c>
      <c r="F749" s="231" t="s">
        <v>831</v>
      </c>
      <c r="G749" s="232" t="s">
        <v>213</v>
      </c>
      <c r="H749" s="233">
        <v>900.78399999999999</v>
      </c>
      <c r="I749" s="234"/>
      <c r="J749" s="235">
        <f>ROUND(I749*H749,2)</f>
        <v>0</v>
      </c>
      <c r="K749" s="236"/>
      <c r="L749" s="45"/>
      <c r="M749" s="237" t="s">
        <v>1</v>
      </c>
      <c r="N749" s="238" t="s">
        <v>41</v>
      </c>
      <c r="O749" s="92"/>
      <c r="P749" s="239">
        <f>O749*H749</f>
        <v>0</v>
      </c>
      <c r="Q749" s="239">
        <v>0</v>
      </c>
      <c r="R749" s="239">
        <f>Q749*H749</f>
        <v>0</v>
      </c>
      <c r="S749" s="239">
        <v>0</v>
      </c>
      <c r="T749" s="240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1" t="s">
        <v>277</v>
      </c>
      <c r="AT749" s="241" t="s">
        <v>205</v>
      </c>
      <c r="AU749" s="241" t="s">
        <v>85</v>
      </c>
      <c r="AY749" s="18" t="s">
        <v>203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8" t="s">
        <v>83</v>
      </c>
      <c r="BK749" s="242">
        <f>ROUND(I749*H749,2)</f>
        <v>0</v>
      </c>
      <c r="BL749" s="18" t="s">
        <v>277</v>
      </c>
      <c r="BM749" s="241" t="s">
        <v>832</v>
      </c>
    </row>
    <row r="750" s="2" customFormat="1">
      <c r="A750" s="39"/>
      <c r="B750" s="40"/>
      <c r="C750" s="41"/>
      <c r="D750" s="245" t="s">
        <v>474</v>
      </c>
      <c r="E750" s="41"/>
      <c r="F750" s="276" t="s">
        <v>833</v>
      </c>
      <c r="G750" s="41"/>
      <c r="H750" s="41"/>
      <c r="I750" s="277"/>
      <c r="J750" s="41"/>
      <c r="K750" s="41"/>
      <c r="L750" s="45"/>
      <c r="M750" s="278"/>
      <c r="N750" s="279"/>
      <c r="O750" s="92"/>
      <c r="P750" s="92"/>
      <c r="Q750" s="92"/>
      <c r="R750" s="92"/>
      <c r="S750" s="92"/>
      <c r="T750" s="93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474</v>
      </c>
      <c r="AU750" s="18" t="s">
        <v>85</v>
      </c>
    </row>
    <row r="751" s="13" customFormat="1">
      <c r="A751" s="13"/>
      <c r="B751" s="243"/>
      <c r="C751" s="244"/>
      <c r="D751" s="245" t="s">
        <v>243</v>
      </c>
      <c r="E751" s="246" t="s">
        <v>1</v>
      </c>
      <c r="F751" s="247" t="s">
        <v>834</v>
      </c>
      <c r="G751" s="244"/>
      <c r="H751" s="246" t="s">
        <v>1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3" t="s">
        <v>243</v>
      </c>
      <c r="AU751" s="253" t="s">
        <v>85</v>
      </c>
      <c r="AV751" s="13" t="s">
        <v>83</v>
      </c>
      <c r="AW751" s="13" t="s">
        <v>32</v>
      </c>
      <c r="AX751" s="13" t="s">
        <v>76</v>
      </c>
      <c r="AY751" s="253" t="s">
        <v>203</v>
      </c>
    </row>
    <row r="752" s="14" customFormat="1">
      <c r="A752" s="14"/>
      <c r="B752" s="254"/>
      <c r="C752" s="255"/>
      <c r="D752" s="245" t="s">
        <v>243</v>
      </c>
      <c r="E752" s="256" t="s">
        <v>1</v>
      </c>
      <c r="F752" s="257" t="s">
        <v>3030</v>
      </c>
      <c r="G752" s="255"/>
      <c r="H752" s="258">
        <v>900.78399999999999</v>
      </c>
      <c r="I752" s="259"/>
      <c r="J752" s="255"/>
      <c r="K752" s="255"/>
      <c r="L752" s="260"/>
      <c r="M752" s="261"/>
      <c r="N752" s="262"/>
      <c r="O752" s="262"/>
      <c r="P752" s="262"/>
      <c r="Q752" s="262"/>
      <c r="R752" s="262"/>
      <c r="S752" s="262"/>
      <c r="T752" s="26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4" t="s">
        <v>243</v>
      </c>
      <c r="AU752" s="264" t="s">
        <v>85</v>
      </c>
      <c r="AV752" s="14" t="s">
        <v>85</v>
      </c>
      <c r="AW752" s="14" t="s">
        <v>32</v>
      </c>
      <c r="AX752" s="14" t="s">
        <v>76</v>
      </c>
      <c r="AY752" s="264" t="s">
        <v>203</v>
      </c>
    </row>
    <row r="753" s="15" customFormat="1">
      <c r="A753" s="15"/>
      <c r="B753" s="265"/>
      <c r="C753" s="266"/>
      <c r="D753" s="245" t="s">
        <v>243</v>
      </c>
      <c r="E753" s="267" t="s">
        <v>1</v>
      </c>
      <c r="F753" s="268" t="s">
        <v>247</v>
      </c>
      <c r="G753" s="266"/>
      <c r="H753" s="269">
        <v>900.78399999999999</v>
      </c>
      <c r="I753" s="270"/>
      <c r="J753" s="266"/>
      <c r="K753" s="266"/>
      <c r="L753" s="271"/>
      <c r="M753" s="272"/>
      <c r="N753" s="273"/>
      <c r="O753" s="273"/>
      <c r="P753" s="273"/>
      <c r="Q753" s="273"/>
      <c r="R753" s="273"/>
      <c r="S753" s="273"/>
      <c r="T753" s="274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5" t="s">
        <v>243</v>
      </c>
      <c r="AU753" s="275" t="s">
        <v>85</v>
      </c>
      <c r="AV753" s="15" t="s">
        <v>209</v>
      </c>
      <c r="AW753" s="15" t="s">
        <v>32</v>
      </c>
      <c r="AX753" s="15" t="s">
        <v>83</v>
      </c>
      <c r="AY753" s="275" t="s">
        <v>203</v>
      </c>
    </row>
    <row r="754" s="2" customFormat="1" ht="24.15" customHeight="1">
      <c r="A754" s="39"/>
      <c r="B754" s="40"/>
      <c r="C754" s="229" t="s">
        <v>393</v>
      </c>
      <c r="D754" s="229" t="s">
        <v>205</v>
      </c>
      <c r="E754" s="230" t="s">
        <v>837</v>
      </c>
      <c r="F754" s="231" t="s">
        <v>838</v>
      </c>
      <c r="G754" s="232" t="s">
        <v>213</v>
      </c>
      <c r="H754" s="233">
        <v>518</v>
      </c>
      <c r="I754" s="234"/>
      <c r="J754" s="235">
        <f>ROUND(I754*H754,2)</f>
        <v>0</v>
      </c>
      <c r="K754" s="236"/>
      <c r="L754" s="45"/>
      <c r="M754" s="237" t="s">
        <v>1</v>
      </c>
      <c r="N754" s="238" t="s">
        <v>41</v>
      </c>
      <c r="O754" s="92"/>
      <c r="P754" s="239">
        <f>O754*H754</f>
        <v>0</v>
      </c>
      <c r="Q754" s="239">
        <v>0</v>
      </c>
      <c r="R754" s="239">
        <f>Q754*H754</f>
        <v>0</v>
      </c>
      <c r="S754" s="239">
        <v>0</v>
      </c>
      <c r="T754" s="24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1" t="s">
        <v>277</v>
      </c>
      <c r="AT754" s="241" t="s">
        <v>205</v>
      </c>
      <c r="AU754" s="241" t="s">
        <v>85</v>
      </c>
      <c r="AY754" s="18" t="s">
        <v>203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8" t="s">
        <v>83</v>
      </c>
      <c r="BK754" s="242">
        <f>ROUND(I754*H754,2)</f>
        <v>0</v>
      </c>
      <c r="BL754" s="18" t="s">
        <v>277</v>
      </c>
      <c r="BM754" s="241" t="s">
        <v>839</v>
      </c>
    </row>
    <row r="755" s="2" customFormat="1">
      <c r="A755" s="39"/>
      <c r="B755" s="40"/>
      <c r="C755" s="41"/>
      <c r="D755" s="245" t="s">
        <v>474</v>
      </c>
      <c r="E755" s="41"/>
      <c r="F755" s="276" t="s">
        <v>833</v>
      </c>
      <c r="G755" s="41"/>
      <c r="H755" s="41"/>
      <c r="I755" s="277"/>
      <c r="J755" s="41"/>
      <c r="K755" s="41"/>
      <c r="L755" s="45"/>
      <c r="M755" s="278"/>
      <c r="N755" s="279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474</v>
      </c>
      <c r="AU755" s="18" t="s">
        <v>85</v>
      </c>
    </row>
    <row r="756" s="13" customFormat="1">
      <c r="A756" s="13"/>
      <c r="B756" s="243"/>
      <c r="C756" s="244"/>
      <c r="D756" s="245" t="s">
        <v>243</v>
      </c>
      <c r="E756" s="246" t="s">
        <v>1</v>
      </c>
      <c r="F756" s="247" t="s">
        <v>834</v>
      </c>
      <c r="G756" s="244"/>
      <c r="H756" s="246" t="s">
        <v>1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243</v>
      </c>
      <c r="AU756" s="253" t="s">
        <v>85</v>
      </c>
      <c r="AV756" s="13" t="s">
        <v>83</v>
      </c>
      <c r="AW756" s="13" t="s">
        <v>32</v>
      </c>
      <c r="AX756" s="13" t="s">
        <v>76</v>
      </c>
      <c r="AY756" s="253" t="s">
        <v>203</v>
      </c>
    </row>
    <row r="757" s="14" customFormat="1">
      <c r="A757" s="14"/>
      <c r="B757" s="254"/>
      <c r="C757" s="255"/>
      <c r="D757" s="245" t="s">
        <v>243</v>
      </c>
      <c r="E757" s="256" t="s">
        <v>1</v>
      </c>
      <c r="F757" s="257" t="s">
        <v>3031</v>
      </c>
      <c r="G757" s="255"/>
      <c r="H757" s="258">
        <v>518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4" t="s">
        <v>243</v>
      </c>
      <c r="AU757" s="264" t="s">
        <v>85</v>
      </c>
      <c r="AV757" s="14" t="s">
        <v>85</v>
      </c>
      <c r="AW757" s="14" t="s">
        <v>32</v>
      </c>
      <c r="AX757" s="14" t="s">
        <v>76</v>
      </c>
      <c r="AY757" s="264" t="s">
        <v>203</v>
      </c>
    </row>
    <row r="758" s="15" customFormat="1">
      <c r="A758" s="15"/>
      <c r="B758" s="265"/>
      <c r="C758" s="266"/>
      <c r="D758" s="245" t="s">
        <v>243</v>
      </c>
      <c r="E758" s="267" t="s">
        <v>1</v>
      </c>
      <c r="F758" s="268" t="s">
        <v>247</v>
      </c>
      <c r="G758" s="266"/>
      <c r="H758" s="269">
        <v>518</v>
      </c>
      <c r="I758" s="270"/>
      <c r="J758" s="266"/>
      <c r="K758" s="266"/>
      <c r="L758" s="271"/>
      <c r="M758" s="272"/>
      <c r="N758" s="273"/>
      <c r="O758" s="273"/>
      <c r="P758" s="273"/>
      <c r="Q758" s="273"/>
      <c r="R758" s="273"/>
      <c r="S758" s="273"/>
      <c r="T758" s="27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75" t="s">
        <v>243</v>
      </c>
      <c r="AU758" s="275" t="s">
        <v>85</v>
      </c>
      <c r="AV758" s="15" t="s">
        <v>209</v>
      </c>
      <c r="AW758" s="15" t="s">
        <v>32</v>
      </c>
      <c r="AX758" s="15" t="s">
        <v>83</v>
      </c>
      <c r="AY758" s="275" t="s">
        <v>203</v>
      </c>
    </row>
    <row r="759" s="2" customFormat="1" ht="16.5" customHeight="1">
      <c r="A759" s="39"/>
      <c r="B759" s="40"/>
      <c r="C759" s="229" t="s">
        <v>1152</v>
      </c>
      <c r="D759" s="229" t="s">
        <v>205</v>
      </c>
      <c r="E759" s="230" t="s">
        <v>842</v>
      </c>
      <c r="F759" s="231" t="s">
        <v>843</v>
      </c>
      <c r="G759" s="232" t="s">
        <v>620</v>
      </c>
      <c r="H759" s="280"/>
      <c r="I759" s="234"/>
      <c r="J759" s="235">
        <f>ROUND(I759*H759,2)</f>
        <v>0</v>
      </c>
      <c r="K759" s="236"/>
      <c r="L759" s="45"/>
      <c r="M759" s="237" t="s">
        <v>1</v>
      </c>
      <c r="N759" s="238" t="s">
        <v>41</v>
      </c>
      <c r="O759" s="92"/>
      <c r="P759" s="239">
        <f>O759*H759</f>
        <v>0</v>
      </c>
      <c r="Q759" s="239">
        <v>0</v>
      </c>
      <c r="R759" s="239">
        <f>Q759*H759</f>
        <v>0</v>
      </c>
      <c r="S759" s="239">
        <v>0</v>
      </c>
      <c r="T759" s="240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1" t="s">
        <v>277</v>
      </c>
      <c r="AT759" s="241" t="s">
        <v>205</v>
      </c>
      <c r="AU759" s="241" t="s">
        <v>85</v>
      </c>
      <c r="AY759" s="18" t="s">
        <v>203</v>
      </c>
      <c r="BE759" s="242">
        <f>IF(N759="základní",J759,0)</f>
        <v>0</v>
      </c>
      <c r="BF759" s="242">
        <f>IF(N759="snížená",J759,0)</f>
        <v>0</v>
      </c>
      <c r="BG759" s="242">
        <f>IF(N759="zákl. přenesená",J759,0)</f>
        <v>0</v>
      </c>
      <c r="BH759" s="242">
        <f>IF(N759="sníž. přenesená",J759,0)</f>
        <v>0</v>
      </c>
      <c r="BI759" s="242">
        <f>IF(N759="nulová",J759,0)</f>
        <v>0</v>
      </c>
      <c r="BJ759" s="18" t="s">
        <v>83</v>
      </c>
      <c r="BK759" s="242">
        <f>ROUND(I759*H759,2)</f>
        <v>0</v>
      </c>
      <c r="BL759" s="18" t="s">
        <v>277</v>
      </c>
      <c r="BM759" s="241" t="s">
        <v>844</v>
      </c>
    </row>
    <row r="760" s="12" customFormat="1" ht="22.8" customHeight="1">
      <c r="A760" s="12"/>
      <c r="B760" s="213"/>
      <c r="C760" s="214"/>
      <c r="D760" s="215" t="s">
        <v>75</v>
      </c>
      <c r="E760" s="227" t="s">
        <v>845</v>
      </c>
      <c r="F760" s="227" t="s">
        <v>846</v>
      </c>
      <c r="G760" s="214"/>
      <c r="H760" s="214"/>
      <c r="I760" s="217"/>
      <c r="J760" s="228">
        <f>BK760</f>
        <v>0</v>
      </c>
      <c r="K760" s="214"/>
      <c r="L760" s="219"/>
      <c r="M760" s="220"/>
      <c r="N760" s="221"/>
      <c r="O760" s="221"/>
      <c r="P760" s="222">
        <f>SUM(P761:P821)</f>
        <v>0</v>
      </c>
      <c r="Q760" s="221"/>
      <c r="R760" s="222">
        <f>SUM(R761:R821)</f>
        <v>0</v>
      </c>
      <c r="S760" s="221"/>
      <c r="T760" s="223">
        <f>SUM(T761:T821)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24" t="s">
        <v>85</v>
      </c>
      <c r="AT760" s="225" t="s">
        <v>75</v>
      </c>
      <c r="AU760" s="225" t="s">
        <v>83</v>
      </c>
      <c r="AY760" s="224" t="s">
        <v>203</v>
      </c>
      <c r="BK760" s="226">
        <f>SUM(BK761:BK821)</f>
        <v>0</v>
      </c>
    </row>
    <row r="761" s="2" customFormat="1" ht="37.8" customHeight="1">
      <c r="A761" s="39"/>
      <c r="B761" s="40"/>
      <c r="C761" s="229" t="s">
        <v>410</v>
      </c>
      <c r="D761" s="229" t="s">
        <v>205</v>
      </c>
      <c r="E761" s="230" t="s">
        <v>3032</v>
      </c>
      <c r="F761" s="231" t="s">
        <v>3033</v>
      </c>
      <c r="G761" s="232" t="s">
        <v>213</v>
      </c>
      <c r="H761" s="233">
        <v>2.7400000000000002</v>
      </c>
      <c r="I761" s="234"/>
      <c r="J761" s="235">
        <f>ROUND(I761*H761,2)</f>
        <v>0</v>
      </c>
      <c r="K761" s="236"/>
      <c r="L761" s="45"/>
      <c r="M761" s="237" t="s">
        <v>1</v>
      </c>
      <c r="N761" s="238" t="s">
        <v>41</v>
      </c>
      <c r="O761" s="92"/>
      <c r="P761" s="239">
        <f>O761*H761</f>
        <v>0</v>
      </c>
      <c r="Q761" s="239">
        <v>0</v>
      </c>
      <c r="R761" s="239">
        <f>Q761*H761</f>
        <v>0</v>
      </c>
      <c r="S761" s="239">
        <v>0</v>
      </c>
      <c r="T761" s="24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1" t="s">
        <v>277</v>
      </c>
      <c r="AT761" s="241" t="s">
        <v>205</v>
      </c>
      <c r="AU761" s="241" t="s">
        <v>85</v>
      </c>
      <c r="AY761" s="18" t="s">
        <v>203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8" t="s">
        <v>83</v>
      </c>
      <c r="BK761" s="242">
        <f>ROUND(I761*H761,2)</f>
        <v>0</v>
      </c>
      <c r="BL761" s="18" t="s">
        <v>277</v>
      </c>
      <c r="BM761" s="241" t="s">
        <v>3034</v>
      </c>
    </row>
    <row r="762" s="2" customFormat="1">
      <c r="A762" s="39"/>
      <c r="B762" s="40"/>
      <c r="C762" s="41"/>
      <c r="D762" s="245" t="s">
        <v>474</v>
      </c>
      <c r="E762" s="41"/>
      <c r="F762" s="276" t="s">
        <v>980</v>
      </c>
      <c r="G762" s="41"/>
      <c r="H762" s="41"/>
      <c r="I762" s="277"/>
      <c r="J762" s="41"/>
      <c r="K762" s="41"/>
      <c r="L762" s="45"/>
      <c r="M762" s="278"/>
      <c r="N762" s="279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474</v>
      </c>
      <c r="AU762" s="18" t="s">
        <v>85</v>
      </c>
    </row>
    <row r="763" s="2" customFormat="1" ht="37.8" customHeight="1">
      <c r="A763" s="39"/>
      <c r="B763" s="40"/>
      <c r="C763" s="229" t="s">
        <v>1160</v>
      </c>
      <c r="D763" s="229" t="s">
        <v>205</v>
      </c>
      <c r="E763" s="230" t="s">
        <v>3035</v>
      </c>
      <c r="F763" s="231" t="s">
        <v>3036</v>
      </c>
      <c r="G763" s="232" t="s">
        <v>213</v>
      </c>
      <c r="H763" s="233">
        <v>16.800000000000001</v>
      </c>
      <c r="I763" s="234"/>
      <c r="J763" s="235">
        <f>ROUND(I763*H763,2)</f>
        <v>0</v>
      </c>
      <c r="K763" s="236"/>
      <c r="L763" s="45"/>
      <c r="M763" s="237" t="s">
        <v>1</v>
      </c>
      <c r="N763" s="238" t="s">
        <v>41</v>
      </c>
      <c r="O763" s="92"/>
      <c r="P763" s="239">
        <f>O763*H763</f>
        <v>0</v>
      </c>
      <c r="Q763" s="239">
        <v>0</v>
      </c>
      <c r="R763" s="239">
        <f>Q763*H763</f>
        <v>0</v>
      </c>
      <c r="S763" s="239">
        <v>0</v>
      </c>
      <c r="T763" s="240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1" t="s">
        <v>277</v>
      </c>
      <c r="AT763" s="241" t="s">
        <v>205</v>
      </c>
      <c r="AU763" s="241" t="s">
        <v>85</v>
      </c>
      <c r="AY763" s="18" t="s">
        <v>203</v>
      </c>
      <c r="BE763" s="242">
        <f>IF(N763="základní",J763,0)</f>
        <v>0</v>
      </c>
      <c r="BF763" s="242">
        <f>IF(N763="snížená",J763,0)</f>
        <v>0</v>
      </c>
      <c r="BG763" s="242">
        <f>IF(N763="zákl. přenesená",J763,0)</f>
        <v>0</v>
      </c>
      <c r="BH763" s="242">
        <f>IF(N763="sníž. přenesená",J763,0)</f>
        <v>0</v>
      </c>
      <c r="BI763" s="242">
        <f>IF(N763="nulová",J763,0)</f>
        <v>0</v>
      </c>
      <c r="BJ763" s="18" t="s">
        <v>83</v>
      </c>
      <c r="BK763" s="242">
        <f>ROUND(I763*H763,2)</f>
        <v>0</v>
      </c>
      <c r="BL763" s="18" t="s">
        <v>277</v>
      </c>
      <c r="BM763" s="241" t="s">
        <v>3037</v>
      </c>
    </row>
    <row r="764" s="2" customFormat="1">
      <c r="A764" s="39"/>
      <c r="B764" s="40"/>
      <c r="C764" s="41"/>
      <c r="D764" s="245" t="s">
        <v>474</v>
      </c>
      <c r="E764" s="41"/>
      <c r="F764" s="276" t="s">
        <v>980</v>
      </c>
      <c r="G764" s="41"/>
      <c r="H764" s="41"/>
      <c r="I764" s="277"/>
      <c r="J764" s="41"/>
      <c r="K764" s="41"/>
      <c r="L764" s="45"/>
      <c r="M764" s="278"/>
      <c r="N764" s="279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474</v>
      </c>
      <c r="AU764" s="18" t="s">
        <v>85</v>
      </c>
    </row>
    <row r="765" s="2" customFormat="1" ht="37.8" customHeight="1">
      <c r="A765" s="39"/>
      <c r="B765" s="40"/>
      <c r="C765" s="229" t="s">
        <v>416</v>
      </c>
      <c r="D765" s="229" t="s">
        <v>205</v>
      </c>
      <c r="E765" s="230" t="s">
        <v>3038</v>
      </c>
      <c r="F765" s="231" t="s">
        <v>3039</v>
      </c>
      <c r="G765" s="232" t="s">
        <v>213</v>
      </c>
      <c r="H765" s="233">
        <v>16</v>
      </c>
      <c r="I765" s="234"/>
      <c r="J765" s="235">
        <f>ROUND(I765*H765,2)</f>
        <v>0</v>
      </c>
      <c r="K765" s="236"/>
      <c r="L765" s="45"/>
      <c r="M765" s="237" t="s">
        <v>1</v>
      </c>
      <c r="N765" s="238" t="s">
        <v>41</v>
      </c>
      <c r="O765" s="92"/>
      <c r="P765" s="239">
        <f>O765*H765</f>
        <v>0</v>
      </c>
      <c r="Q765" s="239">
        <v>0</v>
      </c>
      <c r="R765" s="239">
        <f>Q765*H765</f>
        <v>0</v>
      </c>
      <c r="S765" s="239">
        <v>0</v>
      </c>
      <c r="T765" s="240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1" t="s">
        <v>277</v>
      </c>
      <c r="AT765" s="241" t="s">
        <v>205</v>
      </c>
      <c r="AU765" s="241" t="s">
        <v>85</v>
      </c>
      <c r="AY765" s="18" t="s">
        <v>203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8" t="s">
        <v>83</v>
      </c>
      <c r="BK765" s="242">
        <f>ROUND(I765*H765,2)</f>
        <v>0</v>
      </c>
      <c r="BL765" s="18" t="s">
        <v>277</v>
      </c>
      <c r="BM765" s="241" t="s">
        <v>3040</v>
      </c>
    </row>
    <row r="766" s="2" customFormat="1">
      <c r="A766" s="39"/>
      <c r="B766" s="40"/>
      <c r="C766" s="41"/>
      <c r="D766" s="245" t="s">
        <v>474</v>
      </c>
      <c r="E766" s="41"/>
      <c r="F766" s="276" t="s">
        <v>980</v>
      </c>
      <c r="G766" s="41"/>
      <c r="H766" s="41"/>
      <c r="I766" s="277"/>
      <c r="J766" s="41"/>
      <c r="K766" s="41"/>
      <c r="L766" s="45"/>
      <c r="M766" s="278"/>
      <c r="N766" s="279"/>
      <c r="O766" s="92"/>
      <c r="P766" s="92"/>
      <c r="Q766" s="92"/>
      <c r="R766" s="92"/>
      <c r="S766" s="92"/>
      <c r="T766" s="93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474</v>
      </c>
      <c r="AU766" s="18" t="s">
        <v>85</v>
      </c>
    </row>
    <row r="767" s="2" customFormat="1" ht="37.8" customHeight="1">
      <c r="A767" s="39"/>
      <c r="B767" s="40"/>
      <c r="C767" s="229" t="s">
        <v>1167</v>
      </c>
      <c r="D767" s="229" t="s">
        <v>205</v>
      </c>
      <c r="E767" s="230" t="s">
        <v>3041</v>
      </c>
      <c r="F767" s="231" t="s">
        <v>3042</v>
      </c>
      <c r="G767" s="232" t="s">
        <v>213</v>
      </c>
      <c r="H767" s="233">
        <v>9.1999999999999993</v>
      </c>
      <c r="I767" s="234"/>
      <c r="J767" s="235">
        <f>ROUND(I767*H767,2)</f>
        <v>0</v>
      </c>
      <c r="K767" s="236"/>
      <c r="L767" s="45"/>
      <c r="M767" s="237" t="s">
        <v>1</v>
      </c>
      <c r="N767" s="238" t="s">
        <v>41</v>
      </c>
      <c r="O767" s="92"/>
      <c r="P767" s="239">
        <f>O767*H767</f>
        <v>0</v>
      </c>
      <c r="Q767" s="239">
        <v>0</v>
      </c>
      <c r="R767" s="239">
        <f>Q767*H767</f>
        <v>0</v>
      </c>
      <c r="S767" s="239">
        <v>0</v>
      </c>
      <c r="T767" s="240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1" t="s">
        <v>277</v>
      </c>
      <c r="AT767" s="241" t="s">
        <v>205</v>
      </c>
      <c r="AU767" s="241" t="s">
        <v>85</v>
      </c>
      <c r="AY767" s="18" t="s">
        <v>203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8" t="s">
        <v>83</v>
      </c>
      <c r="BK767" s="242">
        <f>ROUND(I767*H767,2)</f>
        <v>0</v>
      </c>
      <c r="BL767" s="18" t="s">
        <v>277</v>
      </c>
      <c r="BM767" s="241" t="s">
        <v>3043</v>
      </c>
    </row>
    <row r="768" s="2" customFormat="1">
      <c r="A768" s="39"/>
      <c r="B768" s="40"/>
      <c r="C768" s="41"/>
      <c r="D768" s="245" t="s">
        <v>474</v>
      </c>
      <c r="E768" s="41"/>
      <c r="F768" s="276" t="s">
        <v>980</v>
      </c>
      <c r="G768" s="41"/>
      <c r="H768" s="41"/>
      <c r="I768" s="277"/>
      <c r="J768" s="41"/>
      <c r="K768" s="41"/>
      <c r="L768" s="45"/>
      <c r="M768" s="278"/>
      <c r="N768" s="279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474</v>
      </c>
      <c r="AU768" s="18" t="s">
        <v>85</v>
      </c>
    </row>
    <row r="769" s="2" customFormat="1" ht="44.25" customHeight="1">
      <c r="A769" s="39"/>
      <c r="B769" s="40"/>
      <c r="C769" s="229" t="s">
        <v>1173</v>
      </c>
      <c r="D769" s="229" t="s">
        <v>205</v>
      </c>
      <c r="E769" s="230" t="s">
        <v>3044</v>
      </c>
      <c r="F769" s="231" t="s">
        <v>3045</v>
      </c>
      <c r="G769" s="232" t="s">
        <v>213</v>
      </c>
      <c r="H769" s="233">
        <v>10.859999999999999</v>
      </c>
      <c r="I769" s="234"/>
      <c r="J769" s="235">
        <f>ROUND(I769*H769,2)</f>
        <v>0</v>
      </c>
      <c r="K769" s="236"/>
      <c r="L769" s="45"/>
      <c r="M769" s="237" t="s">
        <v>1</v>
      </c>
      <c r="N769" s="238" t="s">
        <v>41</v>
      </c>
      <c r="O769" s="92"/>
      <c r="P769" s="239">
        <f>O769*H769</f>
        <v>0</v>
      </c>
      <c r="Q769" s="239">
        <v>0</v>
      </c>
      <c r="R769" s="239">
        <f>Q769*H769</f>
        <v>0</v>
      </c>
      <c r="S769" s="239">
        <v>0</v>
      </c>
      <c r="T769" s="240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1" t="s">
        <v>277</v>
      </c>
      <c r="AT769" s="241" t="s">
        <v>205</v>
      </c>
      <c r="AU769" s="241" t="s">
        <v>85</v>
      </c>
      <c r="AY769" s="18" t="s">
        <v>203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8" t="s">
        <v>83</v>
      </c>
      <c r="BK769" s="242">
        <f>ROUND(I769*H769,2)</f>
        <v>0</v>
      </c>
      <c r="BL769" s="18" t="s">
        <v>277</v>
      </c>
      <c r="BM769" s="241" t="s">
        <v>3046</v>
      </c>
    </row>
    <row r="770" s="2" customFormat="1">
      <c r="A770" s="39"/>
      <c r="B770" s="40"/>
      <c r="C770" s="41"/>
      <c r="D770" s="245" t="s">
        <v>474</v>
      </c>
      <c r="E770" s="41"/>
      <c r="F770" s="276" t="s">
        <v>980</v>
      </c>
      <c r="G770" s="41"/>
      <c r="H770" s="41"/>
      <c r="I770" s="277"/>
      <c r="J770" s="41"/>
      <c r="K770" s="41"/>
      <c r="L770" s="45"/>
      <c r="M770" s="278"/>
      <c r="N770" s="279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474</v>
      </c>
      <c r="AU770" s="18" t="s">
        <v>85</v>
      </c>
    </row>
    <row r="771" s="2" customFormat="1" ht="37.8" customHeight="1">
      <c r="A771" s="39"/>
      <c r="B771" s="40"/>
      <c r="C771" s="229" t="s">
        <v>1178</v>
      </c>
      <c r="D771" s="229" t="s">
        <v>205</v>
      </c>
      <c r="E771" s="230" t="s">
        <v>3047</v>
      </c>
      <c r="F771" s="231" t="s">
        <v>3048</v>
      </c>
      <c r="G771" s="232" t="s">
        <v>213</v>
      </c>
      <c r="H771" s="233">
        <v>6.1600000000000001</v>
      </c>
      <c r="I771" s="234"/>
      <c r="J771" s="235">
        <f>ROUND(I771*H771,2)</f>
        <v>0</v>
      </c>
      <c r="K771" s="236"/>
      <c r="L771" s="45"/>
      <c r="M771" s="237" t="s">
        <v>1</v>
      </c>
      <c r="N771" s="238" t="s">
        <v>41</v>
      </c>
      <c r="O771" s="92"/>
      <c r="P771" s="239">
        <f>O771*H771</f>
        <v>0</v>
      </c>
      <c r="Q771" s="239">
        <v>0</v>
      </c>
      <c r="R771" s="239">
        <f>Q771*H771</f>
        <v>0</v>
      </c>
      <c r="S771" s="239">
        <v>0</v>
      </c>
      <c r="T771" s="24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1" t="s">
        <v>277</v>
      </c>
      <c r="AT771" s="241" t="s">
        <v>205</v>
      </c>
      <c r="AU771" s="241" t="s">
        <v>85</v>
      </c>
      <c r="AY771" s="18" t="s">
        <v>203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8" t="s">
        <v>83</v>
      </c>
      <c r="BK771" s="242">
        <f>ROUND(I771*H771,2)</f>
        <v>0</v>
      </c>
      <c r="BL771" s="18" t="s">
        <v>277</v>
      </c>
      <c r="BM771" s="241" t="s">
        <v>3049</v>
      </c>
    </row>
    <row r="772" s="2" customFormat="1">
      <c r="A772" s="39"/>
      <c r="B772" s="40"/>
      <c r="C772" s="41"/>
      <c r="D772" s="245" t="s">
        <v>474</v>
      </c>
      <c r="E772" s="41"/>
      <c r="F772" s="276" t="s">
        <v>980</v>
      </c>
      <c r="G772" s="41"/>
      <c r="H772" s="41"/>
      <c r="I772" s="277"/>
      <c r="J772" s="41"/>
      <c r="K772" s="41"/>
      <c r="L772" s="45"/>
      <c r="M772" s="278"/>
      <c r="N772" s="279"/>
      <c r="O772" s="92"/>
      <c r="P772" s="92"/>
      <c r="Q772" s="92"/>
      <c r="R772" s="92"/>
      <c r="S772" s="92"/>
      <c r="T772" s="93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474</v>
      </c>
      <c r="AU772" s="18" t="s">
        <v>85</v>
      </c>
    </row>
    <row r="773" s="2" customFormat="1" ht="37.8" customHeight="1">
      <c r="A773" s="39"/>
      <c r="B773" s="40"/>
      <c r="C773" s="229" t="s">
        <v>421</v>
      </c>
      <c r="D773" s="229" t="s">
        <v>205</v>
      </c>
      <c r="E773" s="230" t="s">
        <v>3050</v>
      </c>
      <c r="F773" s="231" t="s">
        <v>3051</v>
      </c>
      <c r="G773" s="232" t="s">
        <v>213</v>
      </c>
      <c r="H773" s="233">
        <v>7.9400000000000004</v>
      </c>
      <c r="I773" s="234"/>
      <c r="J773" s="235">
        <f>ROUND(I773*H773,2)</f>
        <v>0</v>
      </c>
      <c r="K773" s="236"/>
      <c r="L773" s="45"/>
      <c r="M773" s="237" t="s">
        <v>1</v>
      </c>
      <c r="N773" s="238" t="s">
        <v>41</v>
      </c>
      <c r="O773" s="92"/>
      <c r="P773" s="239">
        <f>O773*H773</f>
        <v>0</v>
      </c>
      <c r="Q773" s="239">
        <v>0</v>
      </c>
      <c r="R773" s="239">
        <f>Q773*H773</f>
        <v>0</v>
      </c>
      <c r="S773" s="239">
        <v>0</v>
      </c>
      <c r="T773" s="240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1" t="s">
        <v>277</v>
      </c>
      <c r="AT773" s="241" t="s">
        <v>205</v>
      </c>
      <c r="AU773" s="241" t="s">
        <v>85</v>
      </c>
      <c r="AY773" s="18" t="s">
        <v>203</v>
      </c>
      <c r="BE773" s="242">
        <f>IF(N773="základní",J773,0)</f>
        <v>0</v>
      </c>
      <c r="BF773" s="242">
        <f>IF(N773="snížená",J773,0)</f>
        <v>0</v>
      </c>
      <c r="BG773" s="242">
        <f>IF(N773="zákl. přenesená",J773,0)</f>
        <v>0</v>
      </c>
      <c r="BH773" s="242">
        <f>IF(N773="sníž. přenesená",J773,0)</f>
        <v>0</v>
      </c>
      <c r="BI773" s="242">
        <f>IF(N773="nulová",J773,0)</f>
        <v>0</v>
      </c>
      <c r="BJ773" s="18" t="s">
        <v>83</v>
      </c>
      <c r="BK773" s="242">
        <f>ROUND(I773*H773,2)</f>
        <v>0</v>
      </c>
      <c r="BL773" s="18" t="s">
        <v>277</v>
      </c>
      <c r="BM773" s="241" t="s">
        <v>3052</v>
      </c>
    </row>
    <row r="774" s="2" customFormat="1">
      <c r="A774" s="39"/>
      <c r="B774" s="40"/>
      <c r="C774" s="41"/>
      <c r="D774" s="245" t="s">
        <v>474</v>
      </c>
      <c r="E774" s="41"/>
      <c r="F774" s="276" t="s">
        <v>980</v>
      </c>
      <c r="G774" s="41"/>
      <c r="H774" s="41"/>
      <c r="I774" s="277"/>
      <c r="J774" s="41"/>
      <c r="K774" s="41"/>
      <c r="L774" s="45"/>
      <c r="M774" s="278"/>
      <c r="N774" s="279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474</v>
      </c>
      <c r="AU774" s="18" t="s">
        <v>85</v>
      </c>
    </row>
    <row r="775" s="2" customFormat="1" ht="37.8" customHeight="1">
      <c r="A775" s="39"/>
      <c r="B775" s="40"/>
      <c r="C775" s="229" t="s">
        <v>1189</v>
      </c>
      <c r="D775" s="229" t="s">
        <v>205</v>
      </c>
      <c r="E775" s="230" t="s">
        <v>3053</v>
      </c>
      <c r="F775" s="231" t="s">
        <v>3054</v>
      </c>
      <c r="G775" s="232" t="s">
        <v>213</v>
      </c>
      <c r="H775" s="233">
        <v>7.2400000000000002</v>
      </c>
      <c r="I775" s="234"/>
      <c r="J775" s="235">
        <f>ROUND(I775*H775,2)</f>
        <v>0</v>
      </c>
      <c r="K775" s="236"/>
      <c r="L775" s="45"/>
      <c r="M775" s="237" t="s">
        <v>1</v>
      </c>
      <c r="N775" s="238" t="s">
        <v>41</v>
      </c>
      <c r="O775" s="92"/>
      <c r="P775" s="239">
        <f>O775*H775</f>
        <v>0</v>
      </c>
      <c r="Q775" s="239">
        <v>0</v>
      </c>
      <c r="R775" s="239">
        <f>Q775*H775</f>
        <v>0</v>
      </c>
      <c r="S775" s="239">
        <v>0</v>
      </c>
      <c r="T775" s="240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1" t="s">
        <v>277</v>
      </c>
      <c r="AT775" s="241" t="s">
        <v>205</v>
      </c>
      <c r="AU775" s="241" t="s">
        <v>85</v>
      </c>
      <c r="AY775" s="18" t="s">
        <v>203</v>
      </c>
      <c r="BE775" s="242">
        <f>IF(N775="základní",J775,0)</f>
        <v>0</v>
      </c>
      <c r="BF775" s="242">
        <f>IF(N775="snížená",J775,0)</f>
        <v>0</v>
      </c>
      <c r="BG775" s="242">
        <f>IF(N775="zákl. přenesená",J775,0)</f>
        <v>0</v>
      </c>
      <c r="BH775" s="242">
        <f>IF(N775="sníž. přenesená",J775,0)</f>
        <v>0</v>
      </c>
      <c r="BI775" s="242">
        <f>IF(N775="nulová",J775,0)</f>
        <v>0</v>
      </c>
      <c r="BJ775" s="18" t="s">
        <v>83</v>
      </c>
      <c r="BK775" s="242">
        <f>ROUND(I775*H775,2)</f>
        <v>0</v>
      </c>
      <c r="BL775" s="18" t="s">
        <v>277</v>
      </c>
      <c r="BM775" s="241" t="s">
        <v>3055</v>
      </c>
    </row>
    <row r="776" s="2" customFormat="1">
      <c r="A776" s="39"/>
      <c r="B776" s="40"/>
      <c r="C776" s="41"/>
      <c r="D776" s="245" t="s">
        <v>474</v>
      </c>
      <c r="E776" s="41"/>
      <c r="F776" s="276" t="s">
        <v>980</v>
      </c>
      <c r="G776" s="41"/>
      <c r="H776" s="41"/>
      <c r="I776" s="277"/>
      <c r="J776" s="41"/>
      <c r="K776" s="41"/>
      <c r="L776" s="45"/>
      <c r="M776" s="278"/>
      <c r="N776" s="279"/>
      <c r="O776" s="92"/>
      <c r="P776" s="92"/>
      <c r="Q776" s="92"/>
      <c r="R776" s="92"/>
      <c r="S776" s="92"/>
      <c r="T776" s="93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474</v>
      </c>
      <c r="AU776" s="18" t="s">
        <v>85</v>
      </c>
    </row>
    <row r="777" s="2" customFormat="1" ht="37.8" customHeight="1">
      <c r="A777" s="39"/>
      <c r="B777" s="40"/>
      <c r="C777" s="229" t="s">
        <v>1198</v>
      </c>
      <c r="D777" s="229" t="s">
        <v>205</v>
      </c>
      <c r="E777" s="230" t="s">
        <v>3056</v>
      </c>
      <c r="F777" s="231" t="s">
        <v>3057</v>
      </c>
      <c r="G777" s="232" t="s">
        <v>213</v>
      </c>
      <c r="H777" s="233">
        <v>2.2999999999999998</v>
      </c>
      <c r="I777" s="234"/>
      <c r="J777" s="235">
        <f>ROUND(I777*H777,2)</f>
        <v>0</v>
      </c>
      <c r="K777" s="236"/>
      <c r="L777" s="45"/>
      <c r="M777" s="237" t="s">
        <v>1</v>
      </c>
      <c r="N777" s="238" t="s">
        <v>41</v>
      </c>
      <c r="O777" s="92"/>
      <c r="P777" s="239">
        <f>O777*H777</f>
        <v>0</v>
      </c>
      <c r="Q777" s="239">
        <v>0</v>
      </c>
      <c r="R777" s="239">
        <f>Q777*H777</f>
        <v>0</v>
      </c>
      <c r="S777" s="239">
        <v>0</v>
      </c>
      <c r="T777" s="240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1" t="s">
        <v>277</v>
      </c>
      <c r="AT777" s="241" t="s">
        <v>205</v>
      </c>
      <c r="AU777" s="241" t="s">
        <v>85</v>
      </c>
      <c r="AY777" s="18" t="s">
        <v>203</v>
      </c>
      <c r="BE777" s="242">
        <f>IF(N777="základní",J777,0)</f>
        <v>0</v>
      </c>
      <c r="BF777" s="242">
        <f>IF(N777="snížená",J777,0)</f>
        <v>0</v>
      </c>
      <c r="BG777" s="242">
        <f>IF(N777="zákl. přenesená",J777,0)</f>
        <v>0</v>
      </c>
      <c r="BH777" s="242">
        <f>IF(N777="sníž. přenesená",J777,0)</f>
        <v>0</v>
      </c>
      <c r="BI777" s="242">
        <f>IF(N777="nulová",J777,0)</f>
        <v>0</v>
      </c>
      <c r="BJ777" s="18" t="s">
        <v>83</v>
      </c>
      <c r="BK777" s="242">
        <f>ROUND(I777*H777,2)</f>
        <v>0</v>
      </c>
      <c r="BL777" s="18" t="s">
        <v>277</v>
      </c>
      <c r="BM777" s="241" t="s">
        <v>3058</v>
      </c>
    </row>
    <row r="778" s="2" customFormat="1">
      <c r="A778" s="39"/>
      <c r="B778" s="40"/>
      <c r="C778" s="41"/>
      <c r="D778" s="245" t="s">
        <v>474</v>
      </c>
      <c r="E778" s="41"/>
      <c r="F778" s="276" t="s">
        <v>980</v>
      </c>
      <c r="G778" s="41"/>
      <c r="H778" s="41"/>
      <c r="I778" s="277"/>
      <c r="J778" s="41"/>
      <c r="K778" s="41"/>
      <c r="L778" s="45"/>
      <c r="M778" s="278"/>
      <c r="N778" s="279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474</v>
      </c>
      <c r="AU778" s="18" t="s">
        <v>85</v>
      </c>
    </row>
    <row r="779" s="2" customFormat="1" ht="37.8" customHeight="1">
      <c r="A779" s="39"/>
      <c r="B779" s="40"/>
      <c r="C779" s="229" t="s">
        <v>1204</v>
      </c>
      <c r="D779" s="229" t="s">
        <v>205</v>
      </c>
      <c r="E779" s="230" t="s">
        <v>3059</v>
      </c>
      <c r="F779" s="231" t="s">
        <v>3060</v>
      </c>
      <c r="G779" s="232" t="s">
        <v>213</v>
      </c>
      <c r="H779" s="233">
        <v>5.3600000000000003</v>
      </c>
      <c r="I779" s="234"/>
      <c r="J779" s="235">
        <f>ROUND(I779*H779,2)</f>
        <v>0</v>
      </c>
      <c r="K779" s="236"/>
      <c r="L779" s="45"/>
      <c r="M779" s="237" t="s">
        <v>1</v>
      </c>
      <c r="N779" s="238" t="s">
        <v>41</v>
      </c>
      <c r="O779" s="92"/>
      <c r="P779" s="239">
        <f>O779*H779</f>
        <v>0</v>
      </c>
      <c r="Q779" s="239">
        <v>0</v>
      </c>
      <c r="R779" s="239">
        <f>Q779*H779</f>
        <v>0</v>
      </c>
      <c r="S779" s="239">
        <v>0</v>
      </c>
      <c r="T779" s="24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1" t="s">
        <v>277</v>
      </c>
      <c r="AT779" s="241" t="s">
        <v>205</v>
      </c>
      <c r="AU779" s="241" t="s">
        <v>85</v>
      </c>
      <c r="AY779" s="18" t="s">
        <v>203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8" t="s">
        <v>83</v>
      </c>
      <c r="BK779" s="242">
        <f>ROUND(I779*H779,2)</f>
        <v>0</v>
      </c>
      <c r="BL779" s="18" t="s">
        <v>277</v>
      </c>
      <c r="BM779" s="241" t="s">
        <v>3061</v>
      </c>
    </row>
    <row r="780" s="2" customFormat="1">
      <c r="A780" s="39"/>
      <c r="B780" s="40"/>
      <c r="C780" s="41"/>
      <c r="D780" s="245" t="s">
        <v>474</v>
      </c>
      <c r="E780" s="41"/>
      <c r="F780" s="276" t="s">
        <v>980</v>
      </c>
      <c r="G780" s="41"/>
      <c r="H780" s="41"/>
      <c r="I780" s="277"/>
      <c r="J780" s="41"/>
      <c r="K780" s="41"/>
      <c r="L780" s="45"/>
      <c r="M780" s="278"/>
      <c r="N780" s="279"/>
      <c r="O780" s="92"/>
      <c r="P780" s="92"/>
      <c r="Q780" s="92"/>
      <c r="R780" s="92"/>
      <c r="S780" s="92"/>
      <c r="T780" s="93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474</v>
      </c>
      <c r="AU780" s="18" t="s">
        <v>85</v>
      </c>
    </row>
    <row r="781" s="2" customFormat="1" ht="49.05" customHeight="1">
      <c r="A781" s="39"/>
      <c r="B781" s="40"/>
      <c r="C781" s="229" t="s">
        <v>1210</v>
      </c>
      <c r="D781" s="229" t="s">
        <v>205</v>
      </c>
      <c r="E781" s="230" t="s">
        <v>3062</v>
      </c>
      <c r="F781" s="231" t="s">
        <v>3063</v>
      </c>
      <c r="G781" s="232" t="s">
        <v>213</v>
      </c>
      <c r="H781" s="233">
        <v>13.220000000000001</v>
      </c>
      <c r="I781" s="234"/>
      <c r="J781" s="235">
        <f>ROUND(I781*H781,2)</f>
        <v>0</v>
      </c>
      <c r="K781" s="236"/>
      <c r="L781" s="45"/>
      <c r="M781" s="237" t="s">
        <v>1</v>
      </c>
      <c r="N781" s="238" t="s">
        <v>41</v>
      </c>
      <c r="O781" s="92"/>
      <c r="P781" s="239">
        <f>O781*H781</f>
        <v>0</v>
      </c>
      <c r="Q781" s="239">
        <v>0</v>
      </c>
      <c r="R781" s="239">
        <f>Q781*H781</f>
        <v>0</v>
      </c>
      <c r="S781" s="239">
        <v>0</v>
      </c>
      <c r="T781" s="240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1" t="s">
        <v>277</v>
      </c>
      <c r="AT781" s="241" t="s">
        <v>205</v>
      </c>
      <c r="AU781" s="241" t="s">
        <v>85</v>
      </c>
      <c r="AY781" s="18" t="s">
        <v>203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8" t="s">
        <v>83</v>
      </c>
      <c r="BK781" s="242">
        <f>ROUND(I781*H781,2)</f>
        <v>0</v>
      </c>
      <c r="BL781" s="18" t="s">
        <v>277</v>
      </c>
      <c r="BM781" s="241" t="s">
        <v>3064</v>
      </c>
    </row>
    <row r="782" s="2" customFormat="1">
      <c r="A782" s="39"/>
      <c r="B782" s="40"/>
      <c r="C782" s="41"/>
      <c r="D782" s="245" t="s">
        <v>474</v>
      </c>
      <c r="E782" s="41"/>
      <c r="F782" s="276" t="s">
        <v>980</v>
      </c>
      <c r="G782" s="41"/>
      <c r="H782" s="41"/>
      <c r="I782" s="277"/>
      <c r="J782" s="41"/>
      <c r="K782" s="41"/>
      <c r="L782" s="45"/>
      <c r="M782" s="278"/>
      <c r="N782" s="279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474</v>
      </c>
      <c r="AU782" s="18" t="s">
        <v>85</v>
      </c>
    </row>
    <row r="783" s="2" customFormat="1" ht="44.25" customHeight="1">
      <c r="A783" s="39"/>
      <c r="B783" s="40"/>
      <c r="C783" s="229" t="s">
        <v>1214</v>
      </c>
      <c r="D783" s="229" t="s">
        <v>205</v>
      </c>
      <c r="E783" s="230" t="s">
        <v>3065</v>
      </c>
      <c r="F783" s="231" t="s">
        <v>3066</v>
      </c>
      <c r="G783" s="232" t="s">
        <v>213</v>
      </c>
      <c r="H783" s="233">
        <v>8.6500000000000004</v>
      </c>
      <c r="I783" s="234"/>
      <c r="J783" s="235">
        <f>ROUND(I783*H783,2)</f>
        <v>0</v>
      </c>
      <c r="K783" s="236"/>
      <c r="L783" s="45"/>
      <c r="M783" s="237" t="s">
        <v>1</v>
      </c>
      <c r="N783" s="238" t="s">
        <v>41</v>
      </c>
      <c r="O783" s="92"/>
      <c r="P783" s="239">
        <f>O783*H783</f>
        <v>0</v>
      </c>
      <c r="Q783" s="239">
        <v>0</v>
      </c>
      <c r="R783" s="239">
        <f>Q783*H783</f>
        <v>0</v>
      </c>
      <c r="S783" s="239">
        <v>0</v>
      </c>
      <c r="T783" s="240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1" t="s">
        <v>277</v>
      </c>
      <c r="AT783" s="241" t="s">
        <v>205</v>
      </c>
      <c r="AU783" s="241" t="s">
        <v>85</v>
      </c>
      <c r="AY783" s="18" t="s">
        <v>203</v>
      </c>
      <c r="BE783" s="242">
        <f>IF(N783="základní",J783,0)</f>
        <v>0</v>
      </c>
      <c r="BF783" s="242">
        <f>IF(N783="snížená",J783,0)</f>
        <v>0</v>
      </c>
      <c r="BG783" s="242">
        <f>IF(N783="zákl. přenesená",J783,0)</f>
        <v>0</v>
      </c>
      <c r="BH783" s="242">
        <f>IF(N783="sníž. přenesená",J783,0)</f>
        <v>0</v>
      </c>
      <c r="BI783" s="242">
        <f>IF(N783="nulová",J783,0)</f>
        <v>0</v>
      </c>
      <c r="BJ783" s="18" t="s">
        <v>83</v>
      </c>
      <c r="BK783" s="242">
        <f>ROUND(I783*H783,2)</f>
        <v>0</v>
      </c>
      <c r="BL783" s="18" t="s">
        <v>277</v>
      </c>
      <c r="BM783" s="241" t="s">
        <v>3067</v>
      </c>
    </row>
    <row r="784" s="2" customFormat="1">
      <c r="A784" s="39"/>
      <c r="B784" s="40"/>
      <c r="C784" s="41"/>
      <c r="D784" s="245" t="s">
        <v>474</v>
      </c>
      <c r="E784" s="41"/>
      <c r="F784" s="276" t="s">
        <v>980</v>
      </c>
      <c r="G784" s="41"/>
      <c r="H784" s="41"/>
      <c r="I784" s="277"/>
      <c r="J784" s="41"/>
      <c r="K784" s="41"/>
      <c r="L784" s="45"/>
      <c r="M784" s="278"/>
      <c r="N784" s="279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474</v>
      </c>
      <c r="AU784" s="18" t="s">
        <v>85</v>
      </c>
    </row>
    <row r="785" s="2" customFormat="1" ht="37.8" customHeight="1">
      <c r="A785" s="39"/>
      <c r="B785" s="40"/>
      <c r="C785" s="229" t="s">
        <v>1218</v>
      </c>
      <c r="D785" s="229" t="s">
        <v>205</v>
      </c>
      <c r="E785" s="230" t="s">
        <v>3068</v>
      </c>
      <c r="F785" s="231" t="s">
        <v>3069</v>
      </c>
      <c r="G785" s="232" t="s">
        <v>213</v>
      </c>
      <c r="H785" s="233">
        <v>5.7699999999999996</v>
      </c>
      <c r="I785" s="234"/>
      <c r="J785" s="235">
        <f>ROUND(I785*H785,2)</f>
        <v>0</v>
      </c>
      <c r="K785" s="236"/>
      <c r="L785" s="45"/>
      <c r="M785" s="237" t="s">
        <v>1</v>
      </c>
      <c r="N785" s="238" t="s">
        <v>41</v>
      </c>
      <c r="O785" s="92"/>
      <c r="P785" s="239">
        <f>O785*H785</f>
        <v>0</v>
      </c>
      <c r="Q785" s="239">
        <v>0</v>
      </c>
      <c r="R785" s="239">
        <f>Q785*H785</f>
        <v>0</v>
      </c>
      <c r="S785" s="239">
        <v>0</v>
      </c>
      <c r="T785" s="240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1" t="s">
        <v>277</v>
      </c>
      <c r="AT785" s="241" t="s">
        <v>205</v>
      </c>
      <c r="AU785" s="241" t="s">
        <v>85</v>
      </c>
      <c r="AY785" s="18" t="s">
        <v>203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8" t="s">
        <v>83</v>
      </c>
      <c r="BK785" s="242">
        <f>ROUND(I785*H785,2)</f>
        <v>0</v>
      </c>
      <c r="BL785" s="18" t="s">
        <v>277</v>
      </c>
      <c r="BM785" s="241" t="s">
        <v>3070</v>
      </c>
    </row>
    <row r="786" s="2" customFormat="1">
      <c r="A786" s="39"/>
      <c r="B786" s="40"/>
      <c r="C786" s="41"/>
      <c r="D786" s="245" t="s">
        <v>474</v>
      </c>
      <c r="E786" s="41"/>
      <c r="F786" s="276" t="s">
        <v>980</v>
      </c>
      <c r="G786" s="41"/>
      <c r="H786" s="41"/>
      <c r="I786" s="277"/>
      <c r="J786" s="41"/>
      <c r="K786" s="41"/>
      <c r="L786" s="45"/>
      <c r="M786" s="278"/>
      <c r="N786" s="279"/>
      <c r="O786" s="92"/>
      <c r="P786" s="92"/>
      <c r="Q786" s="92"/>
      <c r="R786" s="92"/>
      <c r="S786" s="92"/>
      <c r="T786" s="93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474</v>
      </c>
      <c r="AU786" s="18" t="s">
        <v>85</v>
      </c>
    </row>
    <row r="787" s="2" customFormat="1" ht="33" customHeight="1">
      <c r="A787" s="39"/>
      <c r="B787" s="40"/>
      <c r="C787" s="229" t="s">
        <v>1225</v>
      </c>
      <c r="D787" s="229" t="s">
        <v>205</v>
      </c>
      <c r="E787" s="230" t="s">
        <v>3071</v>
      </c>
      <c r="F787" s="231" t="s">
        <v>3072</v>
      </c>
      <c r="G787" s="232" t="s">
        <v>213</v>
      </c>
      <c r="H787" s="233">
        <v>3</v>
      </c>
      <c r="I787" s="234"/>
      <c r="J787" s="235">
        <f>ROUND(I787*H787,2)</f>
        <v>0</v>
      </c>
      <c r="K787" s="236"/>
      <c r="L787" s="45"/>
      <c r="M787" s="237" t="s">
        <v>1</v>
      </c>
      <c r="N787" s="238" t="s">
        <v>41</v>
      </c>
      <c r="O787" s="92"/>
      <c r="P787" s="239">
        <f>O787*H787</f>
        <v>0</v>
      </c>
      <c r="Q787" s="239">
        <v>0</v>
      </c>
      <c r="R787" s="239">
        <f>Q787*H787</f>
        <v>0</v>
      </c>
      <c r="S787" s="239">
        <v>0</v>
      </c>
      <c r="T787" s="240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1" t="s">
        <v>277</v>
      </c>
      <c r="AT787" s="241" t="s">
        <v>205</v>
      </c>
      <c r="AU787" s="241" t="s">
        <v>85</v>
      </c>
      <c r="AY787" s="18" t="s">
        <v>203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8" t="s">
        <v>83</v>
      </c>
      <c r="BK787" s="242">
        <f>ROUND(I787*H787,2)</f>
        <v>0</v>
      </c>
      <c r="BL787" s="18" t="s">
        <v>277</v>
      </c>
      <c r="BM787" s="241" t="s">
        <v>3073</v>
      </c>
    </row>
    <row r="788" s="2" customFormat="1">
      <c r="A788" s="39"/>
      <c r="B788" s="40"/>
      <c r="C788" s="41"/>
      <c r="D788" s="245" t="s">
        <v>474</v>
      </c>
      <c r="E788" s="41"/>
      <c r="F788" s="276" t="s">
        <v>980</v>
      </c>
      <c r="G788" s="41"/>
      <c r="H788" s="41"/>
      <c r="I788" s="277"/>
      <c r="J788" s="41"/>
      <c r="K788" s="41"/>
      <c r="L788" s="45"/>
      <c r="M788" s="278"/>
      <c r="N788" s="279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474</v>
      </c>
      <c r="AU788" s="18" t="s">
        <v>85</v>
      </c>
    </row>
    <row r="789" s="2" customFormat="1" ht="44.25" customHeight="1">
      <c r="A789" s="39"/>
      <c r="B789" s="40"/>
      <c r="C789" s="229" t="s">
        <v>1232</v>
      </c>
      <c r="D789" s="229" t="s">
        <v>205</v>
      </c>
      <c r="E789" s="230" t="s">
        <v>3074</v>
      </c>
      <c r="F789" s="231" t="s">
        <v>3075</v>
      </c>
      <c r="G789" s="232" t="s">
        <v>213</v>
      </c>
      <c r="H789" s="233">
        <v>3.2469999999999999</v>
      </c>
      <c r="I789" s="234"/>
      <c r="J789" s="235">
        <f>ROUND(I789*H789,2)</f>
        <v>0</v>
      </c>
      <c r="K789" s="236"/>
      <c r="L789" s="45"/>
      <c r="M789" s="237" t="s">
        <v>1</v>
      </c>
      <c r="N789" s="238" t="s">
        <v>41</v>
      </c>
      <c r="O789" s="92"/>
      <c r="P789" s="239">
        <f>O789*H789</f>
        <v>0</v>
      </c>
      <c r="Q789" s="239">
        <v>0</v>
      </c>
      <c r="R789" s="239">
        <f>Q789*H789</f>
        <v>0</v>
      </c>
      <c r="S789" s="239">
        <v>0</v>
      </c>
      <c r="T789" s="240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1" t="s">
        <v>277</v>
      </c>
      <c r="AT789" s="241" t="s">
        <v>205</v>
      </c>
      <c r="AU789" s="241" t="s">
        <v>85</v>
      </c>
      <c r="AY789" s="18" t="s">
        <v>203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8" t="s">
        <v>83</v>
      </c>
      <c r="BK789" s="242">
        <f>ROUND(I789*H789,2)</f>
        <v>0</v>
      </c>
      <c r="BL789" s="18" t="s">
        <v>277</v>
      </c>
      <c r="BM789" s="241" t="s">
        <v>3076</v>
      </c>
    </row>
    <row r="790" s="2" customFormat="1">
      <c r="A790" s="39"/>
      <c r="B790" s="40"/>
      <c r="C790" s="41"/>
      <c r="D790" s="245" t="s">
        <v>474</v>
      </c>
      <c r="E790" s="41"/>
      <c r="F790" s="276" t="s">
        <v>980</v>
      </c>
      <c r="G790" s="41"/>
      <c r="H790" s="41"/>
      <c r="I790" s="277"/>
      <c r="J790" s="41"/>
      <c r="K790" s="41"/>
      <c r="L790" s="45"/>
      <c r="M790" s="278"/>
      <c r="N790" s="279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474</v>
      </c>
      <c r="AU790" s="18" t="s">
        <v>85</v>
      </c>
    </row>
    <row r="791" s="2" customFormat="1" ht="37.8" customHeight="1">
      <c r="A791" s="39"/>
      <c r="B791" s="40"/>
      <c r="C791" s="229" t="s">
        <v>1238</v>
      </c>
      <c r="D791" s="229" t="s">
        <v>205</v>
      </c>
      <c r="E791" s="230" t="s">
        <v>3077</v>
      </c>
      <c r="F791" s="231" t="s">
        <v>3078</v>
      </c>
      <c r="G791" s="232" t="s">
        <v>213</v>
      </c>
      <c r="H791" s="233">
        <v>3.6379999999999999</v>
      </c>
      <c r="I791" s="234"/>
      <c r="J791" s="235">
        <f>ROUND(I791*H791,2)</f>
        <v>0</v>
      </c>
      <c r="K791" s="236"/>
      <c r="L791" s="45"/>
      <c r="M791" s="237" t="s">
        <v>1</v>
      </c>
      <c r="N791" s="238" t="s">
        <v>41</v>
      </c>
      <c r="O791" s="92"/>
      <c r="P791" s="239">
        <f>O791*H791</f>
        <v>0</v>
      </c>
      <c r="Q791" s="239">
        <v>0</v>
      </c>
      <c r="R791" s="239">
        <f>Q791*H791</f>
        <v>0</v>
      </c>
      <c r="S791" s="239">
        <v>0</v>
      </c>
      <c r="T791" s="240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1" t="s">
        <v>277</v>
      </c>
      <c r="AT791" s="241" t="s">
        <v>205</v>
      </c>
      <c r="AU791" s="241" t="s">
        <v>85</v>
      </c>
      <c r="AY791" s="18" t="s">
        <v>203</v>
      </c>
      <c r="BE791" s="242">
        <f>IF(N791="základní",J791,0)</f>
        <v>0</v>
      </c>
      <c r="BF791" s="242">
        <f>IF(N791="snížená",J791,0)</f>
        <v>0</v>
      </c>
      <c r="BG791" s="242">
        <f>IF(N791="zákl. přenesená",J791,0)</f>
        <v>0</v>
      </c>
      <c r="BH791" s="242">
        <f>IF(N791="sníž. přenesená",J791,0)</f>
        <v>0</v>
      </c>
      <c r="BI791" s="242">
        <f>IF(N791="nulová",J791,0)</f>
        <v>0</v>
      </c>
      <c r="BJ791" s="18" t="s">
        <v>83</v>
      </c>
      <c r="BK791" s="242">
        <f>ROUND(I791*H791,2)</f>
        <v>0</v>
      </c>
      <c r="BL791" s="18" t="s">
        <v>277</v>
      </c>
      <c r="BM791" s="241" t="s">
        <v>3079</v>
      </c>
    </row>
    <row r="792" s="2" customFormat="1">
      <c r="A792" s="39"/>
      <c r="B792" s="40"/>
      <c r="C792" s="41"/>
      <c r="D792" s="245" t="s">
        <v>474</v>
      </c>
      <c r="E792" s="41"/>
      <c r="F792" s="276" t="s">
        <v>980</v>
      </c>
      <c r="G792" s="41"/>
      <c r="H792" s="41"/>
      <c r="I792" s="277"/>
      <c r="J792" s="41"/>
      <c r="K792" s="41"/>
      <c r="L792" s="45"/>
      <c r="M792" s="278"/>
      <c r="N792" s="279"/>
      <c r="O792" s="92"/>
      <c r="P792" s="92"/>
      <c r="Q792" s="92"/>
      <c r="R792" s="92"/>
      <c r="S792" s="92"/>
      <c r="T792" s="9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474</v>
      </c>
      <c r="AU792" s="18" t="s">
        <v>85</v>
      </c>
    </row>
    <row r="793" s="2" customFormat="1" ht="37.8" customHeight="1">
      <c r="A793" s="39"/>
      <c r="B793" s="40"/>
      <c r="C793" s="229" t="s">
        <v>1245</v>
      </c>
      <c r="D793" s="229" t="s">
        <v>205</v>
      </c>
      <c r="E793" s="230" t="s">
        <v>3080</v>
      </c>
      <c r="F793" s="231" t="s">
        <v>3081</v>
      </c>
      <c r="G793" s="232" t="s">
        <v>213</v>
      </c>
      <c r="H793" s="233">
        <v>11.138</v>
      </c>
      <c r="I793" s="234"/>
      <c r="J793" s="235">
        <f>ROUND(I793*H793,2)</f>
        <v>0</v>
      </c>
      <c r="K793" s="236"/>
      <c r="L793" s="45"/>
      <c r="M793" s="237" t="s">
        <v>1</v>
      </c>
      <c r="N793" s="238" t="s">
        <v>41</v>
      </c>
      <c r="O793" s="92"/>
      <c r="P793" s="239">
        <f>O793*H793</f>
        <v>0</v>
      </c>
      <c r="Q793" s="239">
        <v>0</v>
      </c>
      <c r="R793" s="239">
        <f>Q793*H793</f>
        <v>0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277</v>
      </c>
      <c r="AT793" s="241" t="s">
        <v>205</v>
      </c>
      <c r="AU793" s="241" t="s">
        <v>85</v>
      </c>
      <c r="AY793" s="18" t="s">
        <v>203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83</v>
      </c>
      <c r="BK793" s="242">
        <f>ROUND(I793*H793,2)</f>
        <v>0</v>
      </c>
      <c r="BL793" s="18" t="s">
        <v>277</v>
      </c>
      <c r="BM793" s="241" t="s">
        <v>3082</v>
      </c>
    </row>
    <row r="794" s="2" customFormat="1">
      <c r="A794" s="39"/>
      <c r="B794" s="40"/>
      <c r="C794" s="41"/>
      <c r="D794" s="245" t="s">
        <v>474</v>
      </c>
      <c r="E794" s="41"/>
      <c r="F794" s="276" t="s">
        <v>980</v>
      </c>
      <c r="G794" s="41"/>
      <c r="H794" s="41"/>
      <c r="I794" s="277"/>
      <c r="J794" s="41"/>
      <c r="K794" s="41"/>
      <c r="L794" s="45"/>
      <c r="M794" s="278"/>
      <c r="N794" s="279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474</v>
      </c>
      <c r="AU794" s="18" t="s">
        <v>85</v>
      </c>
    </row>
    <row r="795" s="2" customFormat="1" ht="37.8" customHeight="1">
      <c r="A795" s="39"/>
      <c r="B795" s="40"/>
      <c r="C795" s="229" t="s">
        <v>1250</v>
      </c>
      <c r="D795" s="229" t="s">
        <v>205</v>
      </c>
      <c r="E795" s="230" t="s">
        <v>3083</v>
      </c>
      <c r="F795" s="231" t="s">
        <v>3084</v>
      </c>
      <c r="G795" s="232" t="s">
        <v>213</v>
      </c>
      <c r="H795" s="233">
        <v>4.3609999999999998</v>
      </c>
      <c r="I795" s="234"/>
      <c r="J795" s="235">
        <f>ROUND(I795*H795,2)</f>
        <v>0</v>
      </c>
      <c r="K795" s="236"/>
      <c r="L795" s="45"/>
      <c r="M795" s="237" t="s">
        <v>1</v>
      </c>
      <c r="N795" s="238" t="s">
        <v>41</v>
      </c>
      <c r="O795" s="92"/>
      <c r="P795" s="239">
        <f>O795*H795</f>
        <v>0</v>
      </c>
      <c r="Q795" s="239">
        <v>0</v>
      </c>
      <c r="R795" s="239">
        <f>Q795*H795</f>
        <v>0</v>
      </c>
      <c r="S795" s="239">
        <v>0</v>
      </c>
      <c r="T795" s="240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1" t="s">
        <v>277</v>
      </c>
      <c r="AT795" s="241" t="s">
        <v>205</v>
      </c>
      <c r="AU795" s="241" t="s">
        <v>85</v>
      </c>
      <c r="AY795" s="18" t="s">
        <v>203</v>
      </c>
      <c r="BE795" s="242">
        <f>IF(N795="základní",J795,0)</f>
        <v>0</v>
      </c>
      <c r="BF795" s="242">
        <f>IF(N795="snížená",J795,0)</f>
        <v>0</v>
      </c>
      <c r="BG795" s="242">
        <f>IF(N795="zákl. přenesená",J795,0)</f>
        <v>0</v>
      </c>
      <c r="BH795" s="242">
        <f>IF(N795="sníž. přenesená",J795,0)</f>
        <v>0</v>
      </c>
      <c r="BI795" s="242">
        <f>IF(N795="nulová",J795,0)</f>
        <v>0</v>
      </c>
      <c r="BJ795" s="18" t="s">
        <v>83</v>
      </c>
      <c r="BK795" s="242">
        <f>ROUND(I795*H795,2)</f>
        <v>0</v>
      </c>
      <c r="BL795" s="18" t="s">
        <v>277</v>
      </c>
      <c r="BM795" s="241" t="s">
        <v>3085</v>
      </c>
    </row>
    <row r="796" s="2" customFormat="1">
      <c r="A796" s="39"/>
      <c r="B796" s="40"/>
      <c r="C796" s="41"/>
      <c r="D796" s="245" t="s">
        <v>474</v>
      </c>
      <c r="E796" s="41"/>
      <c r="F796" s="276" t="s">
        <v>980</v>
      </c>
      <c r="G796" s="41"/>
      <c r="H796" s="41"/>
      <c r="I796" s="277"/>
      <c r="J796" s="41"/>
      <c r="K796" s="41"/>
      <c r="L796" s="45"/>
      <c r="M796" s="278"/>
      <c r="N796" s="279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474</v>
      </c>
      <c r="AU796" s="18" t="s">
        <v>85</v>
      </c>
    </row>
    <row r="797" s="2" customFormat="1" ht="37.8" customHeight="1">
      <c r="A797" s="39"/>
      <c r="B797" s="40"/>
      <c r="C797" s="229" t="s">
        <v>1257</v>
      </c>
      <c r="D797" s="229" t="s">
        <v>205</v>
      </c>
      <c r="E797" s="230" t="s">
        <v>3086</v>
      </c>
      <c r="F797" s="231" t="s">
        <v>3087</v>
      </c>
      <c r="G797" s="232" t="s">
        <v>213</v>
      </c>
      <c r="H797" s="233">
        <v>2.75</v>
      </c>
      <c r="I797" s="234"/>
      <c r="J797" s="235">
        <f>ROUND(I797*H797,2)</f>
        <v>0</v>
      </c>
      <c r="K797" s="236"/>
      <c r="L797" s="45"/>
      <c r="M797" s="237" t="s">
        <v>1</v>
      </c>
      <c r="N797" s="238" t="s">
        <v>41</v>
      </c>
      <c r="O797" s="92"/>
      <c r="P797" s="239">
        <f>O797*H797</f>
        <v>0</v>
      </c>
      <c r="Q797" s="239">
        <v>0</v>
      </c>
      <c r="R797" s="239">
        <f>Q797*H797</f>
        <v>0</v>
      </c>
      <c r="S797" s="239">
        <v>0</v>
      </c>
      <c r="T797" s="240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1" t="s">
        <v>277</v>
      </c>
      <c r="AT797" s="241" t="s">
        <v>205</v>
      </c>
      <c r="AU797" s="241" t="s">
        <v>85</v>
      </c>
      <c r="AY797" s="18" t="s">
        <v>203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8" t="s">
        <v>83</v>
      </c>
      <c r="BK797" s="242">
        <f>ROUND(I797*H797,2)</f>
        <v>0</v>
      </c>
      <c r="BL797" s="18" t="s">
        <v>277</v>
      </c>
      <c r="BM797" s="241" t="s">
        <v>3088</v>
      </c>
    </row>
    <row r="798" s="2" customFormat="1">
      <c r="A798" s="39"/>
      <c r="B798" s="40"/>
      <c r="C798" s="41"/>
      <c r="D798" s="245" t="s">
        <v>474</v>
      </c>
      <c r="E798" s="41"/>
      <c r="F798" s="276" t="s">
        <v>980</v>
      </c>
      <c r="G798" s="41"/>
      <c r="H798" s="41"/>
      <c r="I798" s="277"/>
      <c r="J798" s="41"/>
      <c r="K798" s="41"/>
      <c r="L798" s="45"/>
      <c r="M798" s="278"/>
      <c r="N798" s="279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474</v>
      </c>
      <c r="AU798" s="18" t="s">
        <v>85</v>
      </c>
    </row>
    <row r="799" s="2" customFormat="1" ht="37.8" customHeight="1">
      <c r="A799" s="39"/>
      <c r="B799" s="40"/>
      <c r="C799" s="229" t="s">
        <v>1263</v>
      </c>
      <c r="D799" s="229" t="s">
        <v>205</v>
      </c>
      <c r="E799" s="230" t="s">
        <v>3089</v>
      </c>
      <c r="F799" s="231" t="s">
        <v>3090</v>
      </c>
      <c r="G799" s="232" t="s">
        <v>213</v>
      </c>
      <c r="H799" s="233">
        <v>5.04</v>
      </c>
      <c r="I799" s="234"/>
      <c r="J799" s="235">
        <f>ROUND(I799*H799,2)</f>
        <v>0</v>
      </c>
      <c r="K799" s="236"/>
      <c r="L799" s="45"/>
      <c r="M799" s="237" t="s">
        <v>1</v>
      </c>
      <c r="N799" s="238" t="s">
        <v>41</v>
      </c>
      <c r="O799" s="92"/>
      <c r="P799" s="239">
        <f>O799*H799</f>
        <v>0</v>
      </c>
      <c r="Q799" s="239">
        <v>0</v>
      </c>
      <c r="R799" s="239">
        <f>Q799*H799</f>
        <v>0</v>
      </c>
      <c r="S799" s="239">
        <v>0</v>
      </c>
      <c r="T799" s="240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1" t="s">
        <v>277</v>
      </c>
      <c r="AT799" s="241" t="s">
        <v>205</v>
      </c>
      <c r="AU799" s="241" t="s">
        <v>85</v>
      </c>
      <c r="AY799" s="18" t="s">
        <v>203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8" t="s">
        <v>83</v>
      </c>
      <c r="BK799" s="242">
        <f>ROUND(I799*H799,2)</f>
        <v>0</v>
      </c>
      <c r="BL799" s="18" t="s">
        <v>277</v>
      </c>
      <c r="BM799" s="241" t="s">
        <v>3091</v>
      </c>
    </row>
    <row r="800" s="2" customFormat="1">
      <c r="A800" s="39"/>
      <c r="B800" s="40"/>
      <c r="C800" s="41"/>
      <c r="D800" s="245" t="s">
        <v>474</v>
      </c>
      <c r="E800" s="41"/>
      <c r="F800" s="276" t="s">
        <v>980</v>
      </c>
      <c r="G800" s="41"/>
      <c r="H800" s="41"/>
      <c r="I800" s="277"/>
      <c r="J800" s="41"/>
      <c r="K800" s="41"/>
      <c r="L800" s="45"/>
      <c r="M800" s="278"/>
      <c r="N800" s="279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474</v>
      </c>
      <c r="AU800" s="18" t="s">
        <v>85</v>
      </c>
    </row>
    <row r="801" s="2" customFormat="1" ht="33" customHeight="1">
      <c r="A801" s="39"/>
      <c r="B801" s="40"/>
      <c r="C801" s="229" t="s">
        <v>1269</v>
      </c>
      <c r="D801" s="229" t="s">
        <v>205</v>
      </c>
      <c r="E801" s="230" t="s">
        <v>3092</v>
      </c>
      <c r="F801" s="231" t="s">
        <v>3093</v>
      </c>
      <c r="G801" s="232" t="s">
        <v>984</v>
      </c>
      <c r="H801" s="233">
        <v>1.54</v>
      </c>
      <c r="I801" s="234"/>
      <c r="J801" s="235">
        <f>ROUND(I801*H801,2)</f>
        <v>0</v>
      </c>
      <c r="K801" s="236"/>
      <c r="L801" s="45"/>
      <c r="M801" s="237" t="s">
        <v>1</v>
      </c>
      <c r="N801" s="238" t="s">
        <v>41</v>
      </c>
      <c r="O801" s="92"/>
      <c r="P801" s="239">
        <f>O801*H801</f>
        <v>0</v>
      </c>
      <c r="Q801" s="239">
        <v>0</v>
      </c>
      <c r="R801" s="239">
        <f>Q801*H801</f>
        <v>0</v>
      </c>
      <c r="S801" s="239">
        <v>0</v>
      </c>
      <c r="T801" s="240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1" t="s">
        <v>277</v>
      </c>
      <c r="AT801" s="241" t="s">
        <v>205</v>
      </c>
      <c r="AU801" s="241" t="s">
        <v>85</v>
      </c>
      <c r="AY801" s="18" t="s">
        <v>203</v>
      </c>
      <c r="BE801" s="242">
        <f>IF(N801="základní",J801,0)</f>
        <v>0</v>
      </c>
      <c r="BF801" s="242">
        <f>IF(N801="snížená",J801,0)</f>
        <v>0</v>
      </c>
      <c r="BG801" s="242">
        <f>IF(N801="zákl. přenesená",J801,0)</f>
        <v>0</v>
      </c>
      <c r="BH801" s="242">
        <f>IF(N801="sníž. přenesená",J801,0)</f>
        <v>0</v>
      </c>
      <c r="BI801" s="242">
        <f>IF(N801="nulová",J801,0)</f>
        <v>0</v>
      </c>
      <c r="BJ801" s="18" t="s">
        <v>83</v>
      </c>
      <c r="BK801" s="242">
        <f>ROUND(I801*H801,2)</f>
        <v>0</v>
      </c>
      <c r="BL801" s="18" t="s">
        <v>277</v>
      </c>
      <c r="BM801" s="241" t="s">
        <v>3094</v>
      </c>
    </row>
    <row r="802" s="2" customFormat="1">
      <c r="A802" s="39"/>
      <c r="B802" s="40"/>
      <c r="C802" s="41"/>
      <c r="D802" s="245" t="s">
        <v>474</v>
      </c>
      <c r="E802" s="41"/>
      <c r="F802" s="276" t="s">
        <v>980</v>
      </c>
      <c r="G802" s="41"/>
      <c r="H802" s="41"/>
      <c r="I802" s="277"/>
      <c r="J802" s="41"/>
      <c r="K802" s="41"/>
      <c r="L802" s="45"/>
      <c r="M802" s="278"/>
      <c r="N802" s="279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474</v>
      </c>
      <c r="AU802" s="18" t="s">
        <v>85</v>
      </c>
    </row>
    <row r="803" s="2" customFormat="1" ht="33" customHeight="1">
      <c r="A803" s="39"/>
      <c r="B803" s="40"/>
      <c r="C803" s="229" t="s">
        <v>1275</v>
      </c>
      <c r="D803" s="229" t="s">
        <v>205</v>
      </c>
      <c r="E803" s="230" t="s">
        <v>3095</v>
      </c>
      <c r="F803" s="231" t="s">
        <v>3096</v>
      </c>
      <c r="G803" s="232" t="s">
        <v>984</v>
      </c>
      <c r="H803" s="233">
        <v>2.7000000000000002</v>
      </c>
      <c r="I803" s="234"/>
      <c r="J803" s="235">
        <f>ROUND(I803*H803,2)</f>
        <v>0</v>
      </c>
      <c r="K803" s="236"/>
      <c r="L803" s="45"/>
      <c r="M803" s="237" t="s">
        <v>1</v>
      </c>
      <c r="N803" s="238" t="s">
        <v>41</v>
      </c>
      <c r="O803" s="92"/>
      <c r="P803" s="239">
        <f>O803*H803</f>
        <v>0</v>
      </c>
      <c r="Q803" s="239">
        <v>0</v>
      </c>
      <c r="R803" s="239">
        <f>Q803*H803</f>
        <v>0</v>
      </c>
      <c r="S803" s="239">
        <v>0</v>
      </c>
      <c r="T803" s="240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1" t="s">
        <v>277</v>
      </c>
      <c r="AT803" s="241" t="s">
        <v>205</v>
      </c>
      <c r="AU803" s="241" t="s">
        <v>85</v>
      </c>
      <c r="AY803" s="18" t="s">
        <v>203</v>
      </c>
      <c r="BE803" s="242">
        <f>IF(N803="základní",J803,0)</f>
        <v>0</v>
      </c>
      <c r="BF803" s="242">
        <f>IF(N803="snížená",J803,0)</f>
        <v>0</v>
      </c>
      <c r="BG803" s="242">
        <f>IF(N803="zákl. přenesená",J803,0)</f>
        <v>0</v>
      </c>
      <c r="BH803" s="242">
        <f>IF(N803="sníž. přenesená",J803,0)</f>
        <v>0</v>
      </c>
      <c r="BI803" s="242">
        <f>IF(N803="nulová",J803,0)</f>
        <v>0</v>
      </c>
      <c r="BJ803" s="18" t="s">
        <v>83</v>
      </c>
      <c r="BK803" s="242">
        <f>ROUND(I803*H803,2)</f>
        <v>0</v>
      </c>
      <c r="BL803" s="18" t="s">
        <v>277</v>
      </c>
      <c r="BM803" s="241" t="s">
        <v>3097</v>
      </c>
    </row>
    <row r="804" s="2" customFormat="1">
      <c r="A804" s="39"/>
      <c r="B804" s="40"/>
      <c r="C804" s="41"/>
      <c r="D804" s="245" t="s">
        <v>474</v>
      </c>
      <c r="E804" s="41"/>
      <c r="F804" s="276" t="s">
        <v>980</v>
      </c>
      <c r="G804" s="41"/>
      <c r="H804" s="41"/>
      <c r="I804" s="277"/>
      <c r="J804" s="41"/>
      <c r="K804" s="41"/>
      <c r="L804" s="45"/>
      <c r="M804" s="278"/>
      <c r="N804" s="279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474</v>
      </c>
      <c r="AU804" s="18" t="s">
        <v>85</v>
      </c>
    </row>
    <row r="805" s="2" customFormat="1" ht="33" customHeight="1">
      <c r="A805" s="39"/>
      <c r="B805" s="40"/>
      <c r="C805" s="229" t="s">
        <v>1281</v>
      </c>
      <c r="D805" s="229" t="s">
        <v>205</v>
      </c>
      <c r="E805" s="230" t="s">
        <v>987</v>
      </c>
      <c r="F805" s="231" t="s">
        <v>988</v>
      </c>
      <c r="G805" s="232" t="s">
        <v>984</v>
      </c>
      <c r="H805" s="233">
        <v>2</v>
      </c>
      <c r="I805" s="234"/>
      <c r="J805" s="235">
        <f>ROUND(I805*H805,2)</f>
        <v>0</v>
      </c>
      <c r="K805" s="236"/>
      <c r="L805" s="45"/>
      <c r="M805" s="237" t="s">
        <v>1</v>
      </c>
      <c r="N805" s="238" t="s">
        <v>41</v>
      </c>
      <c r="O805" s="92"/>
      <c r="P805" s="239">
        <f>O805*H805</f>
        <v>0</v>
      </c>
      <c r="Q805" s="239">
        <v>0</v>
      </c>
      <c r="R805" s="239">
        <f>Q805*H805</f>
        <v>0</v>
      </c>
      <c r="S805" s="239">
        <v>0</v>
      </c>
      <c r="T805" s="240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1" t="s">
        <v>277</v>
      </c>
      <c r="AT805" s="241" t="s">
        <v>205</v>
      </c>
      <c r="AU805" s="241" t="s">
        <v>85</v>
      </c>
      <c r="AY805" s="18" t="s">
        <v>203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8" t="s">
        <v>83</v>
      </c>
      <c r="BK805" s="242">
        <f>ROUND(I805*H805,2)</f>
        <v>0</v>
      </c>
      <c r="BL805" s="18" t="s">
        <v>277</v>
      </c>
      <c r="BM805" s="241" t="s">
        <v>3098</v>
      </c>
    </row>
    <row r="806" s="2" customFormat="1">
      <c r="A806" s="39"/>
      <c r="B806" s="40"/>
      <c r="C806" s="41"/>
      <c r="D806" s="245" t="s">
        <v>474</v>
      </c>
      <c r="E806" s="41"/>
      <c r="F806" s="276" t="s">
        <v>980</v>
      </c>
      <c r="G806" s="41"/>
      <c r="H806" s="41"/>
      <c r="I806" s="277"/>
      <c r="J806" s="41"/>
      <c r="K806" s="41"/>
      <c r="L806" s="45"/>
      <c r="M806" s="278"/>
      <c r="N806" s="279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474</v>
      </c>
      <c r="AU806" s="18" t="s">
        <v>85</v>
      </c>
    </row>
    <row r="807" s="2" customFormat="1" ht="33" customHeight="1">
      <c r="A807" s="39"/>
      <c r="B807" s="40"/>
      <c r="C807" s="229" t="s">
        <v>1285</v>
      </c>
      <c r="D807" s="229" t="s">
        <v>205</v>
      </c>
      <c r="E807" s="230" t="s">
        <v>3099</v>
      </c>
      <c r="F807" s="231" t="s">
        <v>3100</v>
      </c>
      <c r="G807" s="232" t="s">
        <v>984</v>
      </c>
      <c r="H807" s="233">
        <v>3.4399999999999999</v>
      </c>
      <c r="I807" s="234"/>
      <c r="J807" s="235">
        <f>ROUND(I807*H807,2)</f>
        <v>0</v>
      </c>
      <c r="K807" s="236"/>
      <c r="L807" s="45"/>
      <c r="M807" s="237" t="s">
        <v>1</v>
      </c>
      <c r="N807" s="238" t="s">
        <v>41</v>
      </c>
      <c r="O807" s="92"/>
      <c r="P807" s="239">
        <f>O807*H807</f>
        <v>0</v>
      </c>
      <c r="Q807" s="239">
        <v>0</v>
      </c>
      <c r="R807" s="239">
        <f>Q807*H807</f>
        <v>0</v>
      </c>
      <c r="S807" s="239">
        <v>0</v>
      </c>
      <c r="T807" s="240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1" t="s">
        <v>277</v>
      </c>
      <c r="AT807" s="241" t="s">
        <v>205</v>
      </c>
      <c r="AU807" s="241" t="s">
        <v>85</v>
      </c>
      <c r="AY807" s="18" t="s">
        <v>203</v>
      </c>
      <c r="BE807" s="242">
        <f>IF(N807="základní",J807,0)</f>
        <v>0</v>
      </c>
      <c r="BF807" s="242">
        <f>IF(N807="snížená",J807,0)</f>
        <v>0</v>
      </c>
      <c r="BG807" s="242">
        <f>IF(N807="zákl. přenesená",J807,0)</f>
        <v>0</v>
      </c>
      <c r="BH807" s="242">
        <f>IF(N807="sníž. přenesená",J807,0)</f>
        <v>0</v>
      </c>
      <c r="BI807" s="242">
        <f>IF(N807="nulová",J807,0)</f>
        <v>0</v>
      </c>
      <c r="BJ807" s="18" t="s">
        <v>83</v>
      </c>
      <c r="BK807" s="242">
        <f>ROUND(I807*H807,2)</f>
        <v>0</v>
      </c>
      <c r="BL807" s="18" t="s">
        <v>277</v>
      </c>
      <c r="BM807" s="241" t="s">
        <v>3101</v>
      </c>
    </row>
    <row r="808" s="2" customFormat="1">
      <c r="A808" s="39"/>
      <c r="B808" s="40"/>
      <c r="C808" s="41"/>
      <c r="D808" s="245" t="s">
        <v>474</v>
      </c>
      <c r="E808" s="41"/>
      <c r="F808" s="276" t="s">
        <v>980</v>
      </c>
      <c r="G808" s="41"/>
      <c r="H808" s="41"/>
      <c r="I808" s="277"/>
      <c r="J808" s="41"/>
      <c r="K808" s="41"/>
      <c r="L808" s="45"/>
      <c r="M808" s="278"/>
      <c r="N808" s="279"/>
      <c r="O808" s="92"/>
      <c r="P808" s="92"/>
      <c r="Q808" s="92"/>
      <c r="R808" s="92"/>
      <c r="S808" s="92"/>
      <c r="T808" s="93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474</v>
      </c>
      <c r="AU808" s="18" t="s">
        <v>85</v>
      </c>
    </row>
    <row r="809" s="2" customFormat="1" ht="33" customHeight="1">
      <c r="A809" s="39"/>
      <c r="B809" s="40"/>
      <c r="C809" s="229" t="s">
        <v>1291</v>
      </c>
      <c r="D809" s="229" t="s">
        <v>205</v>
      </c>
      <c r="E809" s="230" t="s">
        <v>3102</v>
      </c>
      <c r="F809" s="231" t="s">
        <v>3103</v>
      </c>
      <c r="G809" s="232" t="s">
        <v>984</v>
      </c>
      <c r="H809" s="233">
        <v>1.8</v>
      </c>
      <c r="I809" s="234"/>
      <c r="J809" s="235">
        <f>ROUND(I809*H809,2)</f>
        <v>0</v>
      </c>
      <c r="K809" s="236"/>
      <c r="L809" s="45"/>
      <c r="M809" s="237" t="s">
        <v>1</v>
      </c>
      <c r="N809" s="238" t="s">
        <v>41</v>
      </c>
      <c r="O809" s="92"/>
      <c r="P809" s="239">
        <f>O809*H809</f>
        <v>0</v>
      </c>
      <c r="Q809" s="239">
        <v>0</v>
      </c>
      <c r="R809" s="239">
        <f>Q809*H809</f>
        <v>0</v>
      </c>
      <c r="S809" s="239">
        <v>0</v>
      </c>
      <c r="T809" s="240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1" t="s">
        <v>277</v>
      </c>
      <c r="AT809" s="241" t="s">
        <v>205</v>
      </c>
      <c r="AU809" s="241" t="s">
        <v>85</v>
      </c>
      <c r="AY809" s="18" t="s">
        <v>203</v>
      </c>
      <c r="BE809" s="242">
        <f>IF(N809="základní",J809,0)</f>
        <v>0</v>
      </c>
      <c r="BF809" s="242">
        <f>IF(N809="snížená",J809,0)</f>
        <v>0</v>
      </c>
      <c r="BG809" s="242">
        <f>IF(N809="zákl. přenesená",J809,0)</f>
        <v>0</v>
      </c>
      <c r="BH809" s="242">
        <f>IF(N809="sníž. přenesená",J809,0)</f>
        <v>0</v>
      </c>
      <c r="BI809" s="242">
        <f>IF(N809="nulová",J809,0)</f>
        <v>0</v>
      </c>
      <c r="BJ809" s="18" t="s">
        <v>83</v>
      </c>
      <c r="BK809" s="242">
        <f>ROUND(I809*H809,2)</f>
        <v>0</v>
      </c>
      <c r="BL809" s="18" t="s">
        <v>277</v>
      </c>
      <c r="BM809" s="241" t="s">
        <v>3104</v>
      </c>
    </row>
    <row r="810" s="2" customFormat="1">
      <c r="A810" s="39"/>
      <c r="B810" s="40"/>
      <c r="C810" s="41"/>
      <c r="D810" s="245" t="s">
        <v>474</v>
      </c>
      <c r="E810" s="41"/>
      <c r="F810" s="276" t="s">
        <v>980</v>
      </c>
      <c r="G810" s="41"/>
      <c r="H810" s="41"/>
      <c r="I810" s="277"/>
      <c r="J810" s="41"/>
      <c r="K810" s="41"/>
      <c r="L810" s="45"/>
      <c r="M810" s="278"/>
      <c r="N810" s="279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474</v>
      </c>
      <c r="AU810" s="18" t="s">
        <v>85</v>
      </c>
    </row>
    <row r="811" s="2" customFormat="1" ht="33" customHeight="1">
      <c r="A811" s="39"/>
      <c r="B811" s="40"/>
      <c r="C811" s="229" t="s">
        <v>1295</v>
      </c>
      <c r="D811" s="229" t="s">
        <v>205</v>
      </c>
      <c r="E811" s="230" t="s">
        <v>995</v>
      </c>
      <c r="F811" s="231" t="s">
        <v>996</v>
      </c>
      <c r="G811" s="232" t="s">
        <v>984</v>
      </c>
      <c r="H811" s="233">
        <v>13.800000000000001</v>
      </c>
      <c r="I811" s="234"/>
      <c r="J811" s="235">
        <f>ROUND(I811*H811,2)</f>
        <v>0</v>
      </c>
      <c r="K811" s="236"/>
      <c r="L811" s="45"/>
      <c r="M811" s="237" t="s">
        <v>1</v>
      </c>
      <c r="N811" s="238" t="s">
        <v>41</v>
      </c>
      <c r="O811" s="92"/>
      <c r="P811" s="239">
        <f>O811*H811</f>
        <v>0</v>
      </c>
      <c r="Q811" s="239">
        <v>0</v>
      </c>
      <c r="R811" s="239">
        <f>Q811*H811</f>
        <v>0</v>
      </c>
      <c r="S811" s="239">
        <v>0</v>
      </c>
      <c r="T811" s="240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1" t="s">
        <v>277</v>
      </c>
      <c r="AT811" s="241" t="s">
        <v>205</v>
      </c>
      <c r="AU811" s="241" t="s">
        <v>85</v>
      </c>
      <c r="AY811" s="18" t="s">
        <v>203</v>
      </c>
      <c r="BE811" s="242">
        <f>IF(N811="základní",J811,0)</f>
        <v>0</v>
      </c>
      <c r="BF811" s="242">
        <f>IF(N811="snížená",J811,0)</f>
        <v>0</v>
      </c>
      <c r="BG811" s="242">
        <f>IF(N811="zákl. přenesená",J811,0)</f>
        <v>0</v>
      </c>
      <c r="BH811" s="242">
        <f>IF(N811="sníž. přenesená",J811,0)</f>
        <v>0</v>
      </c>
      <c r="BI811" s="242">
        <f>IF(N811="nulová",J811,0)</f>
        <v>0</v>
      </c>
      <c r="BJ811" s="18" t="s">
        <v>83</v>
      </c>
      <c r="BK811" s="242">
        <f>ROUND(I811*H811,2)</f>
        <v>0</v>
      </c>
      <c r="BL811" s="18" t="s">
        <v>277</v>
      </c>
      <c r="BM811" s="241" t="s">
        <v>590</v>
      </c>
    </row>
    <row r="812" s="2" customFormat="1">
      <c r="A812" s="39"/>
      <c r="B812" s="40"/>
      <c r="C812" s="41"/>
      <c r="D812" s="245" t="s">
        <v>474</v>
      </c>
      <c r="E812" s="41"/>
      <c r="F812" s="276" t="s">
        <v>980</v>
      </c>
      <c r="G812" s="41"/>
      <c r="H812" s="41"/>
      <c r="I812" s="277"/>
      <c r="J812" s="41"/>
      <c r="K812" s="41"/>
      <c r="L812" s="45"/>
      <c r="M812" s="278"/>
      <c r="N812" s="279"/>
      <c r="O812" s="92"/>
      <c r="P812" s="92"/>
      <c r="Q812" s="92"/>
      <c r="R812" s="92"/>
      <c r="S812" s="92"/>
      <c r="T812" s="9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474</v>
      </c>
      <c r="AU812" s="18" t="s">
        <v>85</v>
      </c>
    </row>
    <row r="813" s="2" customFormat="1" ht="33" customHeight="1">
      <c r="A813" s="39"/>
      <c r="B813" s="40"/>
      <c r="C813" s="229" t="s">
        <v>1299</v>
      </c>
      <c r="D813" s="229" t="s">
        <v>205</v>
      </c>
      <c r="E813" s="230" t="s">
        <v>999</v>
      </c>
      <c r="F813" s="231" t="s">
        <v>1000</v>
      </c>
      <c r="G813" s="232" t="s">
        <v>984</v>
      </c>
      <c r="H813" s="233">
        <v>4.0999999999999996</v>
      </c>
      <c r="I813" s="234"/>
      <c r="J813" s="235">
        <f>ROUND(I813*H813,2)</f>
        <v>0</v>
      </c>
      <c r="K813" s="236"/>
      <c r="L813" s="45"/>
      <c r="M813" s="237" t="s">
        <v>1</v>
      </c>
      <c r="N813" s="238" t="s">
        <v>41</v>
      </c>
      <c r="O813" s="92"/>
      <c r="P813" s="239">
        <f>O813*H813</f>
        <v>0</v>
      </c>
      <c r="Q813" s="239">
        <v>0</v>
      </c>
      <c r="R813" s="239">
        <f>Q813*H813</f>
        <v>0</v>
      </c>
      <c r="S813" s="239">
        <v>0</v>
      </c>
      <c r="T813" s="240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1" t="s">
        <v>277</v>
      </c>
      <c r="AT813" s="241" t="s">
        <v>205</v>
      </c>
      <c r="AU813" s="241" t="s">
        <v>85</v>
      </c>
      <c r="AY813" s="18" t="s">
        <v>203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8" t="s">
        <v>83</v>
      </c>
      <c r="BK813" s="242">
        <f>ROUND(I813*H813,2)</f>
        <v>0</v>
      </c>
      <c r="BL813" s="18" t="s">
        <v>277</v>
      </c>
      <c r="BM813" s="241" t="s">
        <v>3105</v>
      </c>
    </row>
    <row r="814" s="2" customFormat="1">
      <c r="A814" s="39"/>
      <c r="B814" s="40"/>
      <c r="C814" s="41"/>
      <c r="D814" s="245" t="s">
        <v>474</v>
      </c>
      <c r="E814" s="41"/>
      <c r="F814" s="276" t="s">
        <v>980</v>
      </c>
      <c r="G814" s="41"/>
      <c r="H814" s="41"/>
      <c r="I814" s="277"/>
      <c r="J814" s="41"/>
      <c r="K814" s="41"/>
      <c r="L814" s="45"/>
      <c r="M814" s="278"/>
      <c r="N814" s="279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474</v>
      </c>
      <c r="AU814" s="18" t="s">
        <v>85</v>
      </c>
    </row>
    <row r="815" s="2" customFormat="1" ht="33" customHeight="1">
      <c r="A815" s="39"/>
      <c r="B815" s="40"/>
      <c r="C815" s="229" t="s">
        <v>1303</v>
      </c>
      <c r="D815" s="229" t="s">
        <v>205</v>
      </c>
      <c r="E815" s="230" t="s">
        <v>1003</v>
      </c>
      <c r="F815" s="231" t="s">
        <v>1004</v>
      </c>
      <c r="G815" s="232" t="s">
        <v>984</v>
      </c>
      <c r="H815" s="233">
        <v>4.0999999999999996</v>
      </c>
      <c r="I815" s="234"/>
      <c r="J815" s="235">
        <f>ROUND(I815*H815,2)</f>
        <v>0</v>
      </c>
      <c r="K815" s="236"/>
      <c r="L815" s="45"/>
      <c r="M815" s="237" t="s">
        <v>1</v>
      </c>
      <c r="N815" s="238" t="s">
        <v>41</v>
      </c>
      <c r="O815" s="92"/>
      <c r="P815" s="239">
        <f>O815*H815</f>
        <v>0</v>
      </c>
      <c r="Q815" s="239">
        <v>0</v>
      </c>
      <c r="R815" s="239">
        <f>Q815*H815</f>
        <v>0</v>
      </c>
      <c r="S815" s="239">
        <v>0</v>
      </c>
      <c r="T815" s="240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1" t="s">
        <v>277</v>
      </c>
      <c r="AT815" s="241" t="s">
        <v>205</v>
      </c>
      <c r="AU815" s="241" t="s">
        <v>85</v>
      </c>
      <c r="AY815" s="18" t="s">
        <v>203</v>
      </c>
      <c r="BE815" s="242">
        <f>IF(N815="základní",J815,0)</f>
        <v>0</v>
      </c>
      <c r="BF815" s="242">
        <f>IF(N815="snížená",J815,0)</f>
        <v>0</v>
      </c>
      <c r="BG815" s="242">
        <f>IF(N815="zákl. přenesená",J815,0)</f>
        <v>0</v>
      </c>
      <c r="BH815" s="242">
        <f>IF(N815="sníž. přenesená",J815,0)</f>
        <v>0</v>
      </c>
      <c r="BI815" s="242">
        <f>IF(N815="nulová",J815,0)</f>
        <v>0</v>
      </c>
      <c r="BJ815" s="18" t="s">
        <v>83</v>
      </c>
      <c r="BK815" s="242">
        <f>ROUND(I815*H815,2)</f>
        <v>0</v>
      </c>
      <c r="BL815" s="18" t="s">
        <v>277</v>
      </c>
      <c r="BM815" s="241" t="s">
        <v>3106</v>
      </c>
    </row>
    <row r="816" s="2" customFormat="1">
      <c r="A816" s="39"/>
      <c r="B816" s="40"/>
      <c r="C816" s="41"/>
      <c r="D816" s="245" t="s">
        <v>474</v>
      </c>
      <c r="E816" s="41"/>
      <c r="F816" s="276" t="s">
        <v>980</v>
      </c>
      <c r="G816" s="41"/>
      <c r="H816" s="41"/>
      <c r="I816" s="277"/>
      <c r="J816" s="41"/>
      <c r="K816" s="41"/>
      <c r="L816" s="45"/>
      <c r="M816" s="278"/>
      <c r="N816" s="279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474</v>
      </c>
      <c r="AU816" s="18" t="s">
        <v>85</v>
      </c>
    </row>
    <row r="817" s="2" customFormat="1" ht="33" customHeight="1">
      <c r="A817" s="39"/>
      <c r="B817" s="40"/>
      <c r="C817" s="229" t="s">
        <v>1309</v>
      </c>
      <c r="D817" s="229" t="s">
        <v>205</v>
      </c>
      <c r="E817" s="230" t="s">
        <v>3107</v>
      </c>
      <c r="F817" s="231" t="s">
        <v>3108</v>
      </c>
      <c r="G817" s="232" t="s">
        <v>850</v>
      </c>
      <c r="H817" s="233">
        <v>4</v>
      </c>
      <c r="I817" s="234"/>
      <c r="J817" s="235">
        <f>ROUND(I817*H817,2)</f>
        <v>0</v>
      </c>
      <c r="K817" s="236"/>
      <c r="L817" s="45"/>
      <c r="M817" s="237" t="s">
        <v>1</v>
      </c>
      <c r="N817" s="238" t="s">
        <v>41</v>
      </c>
      <c r="O817" s="92"/>
      <c r="P817" s="239">
        <f>O817*H817</f>
        <v>0</v>
      </c>
      <c r="Q817" s="239">
        <v>0</v>
      </c>
      <c r="R817" s="239">
        <f>Q817*H817</f>
        <v>0</v>
      </c>
      <c r="S817" s="239">
        <v>0</v>
      </c>
      <c r="T817" s="240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1" t="s">
        <v>277</v>
      </c>
      <c r="AT817" s="241" t="s">
        <v>205</v>
      </c>
      <c r="AU817" s="241" t="s">
        <v>85</v>
      </c>
      <c r="AY817" s="18" t="s">
        <v>203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8" t="s">
        <v>83</v>
      </c>
      <c r="BK817" s="242">
        <f>ROUND(I817*H817,2)</f>
        <v>0</v>
      </c>
      <c r="BL817" s="18" t="s">
        <v>277</v>
      </c>
      <c r="BM817" s="241" t="s">
        <v>3109</v>
      </c>
    </row>
    <row r="818" s="2" customFormat="1">
      <c r="A818" s="39"/>
      <c r="B818" s="40"/>
      <c r="C818" s="41"/>
      <c r="D818" s="245" t="s">
        <v>474</v>
      </c>
      <c r="E818" s="41"/>
      <c r="F818" s="276" t="s">
        <v>980</v>
      </c>
      <c r="G818" s="41"/>
      <c r="H818" s="41"/>
      <c r="I818" s="277"/>
      <c r="J818" s="41"/>
      <c r="K818" s="41"/>
      <c r="L818" s="45"/>
      <c r="M818" s="278"/>
      <c r="N818" s="279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474</v>
      </c>
      <c r="AU818" s="18" t="s">
        <v>85</v>
      </c>
    </row>
    <row r="819" s="2" customFormat="1" ht="33" customHeight="1">
      <c r="A819" s="39"/>
      <c r="B819" s="40"/>
      <c r="C819" s="229" t="s">
        <v>1314</v>
      </c>
      <c r="D819" s="229" t="s">
        <v>205</v>
      </c>
      <c r="E819" s="230" t="s">
        <v>3110</v>
      </c>
      <c r="F819" s="231" t="s">
        <v>3111</v>
      </c>
      <c r="G819" s="232" t="s">
        <v>984</v>
      </c>
      <c r="H819" s="233">
        <v>1.5</v>
      </c>
      <c r="I819" s="234"/>
      <c r="J819" s="235">
        <f>ROUND(I819*H819,2)</f>
        <v>0</v>
      </c>
      <c r="K819" s="236"/>
      <c r="L819" s="45"/>
      <c r="M819" s="237" t="s">
        <v>1</v>
      </c>
      <c r="N819" s="238" t="s">
        <v>41</v>
      </c>
      <c r="O819" s="92"/>
      <c r="P819" s="239">
        <f>O819*H819</f>
        <v>0</v>
      </c>
      <c r="Q819" s="239">
        <v>0</v>
      </c>
      <c r="R819" s="239">
        <f>Q819*H819</f>
        <v>0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277</v>
      </c>
      <c r="AT819" s="241" t="s">
        <v>205</v>
      </c>
      <c r="AU819" s="241" t="s">
        <v>85</v>
      </c>
      <c r="AY819" s="18" t="s">
        <v>203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83</v>
      </c>
      <c r="BK819" s="242">
        <f>ROUND(I819*H819,2)</f>
        <v>0</v>
      </c>
      <c r="BL819" s="18" t="s">
        <v>277</v>
      </c>
      <c r="BM819" s="241" t="s">
        <v>3112</v>
      </c>
    </row>
    <row r="820" s="2" customFormat="1">
      <c r="A820" s="39"/>
      <c r="B820" s="40"/>
      <c r="C820" s="41"/>
      <c r="D820" s="245" t="s">
        <v>474</v>
      </c>
      <c r="E820" s="41"/>
      <c r="F820" s="276" t="s">
        <v>980</v>
      </c>
      <c r="G820" s="41"/>
      <c r="H820" s="41"/>
      <c r="I820" s="277"/>
      <c r="J820" s="41"/>
      <c r="K820" s="41"/>
      <c r="L820" s="45"/>
      <c r="M820" s="278"/>
      <c r="N820" s="279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474</v>
      </c>
      <c r="AU820" s="18" t="s">
        <v>85</v>
      </c>
    </row>
    <row r="821" s="2" customFormat="1" ht="24.15" customHeight="1">
      <c r="A821" s="39"/>
      <c r="B821" s="40"/>
      <c r="C821" s="229" t="s">
        <v>1318</v>
      </c>
      <c r="D821" s="229" t="s">
        <v>205</v>
      </c>
      <c r="E821" s="230" t="s">
        <v>1007</v>
      </c>
      <c r="F821" s="231" t="s">
        <v>1008</v>
      </c>
      <c r="G821" s="232" t="s">
        <v>620</v>
      </c>
      <c r="H821" s="280"/>
      <c r="I821" s="234"/>
      <c r="J821" s="235">
        <f>ROUND(I821*H821,2)</f>
        <v>0</v>
      </c>
      <c r="K821" s="236"/>
      <c r="L821" s="45"/>
      <c r="M821" s="237" t="s">
        <v>1</v>
      </c>
      <c r="N821" s="238" t="s">
        <v>41</v>
      </c>
      <c r="O821" s="92"/>
      <c r="P821" s="239">
        <f>O821*H821</f>
        <v>0</v>
      </c>
      <c r="Q821" s="239">
        <v>0</v>
      </c>
      <c r="R821" s="239">
        <f>Q821*H821</f>
        <v>0</v>
      </c>
      <c r="S821" s="239">
        <v>0</v>
      </c>
      <c r="T821" s="240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1" t="s">
        <v>277</v>
      </c>
      <c r="AT821" s="241" t="s">
        <v>205</v>
      </c>
      <c r="AU821" s="241" t="s">
        <v>85</v>
      </c>
      <c r="AY821" s="18" t="s">
        <v>203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8" t="s">
        <v>83</v>
      </c>
      <c r="BK821" s="242">
        <f>ROUND(I821*H821,2)</f>
        <v>0</v>
      </c>
      <c r="BL821" s="18" t="s">
        <v>277</v>
      </c>
      <c r="BM821" s="241" t="s">
        <v>1009</v>
      </c>
    </row>
    <row r="822" s="12" customFormat="1" ht="22.8" customHeight="1">
      <c r="A822" s="12"/>
      <c r="B822" s="213"/>
      <c r="C822" s="214"/>
      <c r="D822" s="215" t="s">
        <v>75</v>
      </c>
      <c r="E822" s="227" t="s">
        <v>1010</v>
      </c>
      <c r="F822" s="227" t="s">
        <v>1011</v>
      </c>
      <c r="G822" s="214"/>
      <c r="H822" s="214"/>
      <c r="I822" s="217"/>
      <c r="J822" s="228">
        <f>BK822</f>
        <v>0</v>
      </c>
      <c r="K822" s="214"/>
      <c r="L822" s="219"/>
      <c r="M822" s="220"/>
      <c r="N822" s="221"/>
      <c r="O822" s="221"/>
      <c r="P822" s="222">
        <f>SUM(P823:P938)</f>
        <v>0</v>
      </c>
      <c r="Q822" s="221"/>
      <c r="R822" s="222">
        <f>SUM(R823:R938)</f>
        <v>0</v>
      </c>
      <c r="S822" s="221"/>
      <c r="T822" s="223">
        <f>SUM(T823:T938)</f>
        <v>1.488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24" t="s">
        <v>85</v>
      </c>
      <c r="AT822" s="225" t="s">
        <v>75</v>
      </c>
      <c r="AU822" s="225" t="s">
        <v>83</v>
      </c>
      <c r="AY822" s="224" t="s">
        <v>203</v>
      </c>
      <c r="BK822" s="226">
        <f>SUM(BK823:BK938)</f>
        <v>0</v>
      </c>
    </row>
    <row r="823" s="2" customFormat="1" ht="21.75" customHeight="1">
      <c r="A823" s="39"/>
      <c r="B823" s="40"/>
      <c r="C823" s="229" t="s">
        <v>1322</v>
      </c>
      <c r="D823" s="229" t="s">
        <v>205</v>
      </c>
      <c r="E823" s="230" t="s">
        <v>1013</v>
      </c>
      <c r="F823" s="231" t="s">
        <v>1014</v>
      </c>
      <c r="G823" s="232" t="s">
        <v>1015</v>
      </c>
      <c r="H823" s="233">
        <v>1477.175</v>
      </c>
      <c r="I823" s="234"/>
      <c r="J823" s="235">
        <f>ROUND(I823*H823,2)</f>
        <v>0</v>
      </c>
      <c r="K823" s="236"/>
      <c r="L823" s="45"/>
      <c r="M823" s="237" t="s">
        <v>1</v>
      </c>
      <c r="N823" s="238" t="s">
        <v>41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277</v>
      </c>
      <c r="AT823" s="241" t="s">
        <v>205</v>
      </c>
      <c r="AU823" s="241" t="s">
        <v>85</v>
      </c>
      <c r="AY823" s="18" t="s">
        <v>203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83</v>
      </c>
      <c r="BK823" s="242">
        <f>ROUND(I823*H823,2)</f>
        <v>0</v>
      </c>
      <c r="BL823" s="18" t="s">
        <v>277</v>
      </c>
      <c r="BM823" s="241" t="s">
        <v>1016</v>
      </c>
    </row>
    <row r="824" s="2" customFormat="1">
      <c r="A824" s="39"/>
      <c r="B824" s="40"/>
      <c r="C824" s="41"/>
      <c r="D824" s="245" t="s">
        <v>474</v>
      </c>
      <c r="E824" s="41"/>
      <c r="F824" s="276" t="s">
        <v>1017</v>
      </c>
      <c r="G824" s="41"/>
      <c r="H824" s="41"/>
      <c r="I824" s="277"/>
      <c r="J824" s="41"/>
      <c r="K824" s="41"/>
      <c r="L824" s="45"/>
      <c r="M824" s="278"/>
      <c r="N824" s="279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474</v>
      </c>
      <c r="AU824" s="18" t="s">
        <v>85</v>
      </c>
    </row>
    <row r="825" s="13" customFormat="1">
      <c r="A825" s="13"/>
      <c r="B825" s="243"/>
      <c r="C825" s="244"/>
      <c r="D825" s="245" t="s">
        <v>243</v>
      </c>
      <c r="E825" s="246" t="s">
        <v>1</v>
      </c>
      <c r="F825" s="247" t="s">
        <v>652</v>
      </c>
      <c r="G825" s="244"/>
      <c r="H825" s="246" t="s">
        <v>1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243</v>
      </c>
      <c r="AU825" s="253" t="s">
        <v>85</v>
      </c>
      <c r="AV825" s="13" t="s">
        <v>83</v>
      </c>
      <c r="AW825" s="13" t="s">
        <v>32</v>
      </c>
      <c r="AX825" s="13" t="s">
        <v>76</v>
      </c>
      <c r="AY825" s="253" t="s">
        <v>203</v>
      </c>
    </row>
    <row r="826" s="13" customFormat="1">
      <c r="A826" s="13"/>
      <c r="B826" s="243"/>
      <c r="C826" s="244"/>
      <c r="D826" s="245" t="s">
        <v>243</v>
      </c>
      <c r="E826" s="246" t="s">
        <v>1</v>
      </c>
      <c r="F826" s="247" t="s">
        <v>1018</v>
      </c>
      <c r="G826" s="244"/>
      <c r="H826" s="246" t="s">
        <v>1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3" t="s">
        <v>243</v>
      </c>
      <c r="AU826" s="253" t="s">
        <v>85</v>
      </c>
      <c r="AV826" s="13" t="s">
        <v>83</v>
      </c>
      <c r="AW826" s="13" t="s">
        <v>32</v>
      </c>
      <c r="AX826" s="13" t="s">
        <v>76</v>
      </c>
      <c r="AY826" s="253" t="s">
        <v>203</v>
      </c>
    </row>
    <row r="827" s="14" customFormat="1">
      <c r="A827" s="14"/>
      <c r="B827" s="254"/>
      <c r="C827" s="255"/>
      <c r="D827" s="245" t="s">
        <v>243</v>
      </c>
      <c r="E827" s="256" t="s">
        <v>1</v>
      </c>
      <c r="F827" s="257" t="s">
        <v>3113</v>
      </c>
      <c r="G827" s="255"/>
      <c r="H827" s="258">
        <v>176.16999999999999</v>
      </c>
      <c r="I827" s="259"/>
      <c r="J827" s="255"/>
      <c r="K827" s="255"/>
      <c r="L827" s="260"/>
      <c r="M827" s="261"/>
      <c r="N827" s="262"/>
      <c r="O827" s="262"/>
      <c r="P827" s="262"/>
      <c r="Q827" s="262"/>
      <c r="R827" s="262"/>
      <c r="S827" s="262"/>
      <c r="T827" s="26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4" t="s">
        <v>243</v>
      </c>
      <c r="AU827" s="264" t="s">
        <v>85</v>
      </c>
      <c r="AV827" s="14" t="s">
        <v>85</v>
      </c>
      <c r="AW827" s="14" t="s">
        <v>32</v>
      </c>
      <c r="AX827" s="14" t="s">
        <v>76</v>
      </c>
      <c r="AY827" s="264" t="s">
        <v>203</v>
      </c>
    </row>
    <row r="828" s="14" customFormat="1">
      <c r="A828" s="14"/>
      <c r="B828" s="254"/>
      <c r="C828" s="255"/>
      <c r="D828" s="245" t="s">
        <v>243</v>
      </c>
      <c r="E828" s="256" t="s">
        <v>1</v>
      </c>
      <c r="F828" s="257" t="s">
        <v>3114</v>
      </c>
      <c r="G828" s="255"/>
      <c r="H828" s="258">
        <v>1108.3299999999999</v>
      </c>
      <c r="I828" s="259"/>
      <c r="J828" s="255"/>
      <c r="K828" s="255"/>
      <c r="L828" s="260"/>
      <c r="M828" s="261"/>
      <c r="N828" s="262"/>
      <c r="O828" s="262"/>
      <c r="P828" s="262"/>
      <c r="Q828" s="262"/>
      <c r="R828" s="262"/>
      <c r="S828" s="262"/>
      <c r="T828" s="26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4" t="s">
        <v>243</v>
      </c>
      <c r="AU828" s="264" t="s">
        <v>85</v>
      </c>
      <c r="AV828" s="14" t="s">
        <v>85</v>
      </c>
      <c r="AW828" s="14" t="s">
        <v>32</v>
      </c>
      <c r="AX828" s="14" t="s">
        <v>76</v>
      </c>
      <c r="AY828" s="264" t="s">
        <v>203</v>
      </c>
    </row>
    <row r="829" s="16" customFormat="1">
      <c r="A829" s="16"/>
      <c r="B829" s="292"/>
      <c r="C829" s="293"/>
      <c r="D829" s="245" t="s">
        <v>243</v>
      </c>
      <c r="E829" s="294" t="s">
        <v>1</v>
      </c>
      <c r="F829" s="295" t="s">
        <v>669</v>
      </c>
      <c r="G829" s="293"/>
      <c r="H829" s="296">
        <v>1284.5</v>
      </c>
      <c r="I829" s="297"/>
      <c r="J829" s="293"/>
      <c r="K829" s="293"/>
      <c r="L829" s="298"/>
      <c r="M829" s="299"/>
      <c r="N829" s="300"/>
      <c r="O829" s="300"/>
      <c r="P829" s="300"/>
      <c r="Q829" s="300"/>
      <c r="R829" s="300"/>
      <c r="S829" s="300"/>
      <c r="T829" s="301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302" t="s">
        <v>243</v>
      </c>
      <c r="AU829" s="302" t="s">
        <v>85</v>
      </c>
      <c r="AV829" s="16" t="s">
        <v>108</v>
      </c>
      <c r="AW829" s="16" t="s">
        <v>32</v>
      </c>
      <c r="AX829" s="16" t="s">
        <v>76</v>
      </c>
      <c r="AY829" s="302" t="s">
        <v>203</v>
      </c>
    </row>
    <row r="830" s="14" customFormat="1">
      <c r="A830" s="14"/>
      <c r="B830" s="254"/>
      <c r="C830" s="255"/>
      <c r="D830" s="245" t="s">
        <v>243</v>
      </c>
      <c r="E830" s="256" t="s">
        <v>1</v>
      </c>
      <c r="F830" s="257" t="s">
        <v>3115</v>
      </c>
      <c r="G830" s="255"/>
      <c r="H830" s="258">
        <v>192.67500000000001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4" t="s">
        <v>243</v>
      </c>
      <c r="AU830" s="264" t="s">
        <v>85</v>
      </c>
      <c r="AV830" s="14" t="s">
        <v>85</v>
      </c>
      <c r="AW830" s="14" t="s">
        <v>32</v>
      </c>
      <c r="AX830" s="14" t="s">
        <v>76</v>
      </c>
      <c r="AY830" s="264" t="s">
        <v>203</v>
      </c>
    </row>
    <row r="831" s="15" customFormat="1">
      <c r="A831" s="15"/>
      <c r="B831" s="265"/>
      <c r="C831" s="266"/>
      <c r="D831" s="245" t="s">
        <v>243</v>
      </c>
      <c r="E831" s="267" t="s">
        <v>1</v>
      </c>
      <c r="F831" s="268" t="s">
        <v>247</v>
      </c>
      <c r="G831" s="266"/>
      <c r="H831" s="269">
        <v>1477.175</v>
      </c>
      <c r="I831" s="270"/>
      <c r="J831" s="266"/>
      <c r="K831" s="266"/>
      <c r="L831" s="271"/>
      <c r="M831" s="272"/>
      <c r="N831" s="273"/>
      <c r="O831" s="273"/>
      <c r="P831" s="273"/>
      <c r="Q831" s="273"/>
      <c r="R831" s="273"/>
      <c r="S831" s="273"/>
      <c r="T831" s="27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5" t="s">
        <v>243</v>
      </c>
      <c r="AU831" s="275" t="s">
        <v>85</v>
      </c>
      <c r="AV831" s="15" t="s">
        <v>209</v>
      </c>
      <c r="AW831" s="15" t="s">
        <v>32</v>
      </c>
      <c r="AX831" s="15" t="s">
        <v>83</v>
      </c>
      <c r="AY831" s="275" t="s">
        <v>203</v>
      </c>
    </row>
    <row r="832" s="2" customFormat="1" ht="37.8" customHeight="1">
      <c r="A832" s="39"/>
      <c r="B832" s="40"/>
      <c r="C832" s="229" t="s">
        <v>427</v>
      </c>
      <c r="D832" s="229" t="s">
        <v>205</v>
      </c>
      <c r="E832" s="230" t="s">
        <v>3116</v>
      </c>
      <c r="F832" s="231" t="s">
        <v>3117</v>
      </c>
      <c r="G832" s="232" t="s">
        <v>850</v>
      </c>
      <c r="H832" s="233">
        <v>4</v>
      </c>
      <c r="I832" s="234"/>
      <c r="J832" s="235">
        <f>ROUND(I832*H832,2)</f>
        <v>0</v>
      </c>
      <c r="K832" s="236"/>
      <c r="L832" s="45"/>
      <c r="M832" s="237" t="s">
        <v>1</v>
      </c>
      <c r="N832" s="238" t="s">
        <v>41</v>
      </c>
      <c r="O832" s="92"/>
      <c r="P832" s="239">
        <f>O832*H832</f>
        <v>0</v>
      </c>
      <c r="Q832" s="239">
        <v>0</v>
      </c>
      <c r="R832" s="239">
        <f>Q832*H832</f>
        <v>0</v>
      </c>
      <c r="S832" s="239">
        <v>0</v>
      </c>
      <c r="T832" s="240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1" t="s">
        <v>277</v>
      </c>
      <c r="AT832" s="241" t="s">
        <v>205</v>
      </c>
      <c r="AU832" s="241" t="s">
        <v>85</v>
      </c>
      <c r="AY832" s="18" t="s">
        <v>203</v>
      </c>
      <c r="BE832" s="242">
        <f>IF(N832="základní",J832,0)</f>
        <v>0</v>
      </c>
      <c r="BF832" s="242">
        <f>IF(N832="snížená",J832,0)</f>
        <v>0</v>
      </c>
      <c r="BG832" s="242">
        <f>IF(N832="zákl. přenesená",J832,0)</f>
        <v>0</v>
      </c>
      <c r="BH832" s="242">
        <f>IF(N832="sníž. přenesená",J832,0)</f>
        <v>0</v>
      </c>
      <c r="BI832" s="242">
        <f>IF(N832="nulová",J832,0)</f>
        <v>0</v>
      </c>
      <c r="BJ832" s="18" t="s">
        <v>83</v>
      </c>
      <c r="BK832" s="242">
        <f>ROUND(I832*H832,2)</f>
        <v>0</v>
      </c>
      <c r="BL832" s="18" t="s">
        <v>277</v>
      </c>
      <c r="BM832" s="241" t="s">
        <v>3118</v>
      </c>
    </row>
    <row r="833" s="2" customFormat="1">
      <c r="A833" s="39"/>
      <c r="B833" s="40"/>
      <c r="C833" s="41"/>
      <c r="D833" s="245" t="s">
        <v>474</v>
      </c>
      <c r="E833" s="41"/>
      <c r="F833" s="276" t="s">
        <v>1032</v>
      </c>
      <c r="G833" s="41"/>
      <c r="H833" s="41"/>
      <c r="I833" s="277"/>
      <c r="J833" s="41"/>
      <c r="K833" s="41"/>
      <c r="L833" s="45"/>
      <c r="M833" s="278"/>
      <c r="N833" s="279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474</v>
      </c>
      <c r="AU833" s="18" t="s">
        <v>85</v>
      </c>
    </row>
    <row r="834" s="2" customFormat="1" ht="24.15" customHeight="1">
      <c r="A834" s="39"/>
      <c r="B834" s="40"/>
      <c r="C834" s="229" t="s">
        <v>1330</v>
      </c>
      <c r="D834" s="229" t="s">
        <v>205</v>
      </c>
      <c r="E834" s="230" t="s">
        <v>3119</v>
      </c>
      <c r="F834" s="231" t="s">
        <v>3120</v>
      </c>
      <c r="G834" s="232" t="s">
        <v>984</v>
      </c>
      <c r="H834" s="233">
        <v>33.5</v>
      </c>
      <c r="I834" s="234"/>
      <c r="J834" s="235">
        <f>ROUND(I834*H834,2)</f>
        <v>0</v>
      </c>
      <c r="K834" s="236"/>
      <c r="L834" s="45"/>
      <c r="M834" s="237" t="s">
        <v>1</v>
      </c>
      <c r="N834" s="238" t="s">
        <v>41</v>
      </c>
      <c r="O834" s="92"/>
      <c r="P834" s="239">
        <f>O834*H834</f>
        <v>0</v>
      </c>
      <c r="Q834" s="239">
        <v>0</v>
      </c>
      <c r="R834" s="239">
        <f>Q834*H834</f>
        <v>0</v>
      </c>
      <c r="S834" s="239">
        <v>0</v>
      </c>
      <c r="T834" s="240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1" t="s">
        <v>277</v>
      </c>
      <c r="AT834" s="241" t="s">
        <v>205</v>
      </c>
      <c r="AU834" s="241" t="s">
        <v>85</v>
      </c>
      <c r="AY834" s="18" t="s">
        <v>203</v>
      </c>
      <c r="BE834" s="242">
        <f>IF(N834="základní",J834,0)</f>
        <v>0</v>
      </c>
      <c r="BF834" s="242">
        <f>IF(N834="snížená",J834,0)</f>
        <v>0</v>
      </c>
      <c r="BG834" s="242">
        <f>IF(N834="zákl. přenesená",J834,0)</f>
        <v>0</v>
      </c>
      <c r="BH834" s="242">
        <f>IF(N834="sníž. přenesená",J834,0)</f>
        <v>0</v>
      </c>
      <c r="BI834" s="242">
        <f>IF(N834="nulová",J834,0)</f>
        <v>0</v>
      </c>
      <c r="BJ834" s="18" t="s">
        <v>83</v>
      </c>
      <c r="BK834" s="242">
        <f>ROUND(I834*H834,2)</f>
        <v>0</v>
      </c>
      <c r="BL834" s="18" t="s">
        <v>277</v>
      </c>
      <c r="BM834" s="241" t="s">
        <v>3121</v>
      </c>
    </row>
    <row r="835" s="2" customFormat="1">
      <c r="A835" s="39"/>
      <c r="B835" s="40"/>
      <c r="C835" s="41"/>
      <c r="D835" s="245" t="s">
        <v>474</v>
      </c>
      <c r="E835" s="41"/>
      <c r="F835" s="276" t="s">
        <v>1032</v>
      </c>
      <c r="G835" s="41"/>
      <c r="H835" s="41"/>
      <c r="I835" s="277"/>
      <c r="J835" s="41"/>
      <c r="K835" s="41"/>
      <c r="L835" s="45"/>
      <c r="M835" s="278"/>
      <c r="N835" s="279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474</v>
      </c>
      <c r="AU835" s="18" t="s">
        <v>85</v>
      </c>
    </row>
    <row r="836" s="2" customFormat="1" ht="37.8" customHeight="1">
      <c r="A836" s="39"/>
      <c r="B836" s="40"/>
      <c r="C836" s="229" t="s">
        <v>1336</v>
      </c>
      <c r="D836" s="229" t="s">
        <v>205</v>
      </c>
      <c r="E836" s="230" t="s">
        <v>3122</v>
      </c>
      <c r="F836" s="231" t="s">
        <v>3123</v>
      </c>
      <c r="G836" s="232" t="s">
        <v>984</v>
      </c>
      <c r="H836" s="233">
        <v>22.25</v>
      </c>
      <c r="I836" s="234"/>
      <c r="J836" s="235">
        <f>ROUND(I836*H836,2)</f>
        <v>0</v>
      </c>
      <c r="K836" s="236"/>
      <c r="L836" s="45"/>
      <c r="M836" s="237" t="s">
        <v>1</v>
      </c>
      <c r="N836" s="238" t="s">
        <v>41</v>
      </c>
      <c r="O836" s="92"/>
      <c r="P836" s="239">
        <f>O836*H836</f>
        <v>0</v>
      </c>
      <c r="Q836" s="239">
        <v>0</v>
      </c>
      <c r="R836" s="239">
        <f>Q836*H836</f>
        <v>0</v>
      </c>
      <c r="S836" s="239">
        <v>0</v>
      </c>
      <c r="T836" s="240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1" t="s">
        <v>277</v>
      </c>
      <c r="AT836" s="241" t="s">
        <v>205</v>
      </c>
      <c r="AU836" s="241" t="s">
        <v>85</v>
      </c>
      <c r="AY836" s="18" t="s">
        <v>203</v>
      </c>
      <c r="BE836" s="242">
        <f>IF(N836="základní",J836,0)</f>
        <v>0</v>
      </c>
      <c r="BF836" s="242">
        <f>IF(N836="snížená",J836,0)</f>
        <v>0</v>
      </c>
      <c r="BG836" s="242">
        <f>IF(N836="zákl. přenesená",J836,0)</f>
        <v>0</v>
      </c>
      <c r="BH836" s="242">
        <f>IF(N836="sníž. přenesená",J836,0)</f>
        <v>0</v>
      </c>
      <c r="BI836" s="242">
        <f>IF(N836="nulová",J836,0)</f>
        <v>0</v>
      </c>
      <c r="BJ836" s="18" t="s">
        <v>83</v>
      </c>
      <c r="BK836" s="242">
        <f>ROUND(I836*H836,2)</f>
        <v>0</v>
      </c>
      <c r="BL836" s="18" t="s">
        <v>277</v>
      </c>
      <c r="BM836" s="241" t="s">
        <v>3124</v>
      </c>
    </row>
    <row r="837" s="2" customFormat="1">
      <c r="A837" s="39"/>
      <c r="B837" s="40"/>
      <c r="C837" s="41"/>
      <c r="D837" s="245" t="s">
        <v>474</v>
      </c>
      <c r="E837" s="41"/>
      <c r="F837" s="276" t="s">
        <v>1032</v>
      </c>
      <c r="G837" s="41"/>
      <c r="H837" s="41"/>
      <c r="I837" s="277"/>
      <c r="J837" s="41"/>
      <c r="K837" s="41"/>
      <c r="L837" s="45"/>
      <c r="M837" s="278"/>
      <c r="N837" s="279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474</v>
      </c>
      <c r="AU837" s="18" t="s">
        <v>85</v>
      </c>
    </row>
    <row r="838" s="2" customFormat="1" ht="37.8" customHeight="1">
      <c r="A838" s="39"/>
      <c r="B838" s="40"/>
      <c r="C838" s="229" t="s">
        <v>1341</v>
      </c>
      <c r="D838" s="229" t="s">
        <v>205</v>
      </c>
      <c r="E838" s="230" t="s">
        <v>3125</v>
      </c>
      <c r="F838" s="231" t="s">
        <v>3126</v>
      </c>
      <c r="G838" s="232" t="s">
        <v>984</v>
      </c>
      <c r="H838" s="233">
        <v>3.9500000000000002</v>
      </c>
      <c r="I838" s="234"/>
      <c r="J838" s="235">
        <f>ROUND(I838*H838,2)</f>
        <v>0</v>
      </c>
      <c r="K838" s="236"/>
      <c r="L838" s="45"/>
      <c r="M838" s="237" t="s">
        <v>1</v>
      </c>
      <c r="N838" s="238" t="s">
        <v>41</v>
      </c>
      <c r="O838" s="92"/>
      <c r="P838" s="239">
        <f>O838*H838</f>
        <v>0</v>
      </c>
      <c r="Q838" s="239">
        <v>0</v>
      </c>
      <c r="R838" s="239">
        <f>Q838*H838</f>
        <v>0</v>
      </c>
      <c r="S838" s="239">
        <v>0</v>
      </c>
      <c r="T838" s="240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1" t="s">
        <v>277</v>
      </c>
      <c r="AT838" s="241" t="s">
        <v>205</v>
      </c>
      <c r="AU838" s="241" t="s">
        <v>85</v>
      </c>
      <c r="AY838" s="18" t="s">
        <v>203</v>
      </c>
      <c r="BE838" s="242">
        <f>IF(N838="základní",J838,0)</f>
        <v>0</v>
      </c>
      <c r="BF838" s="242">
        <f>IF(N838="snížená",J838,0)</f>
        <v>0</v>
      </c>
      <c r="BG838" s="242">
        <f>IF(N838="zákl. přenesená",J838,0)</f>
        <v>0</v>
      </c>
      <c r="BH838" s="242">
        <f>IF(N838="sníž. přenesená",J838,0)</f>
        <v>0</v>
      </c>
      <c r="BI838" s="242">
        <f>IF(N838="nulová",J838,0)</f>
        <v>0</v>
      </c>
      <c r="BJ838" s="18" t="s">
        <v>83</v>
      </c>
      <c r="BK838" s="242">
        <f>ROUND(I838*H838,2)</f>
        <v>0</v>
      </c>
      <c r="BL838" s="18" t="s">
        <v>277</v>
      </c>
      <c r="BM838" s="241" t="s">
        <v>3127</v>
      </c>
    </row>
    <row r="839" s="2" customFormat="1">
      <c r="A839" s="39"/>
      <c r="B839" s="40"/>
      <c r="C839" s="41"/>
      <c r="D839" s="245" t="s">
        <v>474</v>
      </c>
      <c r="E839" s="41"/>
      <c r="F839" s="276" t="s">
        <v>1032</v>
      </c>
      <c r="G839" s="41"/>
      <c r="H839" s="41"/>
      <c r="I839" s="277"/>
      <c r="J839" s="41"/>
      <c r="K839" s="41"/>
      <c r="L839" s="45"/>
      <c r="M839" s="278"/>
      <c r="N839" s="279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474</v>
      </c>
      <c r="AU839" s="18" t="s">
        <v>85</v>
      </c>
    </row>
    <row r="840" s="2" customFormat="1" ht="37.8" customHeight="1">
      <c r="A840" s="39"/>
      <c r="B840" s="40"/>
      <c r="C840" s="229" t="s">
        <v>1346</v>
      </c>
      <c r="D840" s="229" t="s">
        <v>205</v>
      </c>
      <c r="E840" s="230" t="s">
        <v>3128</v>
      </c>
      <c r="F840" s="231" t="s">
        <v>3129</v>
      </c>
      <c r="G840" s="232" t="s">
        <v>984</v>
      </c>
      <c r="H840" s="233">
        <v>8.5999999999999996</v>
      </c>
      <c r="I840" s="234"/>
      <c r="J840" s="235">
        <f>ROUND(I840*H840,2)</f>
        <v>0</v>
      </c>
      <c r="K840" s="236"/>
      <c r="L840" s="45"/>
      <c r="M840" s="237" t="s">
        <v>1</v>
      </c>
      <c r="N840" s="238" t="s">
        <v>41</v>
      </c>
      <c r="O840" s="92"/>
      <c r="P840" s="239">
        <f>O840*H840</f>
        <v>0</v>
      </c>
      <c r="Q840" s="239">
        <v>0</v>
      </c>
      <c r="R840" s="239">
        <f>Q840*H840</f>
        <v>0</v>
      </c>
      <c r="S840" s="239">
        <v>0</v>
      </c>
      <c r="T840" s="240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41" t="s">
        <v>277</v>
      </c>
      <c r="AT840" s="241" t="s">
        <v>205</v>
      </c>
      <c r="AU840" s="241" t="s">
        <v>85</v>
      </c>
      <c r="AY840" s="18" t="s">
        <v>203</v>
      </c>
      <c r="BE840" s="242">
        <f>IF(N840="základní",J840,0)</f>
        <v>0</v>
      </c>
      <c r="BF840" s="242">
        <f>IF(N840="snížená",J840,0)</f>
        <v>0</v>
      </c>
      <c r="BG840" s="242">
        <f>IF(N840="zákl. přenesená",J840,0)</f>
        <v>0</v>
      </c>
      <c r="BH840" s="242">
        <f>IF(N840="sníž. přenesená",J840,0)</f>
        <v>0</v>
      </c>
      <c r="BI840" s="242">
        <f>IF(N840="nulová",J840,0)</f>
        <v>0</v>
      </c>
      <c r="BJ840" s="18" t="s">
        <v>83</v>
      </c>
      <c r="BK840" s="242">
        <f>ROUND(I840*H840,2)</f>
        <v>0</v>
      </c>
      <c r="BL840" s="18" t="s">
        <v>277</v>
      </c>
      <c r="BM840" s="241" t="s">
        <v>3130</v>
      </c>
    </row>
    <row r="841" s="2" customFormat="1">
      <c r="A841" s="39"/>
      <c r="B841" s="40"/>
      <c r="C841" s="41"/>
      <c r="D841" s="245" t="s">
        <v>474</v>
      </c>
      <c r="E841" s="41"/>
      <c r="F841" s="276" t="s">
        <v>1032</v>
      </c>
      <c r="G841" s="41"/>
      <c r="H841" s="41"/>
      <c r="I841" s="277"/>
      <c r="J841" s="41"/>
      <c r="K841" s="41"/>
      <c r="L841" s="45"/>
      <c r="M841" s="278"/>
      <c r="N841" s="279"/>
      <c r="O841" s="92"/>
      <c r="P841" s="92"/>
      <c r="Q841" s="92"/>
      <c r="R841" s="92"/>
      <c r="S841" s="92"/>
      <c r="T841" s="93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474</v>
      </c>
      <c r="AU841" s="18" t="s">
        <v>85</v>
      </c>
    </row>
    <row r="842" s="2" customFormat="1" ht="37.8" customHeight="1">
      <c r="A842" s="39"/>
      <c r="B842" s="40"/>
      <c r="C842" s="229" t="s">
        <v>1350</v>
      </c>
      <c r="D842" s="229" t="s">
        <v>205</v>
      </c>
      <c r="E842" s="230" t="s">
        <v>3131</v>
      </c>
      <c r="F842" s="231" t="s">
        <v>3132</v>
      </c>
      <c r="G842" s="232" t="s">
        <v>984</v>
      </c>
      <c r="H842" s="233">
        <v>10.199999999999999</v>
      </c>
      <c r="I842" s="234"/>
      <c r="J842" s="235">
        <f>ROUND(I842*H842,2)</f>
        <v>0</v>
      </c>
      <c r="K842" s="236"/>
      <c r="L842" s="45"/>
      <c r="M842" s="237" t="s">
        <v>1</v>
      </c>
      <c r="N842" s="238" t="s">
        <v>41</v>
      </c>
      <c r="O842" s="92"/>
      <c r="P842" s="239">
        <f>O842*H842</f>
        <v>0</v>
      </c>
      <c r="Q842" s="239">
        <v>0</v>
      </c>
      <c r="R842" s="239">
        <f>Q842*H842</f>
        <v>0</v>
      </c>
      <c r="S842" s="239">
        <v>0</v>
      </c>
      <c r="T842" s="240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1" t="s">
        <v>277</v>
      </c>
      <c r="AT842" s="241" t="s">
        <v>205</v>
      </c>
      <c r="AU842" s="241" t="s">
        <v>85</v>
      </c>
      <c r="AY842" s="18" t="s">
        <v>203</v>
      </c>
      <c r="BE842" s="242">
        <f>IF(N842="základní",J842,0)</f>
        <v>0</v>
      </c>
      <c r="BF842" s="242">
        <f>IF(N842="snížená",J842,0)</f>
        <v>0</v>
      </c>
      <c r="BG842" s="242">
        <f>IF(N842="zákl. přenesená",J842,0)</f>
        <v>0</v>
      </c>
      <c r="BH842" s="242">
        <f>IF(N842="sníž. přenesená",J842,0)</f>
        <v>0</v>
      </c>
      <c r="BI842" s="242">
        <f>IF(N842="nulová",J842,0)</f>
        <v>0</v>
      </c>
      <c r="BJ842" s="18" t="s">
        <v>83</v>
      </c>
      <c r="BK842" s="242">
        <f>ROUND(I842*H842,2)</f>
        <v>0</v>
      </c>
      <c r="BL842" s="18" t="s">
        <v>277</v>
      </c>
      <c r="BM842" s="241" t="s">
        <v>3133</v>
      </c>
    </row>
    <row r="843" s="2" customFormat="1">
      <c r="A843" s="39"/>
      <c r="B843" s="40"/>
      <c r="C843" s="41"/>
      <c r="D843" s="245" t="s">
        <v>474</v>
      </c>
      <c r="E843" s="41"/>
      <c r="F843" s="276" t="s">
        <v>1032</v>
      </c>
      <c r="G843" s="41"/>
      <c r="H843" s="41"/>
      <c r="I843" s="277"/>
      <c r="J843" s="41"/>
      <c r="K843" s="41"/>
      <c r="L843" s="45"/>
      <c r="M843" s="278"/>
      <c r="N843" s="279"/>
      <c r="O843" s="92"/>
      <c r="P843" s="92"/>
      <c r="Q843" s="92"/>
      <c r="R843" s="92"/>
      <c r="S843" s="92"/>
      <c r="T843" s="93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474</v>
      </c>
      <c r="AU843" s="18" t="s">
        <v>85</v>
      </c>
    </row>
    <row r="844" s="2" customFormat="1" ht="37.8" customHeight="1">
      <c r="A844" s="39"/>
      <c r="B844" s="40"/>
      <c r="C844" s="229" t="s">
        <v>1354</v>
      </c>
      <c r="D844" s="229" t="s">
        <v>205</v>
      </c>
      <c r="E844" s="230" t="s">
        <v>3134</v>
      </c>
      <c r="F844" s="231" t="s">
        <v>3135</v>
      </c>
      <c r="G844" s="232" t="s">
        <v>1015</v>
      </c>
      <c r="H844" s="233">
        <v>248</v>
      </c>
      <c r="I844" s="234"/>
      <c r="J844" s="235">
        <f>ROUND(I844*H844,2)</f>
        <v>0</v>
      </c>
      <c r="K844" s="236"/>
      <c r="L844" s="45"/>
      <c r="M844" s="237" t="s">
        <v>1</v>
      </c>
      <c r="N844" s="238" t="s">
        <v>41</v>
      </c>
      <c r="O844" s="92"/>
      <c r="P844" s="239">
        <f>O844*H844</f>
        <v>0</v>
      </c>
      <c r="Q844" s="239">
        <v>0</v>
      </c>
      <c r="R844" s="239">
        <f>Q844*H844</f>
        <v>0</v>
      </c>
      <c r="S844" s="239">
        <v>0</v>
      </c>
      <c r="T844" s="240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1" t="s">
        <v>277</v>
      </c>
      <c r="AT844" s="241" t="s">
        <v>205</v>
      </c>
      <c r="AU844" s="241" t="s">
        <v>85</v>
      </c>
      <c r="AY844" s="18" t="s">
        <v>203</v>
      </c>
      <c r="BE844" s="242">
        <f>IF(N844="základní",J844,0)</f>
        <v>0</v>
      </c>
      <c r="BF844" s="242">
        <f>IF(N844="snížená",J844,0)</f>
        <v>0</v>
      </c>
      <c r="BG844" s="242">
        <f>IF(N844="zákl. přenesená",J844,0)</f>
        <v>0</v>
      </c>
      <c r="BH844" s="242">
        <f>IF(N844="sníž. přenesená",J844,0)</f>
        <v>0</v>
      </c>
      <c r="BI844" s="242">
        <f>IF(N844="nulová",J844,0)</f>
        <v>0</v>
      </c>
      <c r="BJ844" s="18" t="s">
        <v>83</v>
      </c>
      <c r="BK844" s="242">
        <f>ROUND(I844*H844,2)</f>
        <v>0</v>
      </c>
      <c r="BL844" s="18" t="s">
        <v>277</v>
      </c>
      <c r="BM844" s="241" t="s">
        <v>3136</v>
      </c>
    </row>
    <row r="845" s="2" customFormat="1">
      <c r="A845" s="39"/>
      <c r="B845" s="40"/>
      <c r="C845" s="41"/>
      <c r="D845" s="245" t="s">
        <v>474</v>
      </c>
      <c r="E845" s="41"/>
      <c r="F845" s="276" t="s">
        <v>1032</v>
      </c>
      <c r="G845" s="41"/>
      <c r="H845" s="41"/>
      <c r="I845" s="277"/>
      <c r="J845" s="41"/>
      <c r="K845" s="41"/>
      <c r="L845" s="45"/>
      <c r="M845" s="278"/>
      <c r="N845" s="279"/>
      <c r="O845" s="92"/>
      <c r="P845" s="92"/>
      <c r="Q845" s="92"/>
      <c r="R845" s="92"/>
      <c r="S845" s="92"/>
      <c r="T845" s="9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474</v>
      </c>
      <c r="AU845" s="18" t="s">
        <v>85</v>
      </c>
    </row>
    <row r="846" s="2" customFormat="1" ht="37.8" customHeight="1">
      <c r="A846" s="39"/>
      <c r="B846" s="40"/>
      <c r="C846" s="229" t="s">
        <v>1359</v>
      </c>
      <c r="D846" s="229" t="s">
        <v>205</v>
      </c>
      <c r="E846" s="230" t="s">
        <v>3137</v>
      </c>
      <c r="F846" s="231" t="s">
        <v>3138</v>
      </c>
      <c r="G846" s="232" t="s">
        <v>984</v>
      </c>
      <c r="H846" s="233">
        <v>6.0999999999999996</v>
      </c>
      <c r="I846" s="234"/>
      <c r="J846" s="235">
        <f>ROUND(I846*H846,2)</f>
        <v>0</v>
      </c>
      <c r="K846" s="236"/>
      <c r="L846" s="45"/>
      <c r="M846" s="237" t="s">
        <v>1</v>
      </c>
      <c r="N846" s="238" t="s">
        <v>41</v>
      </c>
      <c r="O846" s="92"/>
      <c r="P846" s="239">
        <f>O846*H846</f>
        <v>0</v>
      </c>
      <c r="Q846" s="239">
        <v>0</v>
      </c>
      <c r="R846" s="239">
        <f>Q846*H846</f>
        <v>0</v>
      </c>
      <c r="S846" s="239">
        <v>0</v>
      </c>
      <c r="T846" s="240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1" t="s">
        <v>277</v>
      </c>
      <c r="AT846" s="241" t="s">
        <v>205</v>
      </c>
      <c r="AU846" s="241" t="s">
        <v>85</v>
      </c>
      <c r="AY846" s="18" t="s">
        <v>203</v>
      </c>
      <c r="BE846" s="242">
        <f>IF(N846="základní",J846,0)</f>
        <v>0</v>
      </c>
      <c r="BF846" s="242">
        <f>IF(N846="snížená",J846,0)</f>
        <v>0</v>
      </c>
      <c r="BG846" s="242">
        <f>IF(N846="zákl. přenesená",J846,0)</f>
        <v>0</v>
      </c>
      <c r="BH846" s="242">
        <f>IF(N846="sníž. přenesená",J846,0)</f>
        <v>0</v>
      </c>
      <c r="BI846" s="242">
        <f>IF(N846="nulová",J846,0)</f>
        <v>0</v>
      </c>
      <c r="BJ846" s="18" t="s">
        <v>83</v>
      </c>
      <c r="BK846" s="242">
        <f>ROUND(I846*H846,2)</f>
        <v>0</v>
      </c>
      <c r="BL846" s="18" t="s">
        <v>277</v>
      </c>
      <c r="BM846" s="241" t="s">
        <v>3139</v>
      </c>
    </row>
    <row r="847" s="2" customFormat="1">
      <c r="A847" s="39"/>
      <c r="B847" s="40"/>
      <c r="C847" s="41"/>
      <c r="D847" s="245" t="s">
        <v>474</v>
      </c>
      <c r="E847" s="41"/>
      <c r="F847" s="276" t="s">
        <v>1032</v>
      </c>
      <c r="G847" s="41"/>
      <c r="H847" s="41"/>
      <c r="I847" s="277"/>
      <c r="J847" s="41"/>
      <c r="K847" s="41"/>
      <c r="L847" s="45"/>
      <c r="M847" s="278"/>
      <c r="N847" s="279"/>
      <c r="O847" s="92"/>
      <c r="P847" s="92"/>
      <c r="Q847" s="92"/>
      <c r="R847" s="92"/>
      <c r="S847" s="92"/>
      <c r="T847" s="93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474</v>
      </c>
      <c r="AU847" s="18" t="s">
        <v>85</v>
      </c>
    </row>
    <row r="848" s="2" customFormat="1" ht="37.8" customHeight="1">
      <c r="A848" s="39"/>
      <c r="B848" s="40"/>
      <c r="C848" s="229" t="s">
        <v>432</v>
      </c>
      <c r="D848" s="229" t="s">
        <v>205</v>
      </c>
      <c r="E848" s="230" t="s">
        <v>3140</v>
      </c>
      <c r="F848" s="231" t="s">
        <v>3141</v>
      </c>
      <c r="G848" s="232" t="s">
        <v>850</v>
      </c>
      <c r="H848" s="233">
        <v>1</v>
      </c>
      <c r="I848" s="234"/>
      <c r="J848" s="235">
        <f>ROUND(I848*H848,2)</f>
        <v>0</v>
      </c>
      <c r="K848" s="236"/>
      <c r="L848" s="45"/>
      <c r="M848" s="237" t="s">
        <v>1</v>
      </c>
      <c r="N848" s="238" t="s">
        <v>41</v>
      </c>
      <c r="O848" s="92"/>
      <c r="P848" s="239">
        <f>O848*H848</f>
        <v>0</v>
      </c>
      <c r="Q848" s="239">
        <v>0</v>
      </c>
      <c r="R848" s="239">
        <f>Q848*H848</f>
        <v>0</v>
      </c>
      <c r="S848" s="239">
        <v>0</v>
      </c>
      <c r="T848" s="240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1" t="s">
        <v>277</v>
      </c>
      <c r="AT848" s="241" t="s">
        <v>205</v>
      </c>
      <c r="AU848" s="241" t="s">
        <v>85</v>
      </c>
      <c r="AY848" s="18" t="s">
        <v>203</v>
      </c>
      <c r="BE848" s="242">
        <f>IF(N848="základní",J848,0)</f>
        <v>0</v>
      </c>
      <c r="BF848" s="242">
        <f>IF(N848="snížená",J848,0)</f>
        <v>0</v>
      </c>
      <c r="BG848" s="242">
        <f>IF(N848="zákl. přenesená",J848,0)</f>
        <v>0</v>
      </c>
      <c r="BH848" s="242">
        <f>IF(N848="sníž. přenesená",J848,0)</f>
        <v>0</v>
      </c>
      <c r="BI848" s="242">
        <f>IF(N848="nulová",J848,0)</f>
        <v>0</v>
      </c>
      <c r="BJ848" s="18" t="s">
        <v>83</v>
      </c>
      <c r="BK848" s="242">
        <f>ROUND(I848*H848,2)</f>
        <v>0</v>
      </c>
      <c r="BL848" s="18" t="s">
        <v>277</v>
      </c>
      <c r="BM848" s="241" t="s">
        <v>3142</v>
      </c>
    </row>
    <row r="849" s="2" customFormat="1">
      <c r="A849" s="39"/>
      <c r="B849" s="40"/>
      <c r="C849" s="41"/>
      <c r="D849" s="245" t="s">
        <v>474</v>
      </c>
      <c r="E849" s="41"/>
      <c r="F849" s="276" t="s">
        <v>1032</v>
      </c>
      <c r="G849" s="41"/>
      <c r="H849" s="41"/>
      <c r="I849" s="277"/>
      <c r="J849" s="41"/>
      <c r="K849" s="41"/>
      <c r="L849" s="45"/>
      <c r="M849" s="278"/>
      <c r="N849" s="279"/>
      <c r="O849" s="92"/>
      <c r="P849" s="92"/>
      <c r="Q849" s="92"/>
      <c r="R849" s="92"/>
      <c r="S849" s="92"/>
      <c r="T849" s="93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474</v>
      </c>
      <c r="AU849" s="18" t="s">
        <v>85</v>
      </c>
    </row>
    <row r="850" s="2" customFormat="1" ht="37.8" customHeight="1">
      <c r="A850" s="39"/>
      <c r="B850" s="40"/>
      <c r="C850" s="229" t="s">
        <v>1376</v>
      </c>
      <c r="D850" s="229" t="s">
        <v>205</v>
      </c>
      <c r="E850" s="230" t="s">
        <v>3143</v>
      </c>
      <c r="F850" s="231" t="s">
        <v>3144</v>
      </c>
      <c r="G850" s="232" t="s">
        <v>850</v>
      </c>
      <c r="H850" s="233">
        <v>1</v>
      </c>
      <c r="I850" s="234"/>
      <c r="J850" s="235">
        <f>ROUND(I850*H850,2)</f>
        <v>0</v>
      </c>
      <c r="K850" s="236"/>
      <c r="L850" s="45"/>
      <c r="M850" s="237" t="s">
        <v>1</v>
      </c>
      <c r="N850" s="238" t="s">
        <v>41</v>
      </c>
      <c r="O850" s="92"/>
      <c r="P850" s="239">
        <f>O850*H850</f>
        <v>0</v>
      </c>
      <c r="Q850" s="239">
        <v>0</v>
      </c>
      <c r="R850" s="239">
        <f>Q850*H850</f>
        <v>0</v>
      </c>
      <c r="S850" s="239">
        <v>0</v>
      </c>
      <c r="T850" s="24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1" t="s">
        <v>277</v>
      </c>
      <c r="AT850" s="241" t="s">
        <v>205</v>
      </c>
      <c r="AU850" s="241" t="s">
        <v>85</v>
      </c>
      <c r="AY850" s="18" t="s">
        <v>203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8" t="s">
        <v>83</v>
      </c>
      <c r="BK850" s="242">
        <f>ROUND(I850*H850,2)</f>
        <v>0</v>
      </c>
      <c r="BL850" s="18" t="s">
        <v>277</v>
      </c>
      <c r="BM850" s="241" t="s">
        <v>3145</v>
      </c>
    </row>
    <row r="851" s="2" customFormat="1">
      <c r="A851" s="39"/>
      <c r="B851" s="40"/>
      <c r="C851" s="41"/>
      <c r="D851" s="245" t="s">
        <v>474</v>
      </c>
      <c r="E851" s="41"/>
      <c r="F851" s="276" t="s">
        <v>1032</v>
      </c>
      <c r="G851" s="41"/>
      <c r="H851" s="41"/>
      <c r="I851" s="277"/>
      <c r="J851" s="41"/>
      <c r="K851" s="41"/>
      <c r="L851" s="45"/>
      <c r="M851" s="278"/>
      <c r="N851" s="279"/>
      <c r="O851" s="92"/>
      <c r="P851" s="92"/>
      <c r="Q851" s="92"/>
      <c r="R851" s="92"/>
      <c r="S851" s="92"/>
      <c r="T851" s="93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474</v>
      </c>
      <c r="AU851" s="18" t="s">
        <v>85</v>
      </c>
    </row>
    <row r="852" s="2" customFormat="1" ht="24.15" customHeight="1">
      <c r="A852" s="39"/>
      <c r="B852" s="40"/>
      <c r="C852" s="229" t="s">
        <v>436</v>
      </c>
      <c r="D852" s="229" t="s">
        <v>205</v>
      </c>
      <c r="E852" s="230" t="s">
        <v>3146</v>
      </c>
      <c r="F852" s="231" t="s">
        <v>3147</v>
      </c>
      <c r="G852" s="232" t="s">
        <v>850</v>
      </c>
      <c r="H852" s="233">
        <v>55</v>
      </c>
      <c r="I852" s="234"/>
      <c r="J852" s="235">
        <f>ROUND(I852*H852,2)</f>
        <v>0</v>
      </c>
      <c r="K852" s="236"/>
      <c r="L852" s="45"/>
      <c r="M852" s="237" t="s">
        <v>1</v>
      </c>
      <c r="N852" s="238" t="s">
        <v>41</v>
      </c>
      <c r="O852" s="92"/>
      <c r="P852" s="239">
        <f>O852*H852</f>
        <v>0</v>
      </c>
      <c r="Q852" s="239">
        <v>0</v>
      </c>
      <c r="R852" s="239">
        <f>Q852*H852</f>
        <v>0</v>
      </c>
      <c r="S852" s="239">
        <v>0</v>
      </c>
      <c r="T852" s="240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1" t="s">
        <v>277</v>
      </c>
      <c r="AT852" s="241" t="s">
        <v>205</v>
      </c>
      <c r="AU852" s="241" t="s">
        <v>85</v>
      </c>
      <c r="AY852" s="18" t="s">
        <v>203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8" t="s">
        <v>83</v>
      </c>
      <c r="BK852" s="242">
        <f>ROUND(I852*H852,2)</f>
        <v>0</v>
      </c>
      <c r="BL852" s="18" t="s">
        <v>277</v>
      </c>
      <c r="BM852" s="241" t="s">
        <v>3148</v>
      </c>
    </row>
    <row r="853" s="2" customFormat="1">
      <c r="A853" s="39"/>
      <c r="B853" s="40"/>
      <c r="C853" s="41"/>
      <c r="D853" s="245" t="s">
        <v>474</v>
      </c>
      <c r="E853" s="41"/>
      <c r="F853" s="276" t="s">
        <v>1032</v>
      </c>
      <c r="G853" s="41"/>
      <c r="H853" s="41"/>
      <c r="I853" s="277"/>
      <c r="J853" s="41"/>
      <c r="K853" s="41"/>
      <c r="L853" s="45"/>
      <c r="M853" s="278"/>
      <c r="N853" s="279"/>
      <c r="O853" s="92"/>
      <c r="P853" s="92"/>
      <c r="Q853" s="92"/>
      <c r="R853" s="92"/>
      <c r="S853" s="92"/>
      <c r="T853" s="93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474</v>
      </c>
      <c r="AU853" s="18" t="s">
        <v>85</v>
      </c>
    </row>
    <row r="854" s="2" customFormat="1" ht="24.15" customHeight="1">
      <c r="A854" s="39"/>
      <c r="B854" s="40"/>
      <c r="C854" s="229" t="s">
        <v>1385</v>
      </c>
      <c r="D854" s="229" t="s">
        <v>205</v>
      </c>
      <c r="E854" s="230" t="s">
        <v>3149</v>
      </c>
      <c r="F854" s="231" t="s">
        <v>3150</v>
      </c>
      <c r="G854" s="232" t="s">
        <v>1559</v>
      </c>
      <c r="H854" s="233">
        <v>1</v>
      </c>
      <c r="I854" s="234"/>
      <c r="J854" s="235">
        <f>ROUND(I854*H854,2)</f>
        <v>0</v>
      </c>
      <c r="K854" s="236"/>
      <c r="L854" s="45"/>
      <c r="M854" s="237" t="s">
        <v>1</v>
      </c>
      <c r="N854" s="238" t="s">
        <v>41</v>
      </c>
      <c r="O854" s="92"/>
      <c r="P854" s="239">
        <f>O854*H854</f>
        <v>0</v>
      </c>
      <c r="Q854" s="239">
        <v>0</v>
      </c>
      <c r="R854" s="239">
        <f>Q854*H854</f>
        <v>0</v>
      </c>
      <c r="S854" s="239">
        <v>0</v>
      </c>
      <c r="T854" s="240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1" t="s">
        <v>277</v>
      </c>
      <c r="AT854" s="241" t="s">
        <v>205</v>
      </c>
      <c r="AU854" s="241" t="s">
        <v>85</v>
      </c>
      <c r="AY854" s="18" t="s">
        <v>203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8" t="s">
        <v>83</v>
      </c>
      <c r="BK854" s="242">
        <f>ROUND(I854*H854,2)</f>
        <v>0</v>
      </c>
      <c r="BL854" s="18" t="s">
        <v>277</v>
      </c>
      <c r="BM854" s="241" t="s">
        <v>3151</v>
      </c>
    </row>
    <row r="855" s="2" customFormat="1">
      <c r="A855" s="39"/>
      <c r="B855" s="40"/>
      <c r="C855" s="41"/>
      <c r="D855" s="245" t="s">
        <v>474</v>
      </c>
      <c r="E855" s="41"/>
      <c r="F855" s="276" t="s">
        <v>1032</v>
      </c>
      <c r="G855" s="41"/>
      <c r="H855" s="41"/>
      <c r="I855" s="277"/>
      <c r="J855" s="41"/>
      <c r="K855" s="41"/>
      <c r="L855" s="45"/>
      <c r="M855" s="278"/>
      <c r="N855" s="279"/>
      <c r="O855" s="92"/>
      <c r="P855" s="92"/>
      <c r="Q855" s="92"/>
      <c r="R855" s="92"/>
      <c r="S855" s="92"/>
      <c r="T855" s="93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474</v>
      </c>
      <c r="AU855" s="18" t="s">
        <v>85</v>
      </c>
    </row>
    <row r="856" s="2" customFormat="1" ht="37.8" customHeight="1">
      <c r="A856" s="39"/>
      <c r="B856" s="40"/>
      <c r="C856" s="229" t="s">
        <v>440</v>
      </c>
      <c r="D856" s="229" t="s">
        <v>205</v>
      </c>
      <c r="E856" s="230" t="s">
        <v>3152</v>
      </c>
      <c r="F856" s="231" t="s">
        <v>3153</v>
      </c>
      <c r="G856" s="232" t="s">
        <v>850</v>
      </c>
      <c r="H856" s="233">
        <v>1</v>
      </c>
      <c r="I856" s="234"/>
      <c r="J856" s="235">
        <f>ROUND(I856*H856,2)</f>
        <v>0</v>
      </c>
      <c r="K856" s="236"/>
      <c r="L856" s="45"/>
      <c r="M856" s="237" t="s">
        <v>1</v>
      </c>
      <c r="N856" s="238" t="s">
        <v>41</v>
      </c>
      <c r="O856" s="92"/>
      <c r="P856" s="239">
        <f>O856*H856</f>
        <v>0</v>
      </c>
      <c r="Q856" s="239">
        <v>0</v>
      </c>
      <c r="R856" s="239">
        <f>Q856*H856</f>
        <v>0</v>
      </c>
      <c r="S856" s="239">
        <v>0</v>
      </c>
      <c r="T856" s="240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1" t="s">
        <v>277</v>
      </c>
      <c r="AT856" s="241" t="s">
        <v>205</v>
      </c>
      <c r="AU856" s="241" t="s">
        <v>85</v>
      </c>
      <c r="AY856" s="18" t="s">
        <v>203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8" t="s">
        <v>83</v>
      </c>
      <c r="BK856" s="242">
        <f>ROUND(I856*H856,2)</f>
        <v>0</v>
      </c>
      <c r="BL856" s="18" t="s">
        <v>277</v>
      </c>
      <c r="BM856" s="241" t="s">
        <v>3154</v>
      </c>
    </row>
    <row r="857" s="2" customFormat="1">
      <c r="A857" s="39"/>
      <c r="B857" s="40"/>
      <c r="C857" s="41"/>
      <c r="D857" s="245" t="s">
        <v>474</v>
      </c>
      <c r="E857" s="41"/>
      <c r="F857" s="276" t="s">
        <v>1032</v>
      </c>
      <c r="G857" s="41"/>
      <c r="H857" s="41"/>
      <c r="I857" s="277"/>
      <c r="J857" s="41"/>
      <c r="K857" s="41"/>
      <c r="L857" s="45"/>
      <c r="M857" s="278"/>
      <c r="N857" s="279"/>
      <c r="O857" s="92"/>
      <c r="P857" s="92"/>
      <c r="Q857" s="92"/>
      <c r="R857" s="92"/>
      <c r="S857" s="92"/>
      <c r="T857" s="93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474</v>
      </c>
      <c r="AU857" s="18" t="s">
        <v>85</v>
      </c>
    </row>
    <row r="858" s="2" customFormat="1" ht="37.8" customHeight="1">
      <c r="A858" s="39"/>
      <c r="B858" s="40"/>
      <c r="C858" s="229" t="s">
        <v>1392</v>
      </c>
      <c r="D858" s="229" t="s">
        <v>205</v>
      </c>
      <c r="E858" s="230" t="s">
        <v>3155</v>
      </c>
      <c r="F858" s="231" t="s">
        <v>3156</v>
      </c>
      <c r="G858" s="232" t="s">
        <v>984</v>
      </c>
      <c r="H858" s="233">
        <v>490</v>
      </c>
      <c r="I858" s="234"/>
      <c r="J858" s="235">
        <f>ROUND(I858*H858,2)</f>
        <v>0</v>
      </c>
      <c r="K858" s="236"/>
      <c r="L858" s="45"/>
      <c r="M858" s="237" t="s">
        <v>1</v>
      </c>
      <c r="N858" s="238" t="s">
        <v>41</v>
      </c>
      <c r="O858" s="92"/>
      <c r="P858" s="239">
        <f>O858*H858</f>
        <v>0</v>
      </c>
      <c r="Q858" s="239">
        <v>0</v>
      </c>
      <c r="R858" s="239">
        <f>Q858*H858</f>
        <v>0</v>
      </c>
      <c r="S858" s="239">
        <v>0</v>
      </c>
      <c r="T858" s="240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1" t="s">
        <v>277</v>
      </c>
      <c r="AT858" s="241" t="s">
        <v>205</v>
      </c>
      <c r="AU858" s="241" t="s">
        <v>85</v>
      </c>
      <c r="AY858" s="18" t="s">
        <v>203</v>
      </c>
      <c r="BE858" s="242">
        <f>IF(N858="základní",J858,0)</f>
        <v>0</v>
      </c>
      <c r="BF858" s="242">
        <f>IF(N858="snížená",J858,0)</f>
        <v>0</v>
      </c>
      <c r="BG858" s="242">
        <f>IF(N858="zákl. přenesená",J858,0)</f>
        <v>0</v>
      </c>
      <c r="BH858" s="242">
        <f>IF(N858="sníž. přenesená",J858,0)</f>
        <v>0</v>
      </c>
      <c r="BI858" s="242">
        <f>IF(N858="nulová",J858,0)</f>
        <v>0</v>
      </c>
      <c r="BJ858" s="18" t="s">
        <v>83</v>
      </c>
      <c r="BK858" s="242">
        <f>ROUND(I858*H858,2)</f>
        <v>0</v>
      </c>
      <c r="BL858" s="18" t="s">
        <v>277</v>
      </c>
      <c r="BM858" s="241" t="s">
        <v>3157</v>
      </c>
    </row>
    <row r="859" s="2" customFormat="1">
      <c r="A859" s="39"/>
      <c r="B859" s="40"/>
      <c r="C859" s="41"/>
      <c r="D859" s="245" t="s">
        <v>474</v>
      </c>
      <c r="E859" s="41"/>
      <c r="F859" s="276" t="s">
        <v>1032</v>
      </c>
      <c r="G859" s="41"/>
      <c r="H859" s="41"/>
      <c r="I859" s="277"/>
      <c r="J859" s="41"/>
      <c r="K859" s="41"/>
      <c r="L859" s="45"/>
      <c r="M859" s="278"/>
      <c r="N859" s="279"/>
      <c r="O859" s="92"/>
      <c r="P859" s="92"/>
      <c r="Q859" s="92"/>
      <c r="R859" s="92"/>
      <c r="S859" s="92"/>
      <c r="T859" s="93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474</v>
      </c>
      <c r="AU859" s="18" t="s">
        <v>85</v>
      </c>
    </row>
    <row r="860" s="2" customFormat="1" ht="24.15" customHeight="1">
      <c r="A860" s="39"/>
      <c r="B860" s="40"/>
      <c r="C860" s="229" t="s">
        <v>1735</v>
      </c>
      <c r="D860" s="229" t="s">
        <v>205</v>
      </c>
      <c r="E860" s="230" t="s">
        <v>3158</v>
      </c>
      <c r="F860" s="231" t="s">
        <v>3159</v>
      </c>
      <c r="G860" s="232" t="s">
        <v>1015</v>
      </c>
      <c r="H860" s="233">
        <v>25.760000000000002</v>
      </c>
      <c r="I860" s="234"/>
      <c r="J860" s="235">
        <f>ROUND(I860*H860,2)</f>
        <v>0</v>
      </c>
      <c r="K860" s="236"/>
      <c r="L860" s="45"/>
      <c r="M860" s="237" t="s">
        <v>1</v>
      </c>
      <c r="N860" s="238" t="s">
        <v>41</v>
      </c>
      <c r="O860" s="92"/>
      <c r="P860" s="239">
        <f>O860*H860</f>
        <v>0</v>
      </c>
      <c r="Q860" s="239">
        <v>0</v>
      </c>
      <c r="R860" s="239">
        <f>Q860*H860</f>
        <v>0</v>
      </c>
      <c r="S860" s="239">
        <v>0</v>
      </c>
      <c r="T860" s="240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1" t="s">
        <v>277</v>
      </c>
      <c r="AT860" s="241" t="s">
        <v>205</v>
      </c>
      <c r="AU860" s="241" t="s">
        <v>85</v>
      </c>
      <c r="AY860" s="18" t="s">
        <v>203</v>
      </c>
      <c r="BE860" s="242">
        <f>IF(N860="základní",J860,0)</f>
        <v>0</v>
      </c>
      <c r="BF860" s="242">
        <f>IF(N860="snížená",J860,0)</f>
        <v>0</v>
      </c>
      <c r="BG860" s="242">
        <f>IF(N860="zákl. přenesená",J860,0)</f>
        <v>0</v>
      </c>
      <c r="BH860" s="242">
        <f>IF(N860="sníž. přenesená",J860,0)</f>
        <v>0</v>
      </c>
      <c r="BI860" s="242">
        <f>IF(N860="nulová",J860,0)</f>
        <v>0</v>
      </c>
      <c r="BJ860" s="18" t="s">
        <v>83</v>
      </c>
      <c r="BK860" s="242">
        <f>ROUND(I860*H860,2)</f>
        <v>0</v>
      </c>
      <c r="BL860" s="18" t="s">
        <v>277</v>
      </c>
      <c r="BM860" s="241" t="s">
        <v>3160</v>
      </c>
    </row>
    <row r="861" s="2" customFormat="1">
      <c r="A861" s="39"/>
      <c r="B861" s="40"/>
      <c r="C861" s="41"/>
      <c r="D861" s="245" t="s">
        <v>474</v>
      </c>
      <c r="E861" s="41"/>
      <c r="F861" s="276" t="s">
        <v>1032</v>
      </c>
      <c r="G861" s="41"/>
      <c r="H861" s="41"/>
      <c r="I861" s="277"/>
      <c r="J861" s="41"/>
      <c r="K861" s="41"/>
      <c r="L861" s="45"/>
      <c r="M861" s="278"/>
      <c r="N861" s="279"/>
      <c r="O861" s="92"/>
      <c r="P861" s="92"/>
      <c r="Q861" s="92"/>
      <c r="R861" s="92"/>
      <c r="S861" s="92"/>
      <c r="T861" s="93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474</v>
      </c>
      <c r="AU861" s="18" t="s">
        <v>85</v>
      </c>
    </row>
    <row r="862" s="2" customFormat="1" ht="24.15" customHeight="1">
      <c r="A862" s="39"/>
      <c r="B862" s="40"/>
      <c r="C862" s="229" t="s">
        <v>3161</v>
      </c>
      <c r="D862" s="229" t="s">
        <v>205</v>
      </c>
      <c r="E862" s="230" t="s">
        <v>3162</v>
      </c>
      <c r="F862" s="231" t="s">
        <v>3163</v>
      </c>
      <c r="G862" s="232" t="s">
        <v>1015</v>
      </c>
      <c r="H862" s="233">
        <v>15.869999999999999</v>
      </c>
      <c r="I862" s="234"/>
      <c r="J862" s="235">
        <f>ROUND(I862*H862,2)</f>
        <v>0</v>
      </c>
      <c r="K862" s="236"/>
      <c r="L862" s="45"/>
      <c r="M862" s="237" t="s">
        <v>1</v>
      </c>
      <c r="N862" s="238" t="s">
        <v>41</v>
      </c>
      <c r="O862" s="92"/>
      <c r="P862" s="239">
        <f>O862*H862</f>
        <v>0</v>
      </c>
      <c r="Q862" s="239">
        <v>0</v>
      </c>
      <c r="R862" s="239">
        <f>Q862*H862</f>
        <v>0</v>
      </c>
      <c r="S862" s="239">
        <v>0</v>
      </c>
      <c r="T862" s="240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1" t="s">
        <v>277</v>
      </c>
      <c r="AT862" s="241" t="s">
        <v>205</v>
      </c>
      <c r="AU862" s="241" t="s">
        <v>85</v>
      </c>
      <c r="AY862" s="18" t="s">
        <v>203</v>
      </c>
      <c r="BE862" s="242">
        <f>IF(N862="základní",J862,0)</f>
        <v>0</v>
      </c>
      <c r="BF862" s="242">
        <f>IF(N862="snížená",J862,0)</f>
        <v>0</v>
      </c>
      <c r="BG862" s="242">
        <f>IF(N862="zákl. přenesená",J862,0)</f>
        <v>0</v>
      </c>
      <c r="BH862" s="242">
        <f>IF(N862="sníž. přenesená",J862,0)</f>
        <v>0</v>
      </c>
      <c r="BI862" s="242">
        <f>IF(N862="nulová",J862,0)</f>
        <v>0</v>
      </c>
      <c r="BJ862" s="18" t="s">
        <v>83</v>
      </c>
      <c r="BK862" s="242">
        <f>ROUND(I862*H862,2)</f>
        <v>0</v>
      </c>
      <c r="BL862" s="18" t="s">
        <v>277</v>
      </c>
      <c r="BM862" s="241" t="s">
        <v>3164</v>
      </c>
    </row>
    <row r="863" s="2" customFormat="1">
      <c r="A863" s="39"/>
      <c r="B863" s="40"/>
      <c r="C863" s="41"/>
      <c r="D863" s="245" t="s">
        <v>474</v>
      </c>
      <c r="E863" s="41"/>
      <c r="F863" s="276" t="s">
        <v>1032</v>
      </c>
      <c r="G863" s="41"/>
      <c r="H863" s="41"/>
      <c r="I863" s="277"/>
      <c r="J863" s="41"/>
      <c r="K863" s="41"/>
      <c r="L863" s="45"/>
      <c r="M863" s="278"/>
      <c r="N863" s="279"/>
      <c r="O863" s="92"/>
      <c r="P863" s="92"/>
      <c r="Q863" s="92"/>
      <c r="R863" s="92"/>
      <c r="S863" s="92"/>
      <c r="T863" s="93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474</v>
      </c>
      <c r="AU863" s="18" t="s">
        <v>85</v>
      </c>
    </row>
    <row r="864" s="2" customFormat="1" ht="37.8" customHeight="1">
      <c r="A864" s="39"/>
      <c r="B864" s="40"/>
      <c r="C864" s="229" t="s">
        <v>444</v>
      </c>
      <c r="D864" s="229" t="s">
        <v>205</v>
      </c>
      <c r="E864" s="230" t="s">
        <v>1049</v>
      </c>
      <c r="F864" s="231" t="s">
        <v>1050</v>
      </c>
      <c r="G864" s="232" t="s">
        <v>850</v>
      </c>
      <c r="H864" s="233">
        <v>2</v>
      </c>
      <c r="I864" s="234"/>
      <c r="J864" s="235">
        <f>ROUND(I864*H864,2)</f>
        <v>0</v>
      </c>
      <c r="K864" s="236"/>
      <c r="L864" s="45"/>
      <c r="M864" s="237" t="s">
        <v>1</v>
      </c>
      <c r="N864" s="238" t="s">
        <v>41</v>
      </c>
      <c r="O864" s="92"/>
      <c r="P864" s="239">
        <f>O864*H864</f>
        <v>0</v>
      </c>
      <c r="Q864" s="239">
        <v>0</v>
      </c>
      <c r="R864" s="239">
        <f>Q864*H864</f>
        <v>0</v>
      </c>
      <c r="S864" s="239">
        <v>0</v>
      </c>
      <c r="T864" s="24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1" t="s">
        <v>277</v>
      </c>
      <c r="AT864" s="241" t="s">
        <v>205</v>
      </c>
      <c r="AU864" s="241" t="s">
        <v>85</v>
      </c>
      <c r="AY864" s="18" t="s">
        <v>203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8" t="s">
        <v>83</v>
      </c>
      <c r="BK864" s="242">
        <f>ROUND(I864*H864,2)</f>
        <v>0</v>
      </c>
      <c r="BL864" s="18" t="s">
        <v>277</v>
      </c>
      <c r="BM864" s="241" t="s">
        <v>3165</v>
      </c>
    </row>
    <row r="865" s="2" customFormat="1">
      <c r="A865" s="39"/>
      <c r="B865" s="40"/>
      <c r="C865" s="41"/>
      <c r="D865" s="245" t="s">
        <v>474</v>
      </c>
      <c r="E865" s="41"/>
      <c r="F865" s="276" t="s">
        <v>1032</v>
      </c>
      <c r="G865" s="41"/>
      <c r="H865" s="41"/>
      <c r="I865" s="277"/>
      <c r="J865" s="41"/>
      <c r="K865" s="41"/>
      <c r="L865" s="45"/>
      <c r="M865" s="278"/>
      <c r="N865" s="279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474</v>
      </c>
      <c r="AU865" s="18" t="s">
        <v>85</v>
      </c>
    </row>
    <row r="866" s="2" customFormat="1" ht="37.8" customHeight="1">
      <c r="A866" s="39"/>
      <c r="B866" s="40"/>
      <c r="C866" s="229" t="s">
        <v>3166</v>
      </c>
      <c r="D866" s="229" t="s">
        <v>205</v>
      </c>
      <c r="E866" s="230" t="s">
        <v>1057</v>
      </c>
      <c r="F866" s="231" t="s">
        <v>1058</v>
      </c>
      <c r="G866" s="232" t="s">
        <v>850</v>
      </c>
      <c r="H866" s="233">
        <v>3</v>
      </c>
      <c r="I866" s="234"/>
      <c r="J866" s="235">
        <f>ROUND(I866*H866,2)</f>
        <v>0</v>
      </c>
      <c r="K866" s="236"/>
      <c r="L866" s="45"/>
      <c r="M866" s="237" t="s">
        <v>1</v>
      </c>
      <c r="N866" s="238" t="s">
        <v>41</v>
      </c>
      <c r="O866" s="92"/>
      <c r="P866" s="239">
        <f>O866*H866</f>
        <v>0</v>
      </c>
      <c r="Q866" s="239">
        <v>0</v>
      </c>
      <c r="R866" s="239">
        <f>Q866*H866</f>
        <v>0</v>
      </c>
      <c r="S866" s="239">
        <v>0</v>
      </c>
      <c r="T866" s="240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1" t="s">
        <v>277</v>
      </c>
      <c r="AT866" s="241" t="s">
        <v>205</v>
      </c>
      <c r="AU866" s="241" t="s">
        <v>85</v>
      </c>
      <c r="AY866" s="18" t="s">
        <v>203</v>
      </c>
      <c r="BE866" s="242">
        <f>IF(N866="základní",J866,0)</f>
        <v>0</v>
      </c>
      <c r="BF866" s="242">
        <f>IF(N866="snížená",J866,0)</f>
        <v>0</v>
      </c>
      <c r="BG866" s="242">
        <f>IF(N866="zákl. přenesená",J866,0)</f>
        <v>0</v>
      </c>
      <c r="BH866" s="242">
        <f>IF(N866="sníž. přenesená",J866,0)</f>
        <v>0</v>
      </c>
      <c r="BI866" s="242">
        <f>IF(N866="nulová",J866,0)</f>
        <v>0</v>
      </c>
      <c r="BJ866" s="18" t="s">
        <v>83</v>
      </c>
      <c r="BK866" s="242">
        <f>ROUND(I866*H866,2)</f>
        <v>0</v>
      </c>
      <c r="BL866" s="18" t="s">
        <v>277</v>
      </c>
      <c r="BM866" s="241" t="s">
        <v>3167</v>
      </c>
    </row>
    <row r="867" s="2" customFormat="1">
      <c r="A867" s="39"/>
      <c r="B867" s="40"/>
      <c r="C867" s="41"/>
      <c r="D867" s="245" t="s">
        <v>474</v>
      </c>
      <c r="E867" s="41"/>
      <c r="F867" s="276" t="s">
        <v>1032</v>
      </c>
      <c r="G867" s="41"/>
      <c r="H867" s="41"/>
      <c r="I867" s="277"/>
      <c r="J867" s="41"/>
      <c r="K867" s="41"/>
      <c r="L867" s="45"/>
      <c r="M867" s="278"/>
      <c r="N867" s="279"/>
      <c r="O867" s="92"/>
      <c r="P867" s="92"/>
      <c r="Q867" s="92"/>
      <c r="R867" s="92"/>
      <c r="S867" s="92"/>
      <c r="T867" s="93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18" t="s">
        <v>474</v>
      </c>
      <c r="AU867" s="18" t="s">
        <v>85</v>
      </c>
    </row>
    <row r="868" s="2" customFormat="1" ht="37.8" customHeight="1">
      <c r="A868" s="39"/>
      <c r="B868" s="40"/>
      <c r="C868" s="229" t="s">
        <v>1740</v>
      </c>
      <c r="D868" s="229" t="s">
        <v>205</v>
      </c>
      <c r="E868" s="230" t="s">
        <v>1069</v>
      </c>
      <c r="F868" s="231" t="s">
        <v>1070</v>
      </c>
      <c r="G868" s="232" t="s">
        <v>850</v>
      </c>
      <c r="H868" s="233">
        <v>3</v>
      </c>
      <c r="I868" s="234"/>
      <c r="J868" s="235">
        <f>ROUND(I868*H868,2)</f>
        <v>0</v>
      </c>
      <c r="K868" s="236"/>
      <c r="L868" s="45"/>
      <c r="M868" s="237" t="s">
        <v>1</v>
      </c>
      <c r="N868" s="238" t="s">
        <v>41</v>
      </c>
      <c r="O868" s="92"/>
      <c r="P868" s="239">
        <f>O868*H868</f>
        <v>0</v>
      </c>
      <c r="Q868" s="239">
        <v>0</v>
      </c>
      <c r="R868" s="239">
        <f>Q868*H868</f>
        <v>0</v>
      </c>
      <c r="S868" s="239">
        <v>0</v>
      </c>
      <c r="T868" s="240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1" t="s">
        <v>277</v>
      </c>
      <c r="AT868" s="241" t="s">
        <v>205</v>
      </c>
      <c r="AU868" s="241" t="s">
        <v>85</v>
      </c>
      <c r="AY868" s="18" t="s">
        <v>203</v>
      </c>
      <c r="BE868" s="242">
        <f>IF(N868="základní",J868,0)</f>
        <v>0</v>
      </c>
      <c r="BF868" s="242">
        <f>IF(N868="snížená",J868,0)</f>
        <v>0</v>
      </c>
      <c r="BG868" s="242">
        <f>IF(N868="zákl. přenesená",J868,0)</f>
        <v>0</v>
      </c>
      <c r="BH868" s="242">
        <f>IF(N868="sníž. přenesená",J868,0)</f>
        <v>0</v>
      </c>
      <c r="BI868" s="242">
        <f>IF(N868="nulová",J868,0)</f>
        <v>0</v>
      </c>
      <c r="BJ868" s="18" t="s">
        <v>83</v>
      </c>
      <c r="BK868" s="242">
        <f>ROUND(I868*H868,2)</f>
        <v>0</v>
      </c>
      <c r="BL868" s="18" t="s">
        <v>277</v>
      </c>
      <c r="BM868" s="241" t="s">
        <v>3168</v>
      </c>
    </row>
    <row r="869" s="2" customFormat="1">
      <c r="A869" s="39"/>
      <c r="B869" s="40"/>
      <c r="C869" s="41"/>
      <c r="D869" s="245" t="s">
        <v>474</v>
      </c>
      <c r="E869" s="41"/>
      <c r="F869" s="276" t="s">
        <v>1032</v>
      </c>
      <c r="G869" s="41"/>
      <c r="H869" s="41"/>
      <c r="I869" s="277"/>
      <c r="J869" s="41"/>
      <c r="K869" s="41"/>
      <c r="L869" s="45"/>
      <c r="M869" s="278"/>
      <c r="N869" s="279"/>
      <c r="O869" s="92"/>
      <c r="P869" s="92"/>
      <c r="Q869" s="92"/>
      <c r="R869" s="92"/>
      <c r="S869" s="92"/>
      <c r="T869" s="93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474</v>
      </c>
      <c r="AU869" s="18" t="s">
        <v>85</v>
      </c>
    </row>
    <row r="870" s="2" customFormat="1" ht="37.8" customHeight="1">
      <c r="A870" s="39"/>
      <c r="B870" s="40"/>
      <c r="C870" s="229" t="s">
        <v>3169</v>
      </c>
      <c r="D870" s="229" t="s">
        <v>205</v>
      </c>
      <c r="E870" s="230" t="s">
        <v>1073</v>
      </c>
      <c r="F870" s="231" t="s">
        <v>1074</v>
      </c>
      <c r="G870" s="232" t="s">
        <v>850</v>
      </c>
      <c r="H870" s="233">
        <v>8</v>
      </c>
      <c r="I870" s="234"/>
      <c r="J870" s="235">
        <f>ROUND(I870*H870,2)</f>
        <v>0</v>
      </c>
      <c r="K870" s="236"/>
      <c r="L870" s="45"/>
      <c r="M870" s="237" t="s">
        <v>1</v>
      </c>
      <c r="N870" s="238" t="s">
        <v>41</v>
      </c>
      <c r="O870" s="92"/>
      <c r="P870" s="239">
        <f>O870*H870</f>
        <v>0</v>
      </c>
      <c r="Q870" s="239">
        <v>0</v>
      </c>
      <c r="R870" s="239">
        <f>Q870*H870</f>
        <v>0</v>
      </c>
      <c r="S870" s="239">
        <v>0</v>
      </c>
      <c r="T870" s="240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1" t="s">
        <v>277</v>
      </c>
      <c r="AT870" s="241" t="s">
        <v>205</v>
      </c>
      <c r="AU870" s="241" t="s">
        <v>85</v>
      </c>
      <c r="AY870" s="18" t="s">
        <v>203</v>
      </c>
      <c r="BE870" s="242">
        <f>IF(N870="základní",J870,0)</f>
        <v>0</v>
      </c>
      <c r="BF870" s="242">
        <f>IF(N870="snížená",J870,0)</f>
        <v>0</v>
      </c>
      <c r="BG870" s="242">
        <f>IF(N870="zákl. přenesená",J870,0)</f>
        <v>0</v>
      </c>
      <c r="BH870" s="242">
        <f>IF(N870="sníž. přenesená",J870,0)</f>
        <v>0</v>
      </c>
      <c r="BI870" s="242">
        <f>IF(N870="nulová",J870,0)</f>
        <v>0</v>
      </c>
      <c r="BJ870" s="18" t="s">
        <v>83</v>
      </c>
      <c r="BK870" s="242">
        <f>ROUND(I870*H870,2)</f>
        <v>0</v>
      </c>
      <c r="BL870" s="18" t="s">
        <v>277</v>
      </c>
      <c r="BM870" s="241" t="s">
        <v>3170</v>
      </c>
    </row>
    <row r="871" s="2" customFormat="1">
      <c r="A871" s="39"/>
      <c r="B871" s="40"/>
      <c r="C871" s="41"/>
      <c r="D871" s="245" t="s">
        <v>474</v>
      </c>
      <c r="E871" s="41"/>
      <c r="F871" s="276" t="s">
        <v>1032</v>
      </c>
      <c r="G871" s="41"/>
      <c r="H871" s="41"/>
      <c r="I871" s="277"/>
      <c r="J871" s="41"/>
      <c r="K871" s="41"/>
      <c r="L871" s="45"/>
      <c r="M871" s="278"/>
      <c r="N871" s="279"/>
      <c r="O871" s="92"/>
      <c r="P871" s="92"/>
      <c r="Q871" s="92"/>
      <c r="R871" s="92"/>
      <c r="S871" s="92"/>
      <c r="T871" s="93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474</v>
      </c>
      <c r="AU871" s="18" t="s">
        <v>85</v>
      </c>
    </row>
    <row r="872" s="2" customFormat="1" ht="37.8" customHeight="1">
      <c r="A872" s="39"/>
      <c r="B872" s="40"/>
      <c r="C872" s="229" t="s">
        <v>1743</v>
      </c>
      <c r="D872" s="229" t="s">
        <v>205</v>
      </c>
      <c r="E872" s="230" t="s">
        <v>1076</v>
      </c>
      <c r="F872" s="231" t="s">
        <v>1077</v>
      </c>
      <c r="G872" s="232" t="s">
        <v>850</v>
      </c>
      <c r="H872" s="233">
        <v>1</v>
      </c>
      <c r="I872" s="234"/>
      <c r="J872" s="235">
        <f>ROUND(I872*H872,2)</f>
        <v>0</v>
      </c>
      <c r="K872" s="236"/>
      <c r="L872" s="45"/>
      <c r="M872" s="237" t="s">
        <v>1</v>
      </c>
      <c r="N872" s="238" t="s">
        <v>41</v>
      </c>
      <c r="O872" s="92"/>
      <c r="P872" s="239">
        <f>O872*H872</f>
        <v>0</v>
      </c>
      <c r="Q872" s="239">
        <v>0</v>
      </c>
      <c r="R872" s="239">
        <f>Q872*H872</f>
        <v>0</v>
      </c>
      <c r="S872" s="239">
        <v>0</v>
      </c>
      <c r="T872" s="240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1" t="s">
        <v>277</v>
      </c>
      <c r="AT872" s="241" t="s">
        <v>205</v>
      </c>
      <c r="AU872" s="241" t="s">
        <v>85</v>
      </c>
      <c r="AY872" s="18" t="s">
        <v>203</v>
      </c>
      <c r="BE872" s="242">
        <f>IF(N872="základní",J872,0)</f>
        <v>0</v>
      </c>
      <c r="BF872" s="242">
        <f>IF(N872="snížená",J872,0)</f>
        <v>0</v>
      </c>
      <c r="BG872" s="242">
        <f>IF(N872="zákl. přenesená",J872,0)</f>
        <v>0</v>
      </c>
      <c r="BH872" s="242">
        <f>IF(N872="sníž. přenesená",J872,0)</f>
        <v>0</v>
      </c>
      <c r="BI872" s="242">
        <f>IF(N872="nulová",J872,0)</f>
        <v>0</v>
      </c>
      <c r="BJ872" s="18" t="s">
        <v>83</v>
      </c>
      <c r="BK872" s="242">
        <f>ROUND(I872*H872,2)</f>
        <v>0</v>
      </c>
      <c r="BL872" s="18" t="s">
        <v>277</v>
      </c>
      <c r="BM872" s="241" t="s">
        <v>3171</v>
      </c>
    </row>
    <row r="873" s="2" customFormat="1">
      <c r="A873" s="39"/>
      <c r="B873" s="40"/>
      <c r="C873" s="41"/>
      <c r="D873" s="245" t="s">
        <v>474</v>
      </c>
      <c r="E873" s="41"/>
      <c r="F873" s="276" t="s">
        <v>1032</v>
      </c>
      <c r="G873" s="41"/>
      <c r="H873" s="41"/>
      <c r="I873" s="277"/>
      <c r="J873" s="41"/>
      <c r="K873" s="41"/>
      <c r="L873" s="45"/>
      <c r="M873" s="278"/>
      <c r="N873" s="279"/>
      <c r="O873" s="92"/>
      <c r="P873" s="92"/>
      <c r="Q873" s="92"/>
      <c r="R873" s="92"/>
      <c r="S873" s="92"/>
      <c r="T873" s="9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474</v>
      </c>
      <c r="AU873" s="18" t="s">
        <v>85</v>
      </c>
    </row>
    <row r="874" s="2" customFormat="1" ht="37.8" customHeight="1">
      <c r="A874" s="39"/>
      <c r="B874" s="40"/>
      <c r="C874" s="229" t="s">
        <v>3172</v>
      </c>
      <c r="D874" s="229" t="s">
        <v>205</v>
      </c>
      <c r="E874" s="230" t="s">
        <v>1092</v>
      </c>
      <c r="F874" s="231" t="s">
        <v>1093</v>
      </c>
      <c r="G874" s="232" t="s">
        <v>850</v>
      </c>
      <c r="H874" s="233">
        <v>13</v>
      </c>
      <c r="I874" s="234"/>
      <c r="J874" s="235">
        <f>ROUND(I874*H874,2)</f>
        <v>0</v>
      </c>
      <c r="K874" s="236"/>
      <c r="L874" s="45"/>
      <c r="M874" s="237" t="s">
        <v>1</v>
      </c>
      <c r="N874" s="238" t="s">
        <v>41</v>
      </c>
      <c r="O874" s="92"/>
      <c r="P874" s="239">
        <f>O874*H874</f>
        <v>0</v>
      </c>
      <c r="Q874" s="239">
        <v>0</v>
      </c>
      <c r="R874" s="239">
        <f>Q874*H874</f>
        <v>0</v>
      </c>
      <c r="S874" s="239">
        <v>0</v>
      </c>
      <c r="T874" s="240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1" t="s">
        <v>277</v>
      </c>
      <c r="AT874" s="241" t="s">
        <v>205</v>
      </c>
      <c r="AU874" s="241" t="s">
        <v>85</v>
      </c>
      <c r="AY874" s="18" t="s">
        <v>203</v>
      </c>
      <c r="BE874" s="242">
        <f>IF(N874="základní",J874,0)</f>
        <v>0</v>
      </c>
      <c r="BF874" s="242">
        <f>IF(N874="snížená",J874,0)</f>
        <v>0</v>
      </c>
      <c r="BG874" s="242">
        <f>IF(N874="zákl. přenesená",J874,0)</f>
        <v>0</v>
      </c>
      <c r="BH874" s="242">
        <f>IF(N874="sníž. přenesená",J874,0)</f>
        <v>0</v>
      </c>
      <c r="BI874" s="242">
        <f>IF(N874="nulová",J874,0)</f>
        <v>0</v>
      </c>
      <c r="BJ874" s="18" t="s">
        <v>83</v>
      </c>
      <c r="BK874" s="242">
        <f>ROUND(I874*H874,2)</f>
        <v>0</v>
      </c>
      <c r="BL874" s="18" t="s">
        <v>277</v>
      </c>
      <c r="BM874" s="241" t="s">
        <v>3173</v>
      </c>
    </row>
    <row r="875" s="2" customFormat="1">
      <c r="A875" s="39"/>
      <c r="B875" s="40"/>
      <c r="C875" s="41"/>
      <c r="D875" s="245" t="s">
        <v>474</v>
      </c>
      <c r="E875" s="41"/>
      <c r="F875" s="276" t="s">
        <v>1032</v>
      </c>
      <c r="G875" s="41"/>
      <c r="H875" s="41"/>
      <c r="I875" s="277"/>
      <c r="J875" s="41"/>
      <c r="K875" s="41"/>
      <c r="L875" s="45"/>
      <c r="M875" s="278"/>
      <c r="N875" s="279"/>
      <c r="O875" s="92"/>
      <c r="P875" s="92"/>
      <c r="Q875" s="92"/>
      <c r="R875" s="92"/>
      <c r="S875" s="92"/>
      <c r="T875" s="93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474</v>
      </c>
      <c r="AU875" s="18" t="s">
        <v>85</v>
      </c>
    </row>
    <row r="876" s="2" customFormat="1" ht="37.8" customHeight="1">
      <c r="A876" s="39"/>
      <c r="B876" s="40"/>
      <c r="C876" s="229" t="s">
        <v>1746</v>
      </c>
      <c r="D876" s="229" t="s">
        <v>205</v>
      </c>
      <c r="E876" s="230" t="s">
        <v>3174</v>
      </c>
      <c r="F876" s="231" t="s">
        <v>3175</v>
      </c>
      <c r="G876" s="232" t="s">
        <v>850</v>
      </c>
      <c r="H876" s="233">
        <v>1</v>
      </c>
      <c r="I876" s="234"/>
      <c r="J876" s="235">
        <f>ROUND(I876*H876,2)</f>
        <v>0</v>
      </c>
      <c r="K876" s="236"/>
      <c r="L876" s="45"/>
      <c r="M876" s="237" t="s">
        <v>1</v>
      </c>
      <c r="N876" s="238" t="s">
        <v>41</v>
      </c>
      <c r="O876" s="92"/>
      <c r="P876" s="239">
        <f>O876*H876</f>
        <v>0</v>
      </c>
      <c r="Q876" s="239">
        <v>0</v>
      </c>
      <c r="R876" s="239">
        <f>Q876*H876</f>
        <v>0</v>
      </c>
      <c r="S876" s="239">
        <v>0</v>
      </c>
      <c r="T876" s="240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1" t="s">
        <v>277</v>
      </c>
      <c r="AT876" s="241" t="s">
        <v>205</v>
      </c>
      <c r="AU876" s="241" t="s">
        <v>85</v>
      </c>
      <c r="AY876" s="18" t="s">
        <v>203</v>
      </c>
      <c r="BE876" s="242">
        <f>IF(N876="základní",J876,0)</f>
        <v>0</v>
      </c>
      <c r="BF876" s="242">
        <f>IF(N876="snížená",J876,0)</f>
        <v>0</v>
      </c>
      <c r="BG876" s="242">
        <f>IF(N876="zákl. přenesená",J876,0)</f>
        <v>0</v>
      </c>
      <c r="BH876" s="242">
        <f>IF(N876="sníž. přenesená",J876,0)</f>
        <v>0</v>
      </c>
      <c r="BI876" s="242">
        <f>IF(N876="nulová",J876,0)</f>
        <v>0</v>
      </c>
      <c r="BJ876" s="18" t="s">
        <v>83</v>
      </c>
      <c r="BK876" s="242">
        <f>ROUND(I876*H876,2)</f>
        <v>0</v>
      </c>
      <c r="BL876" s="18" t="s">
        <v>277</v>
      </c>
      <c r="BM876" s="241" t="s">
        <v>3176</v>
      </c>
    </row>
    <row r="877" s="2" customFormat="1">
      <c r="A877" s="39"/>
      <c r="B877" s="40"/>
      <c r="C877" s="41"/>
      <c r="D877" s="245" t="s">
        <v>474</v>
      </c>
      <c r="E877" s="41"/>
      <c r="F877" s="276" t="s">
        <v>1032</v>
      </c>
      <c r="G877" s="41"/>
      <c r="H877" s="41"/>
      <c r="I877" s="277"/>
      <c r="J877" s="41"/>
      <c r="K877" s="41"/>
      <c r="L877" s="45"/>
      <c r="M877" s="278"/>
      <c r="N877" s="279"/>
      <c r="O877" s="92"/>
      <c r="P877" s="92"/>
      <c r="Q877" s="92"/>
      <c r="R877" s="92"/>
      <c r="S877" s="92"/>
      <c r="T877" s="93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474</v>
      </c>
      <c r="AU877" s="18" t="s">
        <v>85</v>
      </c>
    </row>
    <row r="878" s="2" customFormat="1" ht="37.8" customHeight="1">
      <c r="A878" s="39"/>
      <c r="B878" s="40"/>
      <c r="C878" s="229" t="s">
        <v>3177</v>
      </c>
      <c r="D878" s="229" t="s">
        <v>205</v>
      </c>
      <c r="E878" s="230" t="s">
        <v>3178</v>
      </c>
      <c r="F878" s="231" t="s">
        <v>3179</v>
      </c>
      <c r="G878" s="232" t="s">
        <v>850</v>
      </c>
      <c r="H878" s="233">
        <v>2</v>
      </c>
      <c r="I878" s="234"/>
      <c r="J878" s="235">
        <f>ROUND(I878*H878,2)</f>
        <v>0</v>
      </c>
      <c r="K878" s="236"/>
      <c r="L878" s="45"/>
      <c r="M878" s="237" t="s">
        <v>1</v>
      </c>
      <c r="N878" s="238" t="s">
        <v>41</v>
      </c>
      <c r="O878" s="92"/>
      <c r="P878" s="239">
        <f>O878*H878</f>
        <v>0</v>
      </c>
      <c r="Q878" s="239">
        <v>0</v>
      </c>
      <c r="R878" s="239">
        <f>Q878*H878</f>
        <v>0</v>
      </c>
      <c r="S878" s="239">
        <v>0</v>
      </c>
      <c r="T878" s="240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1" t="s">
        <v>277</v>
      </c>
      <c r="AT878" s="241" t="s">
        <v>205</v>
      </c>
      <c r="AU878" s="241" t="s">
        <v>85</v>
      </c>
      <c r="AY878" s="18" t="s">
        <v>203</v>
      </c>
      <c r="BE878" s="242">
        <f>IF(N878="základní",J878,0)</f>
        <v>0</v>
      </c>
      <c r="BF878" s="242">
        <f>IF(N878="snížená",J878,0)</f>
        <v>0</v>
      </c>
      <c r="BG878" s="242">
        <f>IF(N878="zákl. přenesená",J878,0)</f>
        <v>0</v>
      </c>
      <c r="BH878" s="242">
        <f>IF(N878="sníž. přenesená",J878,0)</f>
        <v>0</v>
      </c>
      <c r="BI878" s="242">
        <f>IF(N878="nulová",J878,0)</f>
        <v>0</v>
      </c>
      <c r="BJ878" s="18" t="s">
        <v>83</v>
      </c>
      <c r="BK878" s="242">
        <f>ROUND(I878*H878,2)</f>
        <v>0</v>
      </c>
      <c r="BL878" s="18" t="s">
        <v>277</v>
      </c>
      <c r="BM878" s="241" t="s">
        <v>3180</v>
      </c>
    </row>
    <row r="879" s="2" customFormat="1">
      <c r="A879" s="39"/>
      <c r="B879" s="40"/>
      <c r="C879" s="41"/>
      <c r="D879" s="245" t="s">
        <v>474</v>
      </c>
      <c r="E879" s="41"/>
      <c r="F879" s="276" t="s">
        <v>1032</v>
      </c>
      <c r="G879" s="41"/>
      <c r="H879" s="41"/>
      <c r="I879" s="277"/>
      <c r="J879" s="41"/>
      <c r="K879" s="41"/>
      <c r="L879" s="45"/>
      <c r="M879" s="278"/>
      <c r="N879" s="279"/>
      <c r="O879" s="92"/>
      <c r="P879" s="92"/>
      <c r="Q879" s="92"/>
      <c r="R879" s="92"/>
      <c r="S879" s="92"/>
      <c r="T879" s="93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474</v>
      </c>
      <c r="AU879" s="18" t="s">
        <v>85</v>
      </c>
    </row>
    <row r="880" s="2" customFormat="1" ht="37.8" customHeight="1">
      <c r="A880" s="39"/>
      <c r="B880" s="40"/>
      <c r="C880" s="229" t="s">
        <v>1749</v>
      </c>
      <c r="D880" s="229" t="s">
        <v>205</v>
      </c>
      <c r="E880" s="230" t="s">
        <v>1114</v>
      </c>
      <c r="F880" s="231" t="s">
        <v>1115</v>
      </c>
      <c r="G880" s="232" t="s">
        <v>850</v>
      </c>
      <c r="H880" s="233">
        <v>1</v>
      </c>
      <c r="I880" s="234"/>
      <c r="J880" s="235">
        <f>ROUND(I880*H880,2)</f>
        <v>0</v>
      </c>
      <c r="K880" s="236"/>
      <c r="L880" s="45"/>
      <c r="M880" s="237" t="s">
        <v>1</v>
      </c>
      <c r="N880" s="238" t="s">
        <v>41</v>
      </c>
      <c r="O880" s="92"/>
      <c r="P880" s="239">
        <f>O880*H880</f>
        <v>0</v>
      </c>
      <c r="Q880" s="239">
        <v>0</v>
      </c>
      <c r="R880" s="239">
        <f>Q880*H880</f>
        <v>0</v>
      </c>
      <c r="S880" s="239">
        <v>0</v>
      </c>
      <c r="T880" s="240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1" t="s">
        <v>277</v>
      </c>
      <c r="AT880" s="241" t="s">
        <v>205</v>
      </c>
      <c r="AU880" s="241" t="s">
        <v>85</v>
      </c>
      <c r="AY880" s="18" t="s">
        <v>203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8" t="s">
        <v>83</v>
      </c>
      <c r="BK880" s="242">
        <f>ROUND(I880*H880,2)</f>
        <v>0</v>
      </c>
      <c r="BL880" s="18" t="s">
        <v>277</v>
      </c>
      <c r="BM880" s="241" t="s">
        <v>3181</v>
      </c>
    </row>
    <row r="881" s="2" customFormat="1">
      <c r="A881" s="39"/>
      <c r="B881" s="40"/>
      <c r="C881" s="41"/>
      <c r="D881" s="245" t="s">
        <v>474</v>
      </c>
      <c r="E881" s="41"/>
      <c r="F881" s="276" t="s">
        <v>1032</v>
      </c>
      <c r="G881" s="41"/>
      <c r="H881" s="41"/>
      <c r="I881" s="277"/>
      <c r="J881" s="41"/>
      <c r="K881" s="41"/>
      <c r="L881" s="45"/>
      <c r="M881" s="278"/>
      <c r="N881" s="279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474</v>
      </c>
      <c r="AU881" s="18" t="s">
        <v>85</v>
      </c>
    </row>
    <row r="882" s="2" customFormat="1" ht="33" customHeight="1">
      <c r="A882" s="39"/>
      <c r="B882" s="40"/>
      <c r="C882" s="229" t="s">
        <v>3182</v>
      </c>
      <c r="D882" s="229" t="s">
        <v>205</v>
      </c>
      <c r="E882" s="230" t="s">
        <v>3183</v>
      </c>
      <c r="F882" s="231" t="s">
        <v>3184</v>
      </c>
      <c r="G882" s="232" t="s">
        <v>1015</v>
      </c>
      <c r="H882" s="233">
        <v>134.55000000000001</v>
      </c>
      <c r="I882" s="234"/>
      <c r="J882" s="235">
        <f>ROUND(I882*H882,2)</f>
        <v>0</v>
      </c>
      <c r="K882" s="236"/>
      <c r="L882" s="45"/>
      <c r="M882" s="237" t="s">
        <v>1</v>
      </c>
      <c r="N882" s="238" t="s">
        <v>41</v>
      </c>
      <c r="O882" s="92"/>
      <c r="P882" s="239">
        <f>O882*H882</f>
        <v>0</v>
      </c>
      <c r="Q882" s="239">
        <v>0</v>
      </c>
      <c r="R882" s="239">
        <f>Q882*H882</f>
        <v>0</v>
      </c>
      <c r="S882" s="239">
        <v>0</v>
      </c>
      <c r="T882" s="240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1" t="s">
        <v>277</v>
      </c>
      <c r="AT882" s="241" t="s">
        <v>205</v>
      </c>
      <c r="AU882" s="241" t="s">
        <v>85</v>
      </c>
      <c r="AY882" s="18" t="s">
        <v>203</v>
      </c>
      <c r="BE882" s="242">
        <f>IF(N882="základní",J882,0)</f>
        <v>0</v>
      </c>
      <c r="BF882" s="242">
        <f>IF(N882="snížená",J882,0)</f>
        <v>0</v>
      </c>
      <c r="BG882" s="242">
        <f>IF(N882="zákl. přenesená",J882,0)</f>
        <v>0</v>
      </c>
      <c r="BH882" s="242">
        <f>IF(N882="sníž. přenesená",J882,0)</f>
        <v>0</v>
      </c>
      <c r="BI882" s="242">
        <f>IF(N882="nulová",J882,0)</f>
        <v>0</v>
      </c>
      <c r="BJ882" s="18" t="s">
        <v>83</v>
      </c>
      <c r="BK882" s="242">
        <f>ROUND(I882*H882,2)</f>
        <v>0</v>
      </c>
      <c r="BL882" s="18" t="s">
        <v>277</v>
      </c>
      <c r="BM882" s="241" t="s">
        <v>3185</v>
      </c>
    </row>
    <row r="883" s="2" customFormat="1">
      <c r="A883" s="39"/>
      <c r="B883" s="40"/>
      <c r="C883" s="41"/>
      <c r="D883" s="245" t="s">
        <v>474</v>
      </c>
      <c r="E883" s="41"/>
      <c r="F883" s="276" t="s">
        <v>1032</v>
      </c>
      <c r="G883" s="41"/>
      <c r="H883" s="41"/>
      <c r="I883" s="277"/>
      <c r="J883" s="41"/>
      <c r="K883" s="41"/>
      <c r="L883" s="45"/>
      <c r="M883" s="278"/>
      <c r="N883" s="279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474</v>
      </c>
      <c r="AU883" s="18" t="s">
        <v>85</v>
      </c>
    </row>
    <row r="884" s="2" customFormat="1" ht="24.15" customHeight="1">
      <c r="A884" s="39"/>
      <c r="B884" s="40"/>
      <c r="C884" s="229" t="s">
        <v>1752</v>
      </c>
      <c r="D884" s="229" t="s">
        <v>205</v>
      </c>
      <c r="E884" s="230" t="s">
        <v>3186</v>
      </c>
      <c r="F884" s="231" t="s">
        <v>3187</v>
      </c>
      <c r="G884" s="232" t="s">
        <v>850</v>
      </c>
      <c r="H884" s="233">
        <v>4</v>
      </c>
      <c r="I884" s="234"/>
      <c r="J884" s="235">
        <f>ROUND(I884*H884,2)</f>
        <v>0</v>
      </c>
      <c r="K884" s="236"/>
      <c r="L884" s="45"/>
      <c r="M884" s="237" t="s">
        <v>1</v>
      </c>
      <c r="N884" s="238" t="s">
        <v>41</v>
      </c>
      <c r="O884" s="92"/>
      <c r="P884" s="239">
        <f>O884*H884</f>
        <v>0</v>
      </c>
      <c r="Q884" s="239">
        <v>0</v>
      </c>
      <c r="R884" s="239">
        <f>Q884*H884</f>
        <v>0</v>
      </c>
      <c r="S884" s="239">
        <v>0</v>
      </c>
      <c r="T884" s="240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1" t="s">
        <v>277</v>
      </c>
      <c r="AT884" s="241" t="s">
        <v>205</v>
      </c>
      <c r="AU884" s="241" t="s">
        <v>85</v>
      </c>
      <c r="AY884" s="18" t="s">
        <v>203</v>
      </c>
      <c r="BE884" s="242">
        <f>IF(N884="základní",J884,0)</f>
        <v>0</v>
      </c>
      <c r="BF884" s="242">
        <f>IF(N884="snížená",J884,0)</f>
        <v>0</v>
      </c>
      <c r="BG884" s="242">
        <f>IF(N884="zákl. přenesená",J884,0)</f>
        <v>0</v>
      </c>
      <c r="BH884" s="242">
        <f>IF(N884="sníž. přenesená",J884,0)</f>
        <v>0</v>
      </c>
      <c r="BI884" s="242">
        <f>IF(N884="nulová",J884,0)</f>
        <v>0</v>
      </c>
      <c r="BJ884" s="18" t="s">
        <v>83</v>
      </c>
      <c r="BK884" s="242">
        <f>ROUND(I884*H884,2)</f>
        <v>0</v>
      </c>
      <c r="BL884" s="18" t="s">
        <v>277</v>
      </c>
      <c r="BM884" s="241" t="s">
        <v>3188</v>
      </c>
    </row>
    <row r="885" s="2" customFormat="1">
      <c r="A885" s="39"/>
      <c r="B885" s="40"/>
      <c r="C885" s="41"/>
      <c r="D885" s="245" t="s">
        <v>474</v>
      </c>
      <c r="E885" s="41"/>
      <c r="F885" s="276" t="s">
        <v>1032</v>
      </c>
      <c r="G885" s="41"/>
      <c r="H885" s="41"/>
      <c r="I885" s="277"/>
      <c r="J885" s="41"/>
      <c r="K885" s="41"/>
      <c r="L885" s="45"/>
      <c r="M885" s="278"/>
      <c r="N885" s="279"/>
      <c r="O885" s="92"/>
      <c r="P885" s="92"/>
      <c r="Q885" s="92"/>
      <c r="R885" s="92"/>
      <c r="S885" s="92"/>
      <c r="T885" s="93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474</v>
      </c>
      <c r="AU885" s="18" t="s">
        <v>85</v>
      </c>
    </row>
    <row r="886" s="2" customFormat="1" ht="37.8" customHeight="1">
      <c r="A886" s="39"/>
      <c r="B886" s="40"/>
      <c r="C886" s="229" t="s">
        <v>3189</v>
      </c>
      <c r="D886" s="229" t="s">
        <v>205</v>
      </c>
      <c r="E886" s="230" t="s">
        <v>3190</v>
      </c>
      <c r="F886" s="231" t="s">
        <v>3191</v>
      </c>
      <c r="G886" s="232" t="s">
        <v>1015</v>
      </c>
      <c r="H886" s="233">
        <v>109.25</v>
      </c>
      <c r="I886" s="234"/>
      <c r="J886" s="235">
        <f>ROUND(I886*H886,2)</f>
        <v>0</v>
      </c>
      <c r="K886" s="236"/>
      <c r="L886" s="45"/>
      <c r="M886" s="237" t="s">
        <v>1</v>
      </c>
      <c r="N886" s="238" t="s">
        <v>41</v>
      </c>
      <c r="O886" s="92"/>
      <c r="P886" s="239">
        <f>O886*H886</f>
        <v>0</v>
      </c>
      <c r="Q886" s="239">
        <v>0</v>
      </c>
      <c r="R886" s="239">
        <f>Q886*H886</f>
        <v>0</v>
      </c>
      <c r="S886" s="239">
        <v>0</v>
      </c>
      <c r="T886" s="240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1" t="s">
        <v>277</v>
      </c>
      <c r="AT886" s="241" t="s">
        <v>205</v>
      </c>
      <c r="AU886" s="241" t="s">
        <v>85</v>
      </c>
      <c r="AY886" s="18" t="s">
        <v>203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8" t="s">
        <v>83</v>
      </c>
      <c r="BK886" s="242">
        <f>ROUND(I886*H886,2)</f>
        <v>0</v>
      </c>
      <c r="BL886" s="18" t="s">
        <v>277</v>
      </c>
      <c r="BM886" s="241" t="s">
        <v>3192</v>
      </c>
    </row>
    <row r="887" s="2" customFormat="1">
      <c r="A887" s="39"/>
      <c r="B887" s="40"/>
      <c r="C887" s="41"/>
      <c r="D887" s="245" t="s">
        <v>474</v>
      </c>
      <c r="E887" s="41"/>
      <c r="F887" s="276" t="s">
        <v>1032</v>
      </c>
      <c r="G887" s="41"/>
      <c r="H887" s="41"/>
      <c r="I887" s="277"/>
      <c r="J887" s="41"/>
      <c r="K887" s="41"/>
      <c r="L887" s="45"/>
      <c r="M887" s="278"/>
      <c r="N887" s="279"/>
      <c r="O887" s="92"/>
      <c r="P887" s="92"/>
      <c r="Q887" s="92"/>
      <c r="R887" s="92"/>
      <c r="S887" s="92"/>
      <c r="T887" s="93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474</v>
      </c>
      <c r="AU887" s="18" t="s">
        <v>85</v>
      </c>
    </row>
    <row r="888" s="2" customFormat="1" ht="37.8" customHeight="1">
      <c r="A888" s="39"/>
      <c r="B888" s="40"/>
      <c r="C888" s="229" t="s">
        <v>1755</v>
      </c>
      <c r="D888" s="229" t="s">
        <v>205</v>
      </c>
      <c r="E888" s="230" t="s">
        <v>3193</v>
      </c>
      <c r="F888" s="231" t="s">
        <v>3194</v>
      </c>
      <c r="G888" s="232" t="s">
        <v>850</v>
      </c>
      <c r="H888" s="233">
        <v>1</v>
      </c>
      <c r="I888" s="234"/>
      <c r="J888" s="235">
        <f>ROUND(I888*H888,2)</f>
        <v>0</v>
      </c>
      <c r="K888" s="236"/>
      <c r="L888" s="45"/>
      <c r="M888" s="237" t="s">
        <v>1</v>
      </c>
      <c r="N888" s="238" t="s">
        <v>41</v>
      </c>
      <c r="O888" s="92"/>
      <c r="P888" s="239">
        <f>O888*H888</f>
        <v>0</v>
      </c>
      <c r="Q888" s="239">
        <v>0</v>
      </c>
      <c r="R888" s="239">
        <f>Q888*H888</f>
        <v>0</v>
      </c>
      <c r="S888" s="239">
        <v>0</v>
      </c>
      <c r="T888" s="240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1" t="s">
        <v>277</v>
      </c>
      <c r="AT888" s="241" t="s">
        <v>205</v>
      </c>
      <c r="AU888" s="241" t="s">
        <v>85</v>
      </c>
      <c r="AY888" s="18" t="s">
        <v>203</v>
      </c>
      <c r="BE888" s="242">
        <f>IF(N888="základní",J888,0)</f>
        <v>0</v>
      </c>
      <c r="BF888" s="242">
        <f>IF(N888="snížená",J888,0)</f>
        <v>0</v>
      </c>
      <c r="BG888" s="242">
        <f>IF(N888="zákl. přenesená",J888,0)</f>
        <v>0</v>
      </c>
      <c r="BH888" s="242">
        <f>IF(N888="sníž. přenesená",J888,0)</f>
        <v>0</v>
      </c>
      <c r="BI888" s="242">
        <f>IF(N888="nulová",J888,0)</f>
        <v>0</v>
      </c>
      <c r="BJ888" s="18" t="s">
        <v>83</v>
      </c>
      <c r="BK888" s="242">
        <f>ROUND(I888*H888,2)</f>
        <v>0</v>
      </c>
      <c r="BL888" s="18" t="s">
        <v>277</v>
      </c>
      <c r="BM888" s="241" t="s">
        <v>3195</v>
      </c>
    </row>
    <row r="889" s="2" customFormat="1">
      <c r="A889" s="39"/>
      <c r="B889" s="40"/>
      <c r="C889" s="41"/>
      <c r="D889" s="245" t="s">
        <v>474</v>
      </c>
      <c r="E889" s="41"/>
      <c r="F889" s="276" t="s">
        <v>1032</v>
      </c>
      <c r="G889" s="41"/>
      <c r="H889" s="41"/>
      <c r="I889" s="277"/>
      <c r="J889" s="41"/>
      <c r="K889" s="41"/>
      <c r="L889" s="45"/>
      <c r="M889" s="278"/>
      <c r="N889" s="279"/>
      <c r="O889" s="92"/>
      <c r="P889" s="92"/>
      <c r="Q889" s="92"/>
      <c r="R889" s="92"/>
      <c r="S889" s="92"/>
      <c r="T889" s="93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474</v>
      </c>
      <c r="AU889" s="18" t="s">
        <v>85</v>
      </c>
    </row>
    <row r="890" s="2" customFormat="1" ht="37.8" customHeight="1">
      <c r="A890" s="39"/>
      <c r="B890" s="40"/>
      <c r="C890" s="229" t="s">
        <v>3196</v>
      </c>
      <c r="D890" s="229" t="s">
        <v>205</v>
      </c>
      <c r="E890" s="230" t="s">
        <v>3197</v>
      </c>
      <c r="F890" s="231" t="s">
        <v>3198</v>
      </c>
      <c r="G890" s="232" t="s">
        <v>850</v>
      </c>
      <c r="H890" s="233">
        <v>1</v>
      </c>
      <c r="I890" s="234"/>
      <c r="J890" s="235">
        <f>ROUND(I890*H890,2)</f>
        <v>0</v>
      </c>
      <c r="K890" s="236"/>
      <c r="L890" s="45"/>
      <c r="M890" s="237" t="s">
        <v>1</v>
      </c>
      <c r="N890" s="238" t="s">
        <v>41</v>
      </c>
      <c r="O890" s="92"/>
      <c r="P890" s="239">
        <f>O890*H890</f>
        <v>0</v>
      </c>
      <c r="Q890" s="239">
        <v>0</v>
      </c>
      <c r="R890" s="239">
        <f>Q890*H890</f>
        <v>0</v>
      </c>
      <c r="S890" s="239">
        <v>0</v>
      </c>
      <c r="T890" s="240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1" t="s">
        <v>277</v>
      </c>
      <c r="AT890" s="241" t="s">
        <v>205</v>
      </c>
      <c r="AU890" s="241" t="s">
        <v>85</v>
      </c>
      <c r="AY890" s="18" t="s">
        <v>203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8" t="s">
        <v>83</v>
      </c>
      <c r="BK890" s="242">
        <f>ROUND(I890*H890,2)</f>
        <v>0</v>
      </c>
      <c r="BL890" s="18" t="s">
        <v>277</v>
      </c>
      <c r="BM890" s="241" t="s">
        <v>3199</v>
      </c>
    </row>
    <row r="891" s="2" customFormat="1">
      <c r="A891" s="39"/>
      <c r="B891" s="40"/>
      <c r="C891" s="41"/>
      <c r="D891" s="245" t="s">
        <v>474</v>
      </c>
      <c r="E891" s="41"/>
      <c r="F891" s="276" t="s">
        <v>1032</v>
      </c>
      <c r="G891" s="41"/>
      <c r="H891" s="41"/>
      <c r="I891" s="277"/>
      <c r="J891" s="41"/>
      <c r="K891" s="41"/>
      <c r="L891" s="45"/>
      <c r="M891" s="278"/>
      <c r="N891" s="279"/>
      <c r="O891" s="92"/>
      <c r="P891" s="92"/>
      <c r="Q891" s="92"/>
      <c r="R891" s="92"/>
      <c r="S891" s="92"/>
      <c r="T891" s="93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474</v>
      </c>
      <c r="AU891" s="18" t="s">
        <v>85</v>
      </c>
    </row>
    <row r="892" s="2" customFormat="1" ht="37.8" customHeight="1">
      <c r="A892" s="39"/>
      <c r="B892" s="40"/>
      <c r="C892" s="229" t="s">
        <v>1758</v>
      </c>
      <c r="D892" s="229" t="s">
        <v>205</v>
      </c>
      <c r="E892" s="230" t="s">
        <v>3200</v>
      </c>
      <c r="F892" s="231" t="s">
        <v>3201</v>
      </c>
      <c r="G892" s="232" t="s">
        <v>850</v>
      </c>
      <c r="H892" s="233">
        <v>1</v>
      </c>
      <c r="I892" s="234"/>
      <c r="J892" s="235">
        <f>ROUND(I892*H892,2)</f>
        <v>0</v>
      </c>
      <c r="K892" s="236"/>
      <c r="L892" s="45"/>
      <c r="M892" s="237" t="s">
        <v>1</v>
      </c>
      <c r="N892" s="238" t="s">
        <v>41</v>
      </c>
      <c r="O892" s="92"/>
      <c r="P892" s="239">
        <f>O892*H892</f>
        <v>0</v>
      </c>
      <c r="Q892" s="239">
        <v>0</v>
      </c>
      <c r="R892" s="239">
        <f>Q892*H892</f>
        <v>0</v>
      </c>
      <c r="S892" s="239">
        <v>0</v>
      </c>
      <c r="T892" s="240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1" t="s">
        <v>277</v>
      </c>
      <c r="AT892" s="241" t="s">
        <v>205</v>
      </c>
      <c r="AU892" s="241" t="s">
        <v>85</v>
      </c>
      <c r="AY892" s="18" t="s">
        <v>203</v>
      </c>
      <c r="BE892" s="242">
        <f>IF(N892="základní",J892,0)</f>
        <v>0</v>
      </c>
      <c r="BF892" s="242">
        <f>IF(N892="snížená",J892,0)</f>
        <v>0</v>
      </c>
      <c r="BG892" s="242">
        <f>IF(N892="zákl. přenesená",J892,0)</f>
        <v>0</v>
      </c>
      <c r="BH892" s="242">
        <f>IF(N892="sníž. přenesená",J892,0)</f>
        <v>0</v>
      </c>
      <c r="BI892" s="242">
        <f>IF(N892="nulová",J892,0)</f>
        <v>0</v>
      </c>
      <c r="BJ892" s="18" t="s">
        <v>83</v>
      </c>
      <c r="BK892" s="242">
        <f>ROUND(I892*H892,2)</f>
        <v>0</v>
      </c>
      <c r="BL892" s="18" t="s">
        <v>277</v>
      </c>
      <c r="BM892" s="241" t="s">
        <v>3202</v>
      </c>
    </row>
    <row r="893" s="2" customFormat="1">
      <c r="A893" s="39"/>
      <c r="B893" s="40"/>
      <c r="C893" s="41"/>
      <c r="D893" s="245" t="s">
        <v>474</v>
      </c>
      <c r="E893" s="41"/>
      <c r="F893" s="276" t="s">
        <v>1032</v>
      </c>
      <c r="G893" s="41"/>
      <c r="H893" s="41"/>
      <c r="I893" s="277"/>
      <c r="J893" s="41"/>
      <c r="K893" s="41"/>
      <c r="L893" s="45"/>
      <c r="M893" s="278"/>
      <c r="N893" s="279"/>
      <c r="O893" s="92"/>
      <c r="P893" s="92"/>
      <c r="Q893" s="92"/>
      <c r="R893" s="92"/>
      <c r="S893" s="92"/>
      <c r="T893" s="93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474</v>
      </c>
      <c r="AU893" s="18" t="s">
        <v>85</v>
      </c>
    </row>
    <row r="894" s="2" customFormat="1" ht="37.8" customHeight="1">
      <c r="A894" s="39"/>
      <c r="B894" s="40"/>
      <c r="C894" s="229" t="s">
        <v>3203</v>
      </c>
      <c r="D894" s="229" t="s">
        <v>205</v>
      </c>
      <c r="E894" s="230" t="s">
        <v>3204</v>
      </c>
      <c r="F894" s="231" t="s">
        <v>3205</v>
      </c>
      <c r="G894" s="232" t="s">
        <v>850</v>
      </c>
      <c r="H894" s="233">
        <v>2</v>
      </c>
      <c r="I894" s="234"/>
      <c r="J894" s="235">
        <f>ROUND(I894*H894,2)</f>
        <v>0</v>
      </c>
      <c r="K894" s="236"/>
      <c r="L894" s="45"/>
      <c r="M894" s="237" t="s">
        <v>1</v>
      </c>
      <c r="N894" s="238" t="s">
        <v>41</v>
      </c>
      <c r="O894" s="92"/>
      <c r="P894" s="239">
        <f>O894*H894</f>
        <v>0</v>
      </c>
      <c r="Q894" s="239">
        <v>0</v>
      </c>
      <c r="R894" s="239">
        <f>Q894*H894</f>
        <v>0</v>
      </c>
      <c r="S894" s="239">
        <v>0</v>
      </c>
      <c r="T894" s="240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1" t="s">
        <v>277</v>
      </c>
      <c r="AT894" s="241" t="s">
        <v>205</v>
      </c>
      <c r="AU894" s="241" t="s">
        <v>85</v>
      </c>
      <c r="AY894" s="18" t="s">
        <v>203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8" t="s">
        <v>83</v>
      </c>
      <c r="BK894" s="242">
        <f>ROUND(I894*H894,2)</f>
        <v>0</v>
      </c>
      <c r="BL894" s="18" t="s">
        <v>277</v>
      </c>
      <c r="BM894" s="241" t="s">
        <v>3206</v>
      </c>
    </row>
    <row r="895" s="2" customFormat="1">
      <c r="A895" s="39"/>
      <c r="B895" s="40"/>
      <c r="C895" s="41"/>
      <c r="D895" s="245" t="s">
        <v>474</v>
      </c>
      <c r="E895" s="41"/>
      <c r="F895" s="276" t="s">
        <v>1032</v>
      </c>
      <c r="G895" s="41"/>
      <c r="H895" s="41"/>
      <c r="I895" s="277"/>
      <c r="J895" s="41"/>
      <c r="K895" s="41"/>
      <c r="L895" s="45"/>
      <c r="M895" s="278"/>
      <c r="N895" s="279"/>
      <c r="O895" s="92"/>
      <c r="P895" s="92"/>
      <c r="Q895" s="92"/>
      <c r="R895" s="92"/>
      <c r="S895" s="92"/>
      <c r="T895" s="93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474</v>
      </c>
      <c r="AU895" s="18" t="s">
        <v>85</v>
      </c>
    </row>
    <row r="896" s="2" customFormat="1" ht="37.8" customHeight="1">
      <c r="A896" s="39"/>
      <c r="B896" s="40"/>
      <c r="C896" s="229" t="s">
        <v>1761</v>
      </c>
      <c r="D896" s="229" t="s">
        <v>205</v>
      </c>
      <c r="E896" s="230" t="s">
        <v>3207</v>
      </c>
      <c r="F896" s="231" t="s">
        <v>3208</v>
      </c>
      <c r="G896" s="232" t="s">
        <v>1559</v>
      </c>
      <c r="H896" s="233">
        <v>1</v>
      </c>
      <c r="I896" s="234"/>
      <c r="J896" s="235">
        <f>ROUND(I896*H896,2)</f>
        <v>0</v>
      </c>
      <c r="K896" s="236"/>
      <c r="L896" s="45"/>
      <c r="M896" s="237" t="s">
        <v>1</v>
      </c>
      <c r="N896" s="238" t="s">
        <v>41</v>
      </c>
      <c r="O896" s="92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1" t="s">
        <v>277</v>
      </c>
      <c r="AT896" s="241" t="s">
        <v>205</v>
      </c>
      <c r="AU896" s="241" t="s">
        <v>85</v>
      </c>
      <c r="AY896" s="18" t="s">
        <v>203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8" t="s">
        <v>83</v>
      </c>
      <c r="BK896" s="242">
        <f>ROUND(I896*H896,2)</f>
        <v>0</v>
      </c>
      <c r="BL896" s="18" t="s">
        <v>277</v>
      </c>
      <c r="BM896" s="241" t="s">
        <v>3209</v>
      </c>
    </row>
    <row r="897" s="2" customFormat="1">
      <c r="A897" s="39"/>
      <c r="B897" s="40"/>
      <c r="C897" s="41"/>
      <c r="D897" s="245" t="s">
        <v>474</v>
      </c>
      <c r="E897" s="41"/>
      <c r="F897" s="276" t="s">
        <v>1032</v>
      </c>
      <c r="G897" s="41"/>
      <c r="H897" s="41"/>
      <c r="I897" s="277"/>
      <c r="J897" s="41"/>
      <c r="K897" s="41"/>
      <c r="L897" s="45"/>
      <c r="M897" s="278"/>
      <c r="N897" s="279"/>
      <c r="O897" s="92"/>
      <c r="P897" s="92"/>
      <c r="Q897" s="92"/>
      <c r="R897" s="92"/>
      <c r="S897" s="92"/>
      <c r="T897" s="93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T897" s="18" t="s">
        <v>474</v>
      </c>
      <c r="AU897" s="18" t="s">
        <v>85</v>
      </c>
    </row>
    <row r="898" s="2" customFormat="1" ht="33" customHeight="1">
      <c r="A898" s="39"/>
      <c r="B898" s="40"/>
      <c r="C898" s="229" t="s">
        <v>3210</v>
      </c>
      <c r="D898" s="229" t="s">
        <v>205</v>
      </c>
      <c r="E898" s="230" t="s">
        <v>3211</v>
      </c>
      <c r="F898" s="231" t="s">
        <v>3212</v>
      </c>
      <c r="G898" s="232" t="s">
        <v>850</v>
      </c>
      <c r="H898" s="233">
        <v>12</v>
      </c>
      <c r="I898" s="234"/>
      <c r="J898" s="235">
        <f>ROUND(I898*H898,2)</f>
        <v>0</v>
      </c>
      <c r="K898" s="236"/>
      <c r="L898" s="45"/>
      <c r="M898" s="237" t="s">
        <v>1</v>
      </c>
      <c r="N898" s="238" t="s">
        <v>41</v>
      </c>
      <c r="O898" s="92"/>
      <c r="P898" s="239">
        <f>O898*H898</f>
        <v>0</v>
      </c>
      <c r="Q898" s="239">
        <v>0</v>
      </c>
      <c r="R898" s="239">
        <f>Q898*H898</f>
        <v>0</v>
      </c>
      <c r="S898" s="239">
        <v>0</v>
      </c>
      <c r="T898" s="240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1" t="s">
        <v>277</v>
      </c>
      <c r="AT898" s="241" t="s">
        <v>205</v>
      </c>
      <c r="AU898" s="241" t="s">
        <v>85</v>
      </c>
      <c r="AY898" s="18" t="s">
        <v>203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8" t="s">
        <v>83</v>
      </c>
      <c r="BK898" s="242">
        <f>ROUND(I898*H898,2)</f>
        <v>0</v>
      </c>
      <c r="BL898" s="18" t="s">
        <v>277</v>
      </c>
      <c r="BM898" s="241" t="s">
        <v>3213</v>
      </c>
    </row>
    <row r="899" s="2" customFormat="1">
      <c r="A899" s="39"/>
      <c r="B899" s="40"/>
      <c r="C899" s="41"/>
      <c r="D899" s="245" t="s">
        <v>474</v>
      </c>
      <c r="E899" s="41"/>
      <c r="F899" s="276" t="s">
        <v>1032</v>
      </c>
      <c r="G899" s="41"/>
      <c r="H899" s="41"/>
      <c r="I899" s="277"/>
      <c r="J899" s="41"/>
      <c r="K899" s="41"/>
      <c r="L899" s="45"/>
      <c r="M899" s="278"/>
      <c r="N899" s="279"/>
      <c r="O899" s="92"/>
      <c r="P899" s="92"/>
      <c r="Q899" s="92"/>
      <c r="R899" s="92"/>
      <c r="S899" s="92"/>
      <c r="T899" s="93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474</v>
      </c>
      <c r="AU899" s="18" t="s">
        <v>85</v>
      </c>
    </row>
    <row r="900" s="2" customFormat="1" ht="24.15" customHeight="1">
      <c r="A900" s="39"/>
      <c r="B900" s="40"/>
      <c r="C900" s="229" t="s">
        <v>1764</v>
      </c>
      <c r="D900" s="229" t="s">
        <v>205</v>
      </c>
      <c r="E900" s="230" t="s">
        <v>1121</v>
      </c>
      <c r="F900" s="231" t="s">
        <v>3214</v>
      </c>
      <c r="G900" s="232" t="s">
        <v>1015</v>
      </c>
      <c r="H900" s="233">
        <v>129</v>
      </c>
      <c r="I900" s="234"/>
      <c r="J900" s="235">
        <f>ROUND(I900*H900,2)</f>
        <v>0</v>
      </c>
      <c r="K900" s="236"/>
      <c r="L900" s="45"/>
      <c r="M900" s="237" t="s">
        <v>1</v>
      </c>
      <c r="N900" s="238" t="s">
        <v>41</v>
      </c>
      <c r="O900" s="92"/>
      <c r="P900" s="239">
        <f>O900*H900</f>
        <v>0</v>
      </c>
      <c r="Q900" s="239">
        <v>0</v>
      </c>
      <c r="R900" s="239">
        <f>Q900*H900</f>
        <v>0</v>
      </c>
      <c r="S900" s="239">
        <v>0</v>
      </c>
      <c r="T900" s="240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1" t="s">
        <v>277</v>
      </c>
      <c r="AT900" s="241" t="s">
        <v>205</v>
      </c>
      <c r="AU900" s="241" t="s">
        <v>85</v>
      </c>
      <c r="AY900" s="18" t="s">
        <v>203</v>
      </c>
      <c r="BE900" s="242">
        <f>IF(N900="základní",J900,0)</f>
        <v>0</v>
      </c>
      <c r="BF900" s="242">
        <f>IF(N900="snížená",J900,0)</f>
        <v>0</v>
      </c>
      <c r="BG900" s="242">
        <f>IF(N900="zákl. přenesená",J900,0)</f>
        <v>0</v>
      </c>
      <c r="BH900" s="242">
        <f>IF(N900="sníž. přenesená",J900,0)</f>
        <v>0</v>
      </c>
      <c r="BI900" s="242">
        <f>IF(N900="nulová",J900,0)</f>
        <v>0</v>
      </c>
      <c r="BJ900" s="18" t="s">
        <v>83</v>
      </c>
      <c r="BK900" s="242">
        <f>ROUND(I900*H900,2)</f>
        <v>0</v>
      </c>
      <c r="BL900" s="18" t="s">
        <v>277</v>
      </c>
      <c r="BM900" s="241" t="s">
        <v>3215</v>
      </c>
    </row>
    <row r="901" s="2" customFormat="1">
      <c r="A901" s="39"/>
      <c r="B901" s="40"/>
      <c r="C901" s="41"/>
      <c r="D901" s="245" t="s">
        <v>474</v>
      </c>
      <c r="E901" s="41"/>
      <c r="F901" s="276" t="s">
        <v>1032</v>
      </c>
      <c r="G901" s="41"/>
      <c r="H901" s="41"/>
      <c r="I901" s="277"/>
      <c r="J901" s="41"/>
      <c r="K901" s="41"/>
      <c r="L901" s="45"/>
      <c r="M901" s="278"/>
      <c r="N901" s="279"/>
      <c r="O901" s="92"/>
      <c r="P901" s="92"/>
      <c r="Q901" s="92"/>
      <c r="R901" s="92"/>
      <c r="S901" s="92"/>
      <c r="T901" s="93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474</v>
      </c>
      <c r="AU901" s="18" t="s">
        <v>85</v>
      </c>
    </row>
    <row r="902" s="2" customFormat="1" ht="24.15" customHeight="1">
      <c r="A902" s="39"/>
      <c r="B902" s="40"/>
      <c r="C902" s="229" t="s">
        <v>3216</v>
      </c>
      <c r="D902" s="229" t="s">
        <v>205</v>
      </c>
      <c r="E902" s="230" t="s">
        <v>1125</v>
      </c>
      <c r="F902" s="231" t="s">
        <v>3217</v>
      </c>
      <c r="G902" s="232" t="s">
        <v>1015</v>
      </c>
      <c r="H902" s="233">
        <v>33.75</v>
      </c>
      <c r="I902" s="234"/>
      <c r="J902" s="235">
        <f>ROUND(I902*H902,2)</f>
        <v>0</v>
      </c>
      <c r="K902" s="236"/>
      <c r="L902" s="45"/>
      <c r="M902" s="237" t="s">
        <v>1</v>
      </c>
      <c r="N902" s="238" t="s">
        <v>41</v>
      </c>
      <c r="O902" s="92"/>
      <c r="P902" s="239">
        <f>O902*H902</f>
        <v>0</v>
      </c>
      <c r="Q902" s="239">
        <v>0</v>
      </c>
      <c r="R902" s="239">
        <f>Q902*H902</f>
        <v>0</v>
      </c>
      <c r="S902" s="239">
        <v>0</v>
      </c>
      <c r="T902" s="240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1" t="s">
        <v>277</v>
      </c>
      <c r="AT902" s="241" t="s">
        <v>205</v>
      </c>
      <c r="AU902" s="241" t="s">
        <v>85</v>
      </c>
      <c r="AY902" s="18" t="s">
        <v>203</v>
      </c>
      <c r="BE902" s="242">
        <f>IF(N902="základní",J902,0)</f>
        <v>0</v>
      </c>
      <c r="BF902" s="242">
        <f>IF(N902="snížená",J902,0)</f>
        <v>0</v>
      </c>
      <c r="BG902" s="242">
        <f>IF(N902="zákl. přenesená",J902,0)</f>
        <v>0</v>
      </c>
      <c r="BH902" s="242">
        <f>IF(N902="sníž. přenesená",J902,0)</f>
        <v>0</v>
      </c>
      <c r="BI902" s="242">
        <f>IF(N902="nulová",J902,0)</f>
        <v>0</v>
      </c>
      <c r="BJ902" s="18" t="s">
        <v>83</v>
      </c>
      <c r="BK902" s="242">
        <f>ROUND(I902*H902,2)</f>
        <v>0</v>
      </c>
      <c r="BL902" s="18" t="s">
        <v>277</v>
      </c>
      <c r="BM902" s="241" t="s">
        <v>3218</v>
      </c>
    </row>
    <row r="903" s="2" customFormat="1">
      <c r="A903" s="39"/>
      <c r="B903" s="40"/>
      <c r="C903" s="41"/>
      <c r="D903" s="245" t="s">
        <v>474</v>
      </c>
      <c r="E903" s="41"/>
      <c r="F903" s="276" t="s">
        <v>1032</v>
      </c>
      <c r="G903" s="41"/>
      <c r="H903" s="41"/>
      <c r="I903" s="277"/>
      <c r="J903" s="41"/>
      <c r="K903" s="41"/>
      <c r="L903" s="45"/>
      <c r="M903" s="278"/>
      <c r="N903" s="279"/>
      <c r="O903" s="92"/>
      <c r="P903" s="92"/>
      <c r="Q903" s="92"/>
      <c r="R903" s="92"/>
      <c r="S903" s="92"/>
      <c r="T903" s="93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18" t="s">
        <v>474</v>
      </c>
      <c r="AU903" s="18" t="s">
        <v>85</v>
      </c>
    </row>
    <row r="904" s="2" customFormat="1" ht="24.15" customHeight="1">
      <c r="A904" s="39"/>
      <c r="B904" s="40"/>
      <c r="C904" s="229" t="s">
        <v>469</v>
      </c>
      <c r="D904" s="229" t="s">
        <v>205</v>
      </c>
      <c r="E904" s="230" t="s">
        <v>1128</v>
      </c>
      <c r="F904" s="231" t="s">
        <v>3219</v>
      </c>
      <c r="G904" s="232" t="s">
        <v>1015</v>
      </c>
      <c r="H904" s="233">
        <v>10</v>
      </c>
      <c r="I904" s="234"/>
      <c r="J904" s="235">
        <f>ROUND(I904*H904,2)</f>
        <v>0</v>
      </c>
      <c r="K904" s="236"/>
      <c r="L904" s="45"/>
      <c r="M904" s="237" t="s">
        <v>1</v>
      </c>
      <c r="N904" s="238" t="s">
        <v>41</v>
      </c>
      <c r="O904" s="92"/>
      <c r="P904" s="239">
        <f>O904*H904</f>
        <v>0</v>
      </c>
      <c r="Q904" s="239">
        <v>0</v>
      </c>
      <c r="R904" s="239">
        <f>Q904*H904</f>
        <v>0</v>
      </c>
      <c r="S904" s="239">
        <v>0</v>
      </c>
      <c r="T904" s="240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1" t="s">
        <v>277</v>
      </c>
      <c r="AT904" s="241" t="s">
        <v>205</v>
      </c>
      <c r="AU904" s="241" t="s">
        <v>85</v>
      </c>
      <c r="AY904" s="18" t="s">
        <v>203</v>
      </c>
      <c r="BE904" s="242">
        <f>IF(N904="základní",J904,0)</f>
        <v>0</v>
      </c>
      <c r="BF904" s="242">
        <f>IF(N904="snížená",J904,0)</f>
        <v>0</v>
      </c>
      <c r="BG904" s="242">
        <f>IF(N904="zákl. přenesená",J904,0)</f>
        <v>0</v>
      </c>
      <c r="BH904" s="242">
        <f>IF(N904="sníž. přenesená",J904,0)</f>
        <v>0</v>
      </c>
      <c r="BI904" s="242">
        <f>IF(N904="nulová",J904,0)</f>
        <v>0</v>
      </c>
      <c r="BJ904" s="18" t="s">
        <v>83</v>
      </c>
      <c r="BK904" s="242">
        <f>ROUND(I904*H904,2)</f>
        <v>0</v>
      </c>
      <c r="BL904" s="18" t="s">
        <v>277</v>
      </c>
      <c r="BM904" s="241" t="s">
        <v>3220</v>
      </c>
    </row>
    <row r="905" s="2" customFormat="1">
      <c r="A905" s="39"/>
      <c r="B905" s="40"/>
      <c r="C905" s="41"/>
      <c r="D905" s="245" t="s">
        <v>474</v>
      </c>
      <c r="E905" s="41"/>
      <c r="F905" s="276" t="s">
        <v>1032</v>
      </c>
      <c r="G905" s="41"/>
      <c r="H905" s="41"/>
      <c r="I905" s="277"/>
      <c r="J905" s="41"/>
      <c r="K905" s="41"/>
      <c r="L905" s="45"/>
      <c r="M905" s="278"/>
      <c r="N905" s="279"/>
      <c r="O905" s="92"/>
      <c r="P905" s="92"/>
      <c r="Q905" s="92"/>
      <c r="R905" s="92"/>
      <c r="S905" s="92"/>
      <c r="T905" s="93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474</v>
      </c>
      <c r="AU905" s="18" t="s">
        <v>85</v>
      </c>
    </row>
    <row r="906" s="2" customFormat="1" ht="33" customHeight="1">
      <c r="A906" s="39"/>
      <c r="B906" s="40"/>
      <c r="C906" s="229" t="s">
        <v>3221</v>
      </c>
      <c r="D906" s="229" t="s">
        <v>205</v>
      </c>
      <c r="E906" s="230" t="s">
        <v>3222</v>
      </c>
      <c r="F906" s="231" t="s">
        <v>3223</v>
      </c>
      <c r="G906" s="232" t="s">
        <v>1015</v>
      </c>
      <c r="H906" s="233">
        <v>477.25</v>
      </c>
      <c r="I906" s="234"/>
      <c r="J906" s="235">
        <f>ROUND(I906*H906,2)</f>
        <v>0</v>
      </c>
      <c r="K906" s="236"/>
      <c r="L906" s="45"/>
      <c r="M906" s="237" t="s">
        <v>1</v>
      </c>
      <c r="N906" s="238" t="s">
        <v>41</v>
      </c>
      <c r="O906" s="92"/>
      <c r="P906" s="239">
        <f>O906*H906</f>
        <v>0</v>
      </c>
      <c r="Q906" s="239">
        <v>0</v>
      </c>
      <c r="R906" s="239">
        <f>Q906*H906</f>
        <v>0</v>
      </c>
      <c r="S906" s="239">
        <v>0</v>
      </c>
      <c r="T906" s="240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1" t="s">
        <v>277</v>
      </c>
      <c r="AT906" s="241" t="s">
        <v>205</v>
      </c>
      <c r="AU906" s="241" t="s">
        <v>85</v>
      </c>
      <c r="AY906" s="18" t="s">
        <v>203</v>
      </c>
      <c r="BE906" s="242">
        <f>IF(N906="základní",J906,0)</f>
        <v>0</v>
      </c>
      <c r="BF906" s="242">
        <f>IF(N906="snížená",J906,0)</f>
        <v>0</v>
      </c>
      <c r="BG906" s="242">
        <f>IF(N906="zákl. přenesená",J906,0)</f>
        <v>0</v>
      </c>
      <c r="BH906" s="242">
        <f>IF(N906="sníž. přenesená",J906,0)</f>
        <v>0</v>
      </c>
      <c r="BI906" s="242">
        <f>IF(N906="nulová",J906,0)</f>
        <v>0</v>
      </c>
      <c r="BJ906" s="18" t="s">
        <v>83</v>
      </c>
      <c r="BK906" s="242">
        <f>ROUND(I906*H906,2)</f>
        <v>0</v>
      </c>
      <c r="BL906" s="18" t="s">
        <v>277</v>
      </c>
      <c r="BM906" s="241" t="s">
        <v>3224</v>
      </c>
    </row>
    <row r="907" s="2" customFormat="1">
      <c r="A907" s="39"/>
      <c r="B907" s="40"/>
      <c r="C907" s="41"/>
      <c r="D907" s="245" t="s">
        <v>474</v>
      </c>
      <c r="E907" s="41"/>
      <c r="F907" s="276" t="s">
        <v>1032</v>
      </c>
      <c r="G907" s="41"/>
      <c r="H907" s="41"/>
      <c r="I907" s="277"/>
      <c r="J907" s="41"/>
      <c r="K907" s="41"/>
      <c r="L907" s="45"/>
      <c r="M907" s="278"/>
      <c r="N907" s="279"/>
      <c r="O907" s="92"/>
      <c r="P907" s="92"/>
      <c r="Q907" s="92"/>
      <c r="R907" s="92"/>
      <c r="S907" s="92"/>
      <c r="T907" s="93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T907" s="18" t="s">
        <v>474</v>
      </c>
      <c r="AU907" s="18" t="s">
        <v>85</v>
      </c>
    </row>
    <row r="908" s="2" customFormat="1" ht="24.15" customHeight="1">
      <c r="A908" s="39"/>
      <c r="B908" s="40"/>
      <c r="C908" s="229" t="s">
        <v>473</v>
      </c>
      <c r="D908" s="229" t="s">
        <v>205</v>
      </c>
      <c r="E908" s="230" t="s">
        <v>3225</v>
      </c>
      <c r="F908" s="231" t="s">
        <v>3226</v>
      </c>
      <c r="G908" s="232" t="s">
        <v>1015</v>
      </c>
      <c r="H908" s="233">
        <v>61.524999999999999</v>
      </c>
      <c r="I908" s="234"/>
      <c r="J908" s="235">
        <f>ROUND(I908*H908,2)</f>
        <v>0</v>
      </c>
      <c r="K908" s="236"/>
      <c r="L908" s="45"/>
      <c r="M908" s="237" t="s">
        <v>1</v>
      </c>
      <c r="N908" s="238" t="s">
        <v>41</v>
      </c>
      <c r="O908" s="92"/>
      <c r="P908" s="239">
        <f>O908*H908</f>
        <v>0</v>
      </c>
      <c r="Q908" s="239">
        <v>0</v>
      </c>
      <c r="R908" s="239">
        <f>Q908*H908</f>
        <v>0</v>
      </c>
      <c r="S908" s="239">
        <v>0</v>
      </c>
      <c r="T908" s="240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1" t="s">
        <v>277</v>
      </c>
      <c r="AT908" s="241" t="s">
        <v>205</v>
      </c>
      <c r="AU908" s="241" t="s">
        <v>85</v>
      </c>
      <c r="AY908" s="18" t="s">
        <v>203</v>
      </c>
      <c r="BE908" s="242">
        <f>IF(N908="základní",J908,0)</f>
        <v>0</v>
      </c>
      <c r="BF908" s="242">
        <f>IF(N908="snížená",J908,0)</f>
        <v>0</v>
      </c>
      <c r="BG908" s="242">
        <f>IF(N908="zákl. přenesená",J908,0)</f>
        <v>0</v>
      </c>
      <c r="BH908" s="242">
        <f>IF(N908="sníž. přenesená",J908,0)</f>
        <v>0</v>
      </c>
      <c r="BI908" s="242">
        <f>IF(N908="nulová",J908,0)</f>
        <v>0</v>
      </c>
      <c r="BJ908" s="18" t="s">
        <v>83</v>
      </c>
      <c r="BK908" s="242">
        <f>ROUND(I908*H908,2)</f>
        <v>0</v>
      </c>
      <c r="BL908" s="18" t="s">
        <v>277</v>
      </c>
      <c r="BM908" s="241" t="s">
        <v>3227</v>
      </c>
    </row>
    <row r="909" s="2" customFormat="1">
      <c r="A909" s="39"/>
      <c r="B909" s="40"/>
      <c r="C909" s="41"/>
      <c r="D909" s="245" t="s">
        <v>474</v>
      </c>
      <c r="E909" s="41"/>
      <c r="F909" s="276" t="s">
        <v>1032</v>
      </c>
      <c r="G909" s="41"/>
      <c r="H909" s="41"/>
      <c r="I909" s="277"/>
      <c r="J909" s="41"/>
      <c r="K909" s="41"/>
      <c r="L909" s="45"/>
      <c r="M909" s="278"/>
      <c r="N909" s="279"/>
      <c r="O909" s="92"/>
      <c r="P909" s="92"/>
      <c r="Q909" s="92"/>
      <c r="R909" s="92"/>
      <c r="S909" s="92"/>
      <c r="T909" s="93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T909" s="18" t="s">
        <v>474</v>
      </c>
      <c r="AU909" s="18" t="s">
        <v>85</v>
      </c>
    </row>
    <row r="910" s="2" customFormat="1" ht="33" customHeight="1">
      <c r="A910" s="39"/>
      <c r="B910" s="40"/>
      <c r="C910" s="229" t="s">
        <v>3228</v>
      </c>
      <c r="D910" s="229" t="s">
        <v>205</v>
      </c>
      <c r="E910" s="230" t="s">
        <v>3229</v>
      </c>
      <c r="F910" s="231" t="s">
        <v>3230</v>
      </c>
      <c r="G910" s="232" t="s">
        <v>1015</v>
      </c>
      <c r="H910" s="233">
        <v>151.80000000000001</v>
      </c>
      <c r="I910" s="234"/>
      <c r="J910" s="235">
        <f>ROUND(I910*H910,2)</f>
        <v>0</v>
      </c>
      <c r="K910" s="236"/>
      <c r="L910" s="45"/>
      <c r="M910" s="237" t="s">
        <v>1</v>
      </c>
      <c r="N910" s="238" t="s">
        <v>41</v>
      </c>
      <c r="O910" s="92"/>
      <c r="P910" s="239">
        <f>O910*H910</f>
        <v>0</v>
      </c>
      <c r="Q910" s="239">
        <v>0</v>
      </c>
      <c r="R910" s="239">
        <f>Q910*H910</f>
        <v>0</v>
      </c>
      <c r="S910" s="239">
        <v>0</v>
      </c>
      <c r="T910" s="240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1" t="s">
        <v>277</v>
      </c>
      <c r="AT910" s="241" t="s">
        <v>205</v>
      </c>
      <c r="AU910" s="241" t="s">
        <v>85</v>
      </c>
      <c r="AY910" s="18" t="s">
        <v>203</v>
      </c>
      <c r="BE910" s="242">
        <f>IF(N910="základní",J910,0)</f>
        <v>0</v>
      </c>
      <c r="BF910" s="242">
        <f>IF(N910="snížená",J910,0)</f>
        <v>0</v>
      </c>
      <c r="BG910" s="242">
        <f>IF(N910="zákl. přenesená",J910,0)</f>
        <v>0</v>
      </c>
      <c r="BH910" s="242">
        <f>IF(N910="sníž. přenesená",J910,0)</f>
        <v>0</v>
      </c>
      <c r="BI910" s="242">
        <f>IF(N910="nulová",J910,0)</f>
        <v>0</v>
      </c>
      <c r="BJ910" s="18" t="s">
        <v>83</v>
      </c>
      <c r="BK910" s="242">
        <f>ROUND(I910*H910,2)</f>
        <v>0</v>
      </c>
      <c r="BL910" s="18" t="s">
        <v>277</v>
      </c>
      <c r="BM910" s="241" t="s">
        <v>3231</v>
      </c>
    </row>
    <row r="911" s="2" customFormat="1">
      <c r="A911" s="39"/>
      <c r="B911" s="40"/>
      <c r="C911" s="41"/>
      <c r="D911" s="245" t="s">
        <v>474</v>
      </c>
      <c r="E911" s="41"/>
      <c r="F911" s="276" t="s">
        <v>1032</v>
      </c>
      <c r="G911" s="41"/>
      <c r="H911" s="41"/>
      <c r="I911" s="277"/>
      <c r="J911" s="41"/>
      <c r="K911" s="41"/>
      <c r="L911" s="45"/>
      <c r="M911" s="278"/>
      <c r="N911" s="279"/>
      <c r="O911" s="92"/>
      <c r="P911" s="92"/>
      <c r="Q911" s="92"/>
      <c r="R911" s="92"/>
      <c r="S911" s="92"/>
      <c r="T911" s="93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T911" s="18" t="s">
        <v>474</v>
      </c>
      <c r="AU911" s="18" t="s">
        <v>85</v>
      </c>
    </row>
    <row r="912" s="2" customFormat="1" ht="24.15" customHeight="1">
      <c r="A912" s="39"/>
      <c r="B912" s="40"/>
      <c r="C912" s="229" t="s">
        <v>480</v>
      </c>
      <c r="D912" s="229" t="s">
        <v>205</v>
      </c>
      <c r="E912" s="230" t="s">
        <v>3232</v>
      </c>
      <c r="F912" s="231" t="s">
        <v>3233</v>
      </c>
      <c r="G912" s="232" t="s">
        <v>336</v>
      </c>
      <c r="H912" s="233">
        <v>7.0999999999999996</v>
      </c>
      <c r="I912" s="234"/>
      <c r="J912" s="235">
        <f>ROUND(I912*H912,2)</f>
        <v>0</v>
      </c>
      <c r="K912" s="236"/>
      <c r="L912" s="45"/>
      <c r="M912" s="237" t="s">
        <v>1</v>
      </c>
      <c r="N912" s="238" t="s">
        <v>41</v>
      </c>
      <c r="O912" s="92"/>
      <c r="P912" s="239">
        <f>O912*H912</f>
        <v>0</v>
      </c>
      <c r="Q912" s="239">
        <v>0</v>
      </c>
      <c r="R912" s="239">
        <f>Q912*H912</f>
        <v>0</v>
      </c>
      <c r="S912" s="239">
        <v>0</v>
      </c>
      <c r="T912" s="240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1" t="s">
        <v>277</v>
      </c>
      <c r="AT912" s="241" t="s">
        <v>205</v>
      </c>
      <c r="AU912" s="241" t="s">
        <v>85</v>
      </c>
      <c r="AY912" s="18" t="s">
        <v>203</v>
      </c>
      <c r="BE912" s="242">
        <f>IF(N912="základní",J912,0)</f>
        <v>0</v>
      </c>
      <c r="BF912" s="242">
        <f>IF(N912="snížená",J912,0)</f>
        <v>0</v>
      </c>
      <c r="BG912" s="242">
        <f>IF(N912="zákl. přenesená",J912,0)</f>
        <v>0</v>
      </c>
      <c r="BH912" s="242">
        <f>IF(N912="sníž. přenesená",J912,0)</f>
        <v>0</v>
      </c>
      <c r="BI912" s="242">
        <f>IF(N912="nulová",J912,0)</f>
        <v>0</v>
      </c>
      <c r="BJ912" s="18" t="s">
        <v>83</v>
      </c>
      <c r="BK912" s="242">
        <f>ROUND(I912*H912,2)</f>
        <v>0</v>
      </c>
      <c r="BL912" s="18" t="s">
        <v>277</v>
      </c>
      <c r="BM912" s="241" t="s">
        <v>3234</v>
      </c>
    </row>
    <row r="913" s="2" customFormat="1">
      <c r="A913" s="39"/>
      <c r="B913" s="40"/>
      <c r="C913" s="41"/>
      <c r="D913" s="245" t="s">
        <v>474</v>
      </c>
      <c r="E913" s="41"/>
      <c r="F913" s="276" t="s">
        <v>1032</v>
      </c>
      <c r="G913" s="41"/>
      <c r="H913" s="41"/>
      <c r="I913" s="277"/>
      <c r="J913" s="41"/>
      <c r="K913" s="41"/>
      <c r="L913" s="45"/>
      <c r="M913" s="278"/>
      <c r="N913" s="279"/>
      <c r="O913" s="92"/>
      <c r="P913" s="92"/>
      <c r="Q913" s="92"/>
      <c r="R913" s="92"/>
      <c r="S913" s="92"/>
      <c r="T913" s="93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18" t="s">
        <v>474</v>
      </c>
      <c r="AU913" s="18" t="s">
        <v>85</v>
      </c>
    </row>
    <row r="914" s="2" customFormat="1" ht="24.15" customHeight="1">
      <c r="A914" s="39"/>
      <c r="B914" s="40"/>
      <c r="C914" s="229" t="s">
        <v>3235</v>
      </c>
      <c r="D914" s="229" t="s">
        <v>205</v>
      </c>
      <c r="E914" s="230" t="s">
        <v>3236</v>
      </c>
      <c r="F914" s="231" t="s">
        <v>3237</v>
      </c>
      <c r="G914" s="232" t="s">
        <v>336</v>
      </c>
      <c r="H914" s="233">
        <v>6.0999999999999996</v>
      </c>
      <c r="I914" s="234"/>
      <c r="J914" s="235">
        <f>ROUND(I914*H914,2)</f>
        <v>0</v>
      </c>
      <c r="K914" s="236"/>
      <c r="L914" s="45"/>
      <c r="M914" s="237" t="s">
        <v>1</v>
      </c>
      <c r="N914" s="238" t="s">
        <v>41</v>
      </c>
      <c r="O914" s="92"/>
      <c r="P914" s="239">
        <f>O914*H914</f>
        <v>0</v>
      </c>
      <c r="Q914" s="239">
        <v>0</v>
      </c>
      <c r="R914" s="239">
        <f>Q914*H914</f>
        <v>0</v>
      </c>
      <c r="S914" s="239">
        <v>0</v>
      </c>
      <c r="T914" s="240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1" t="s">
        <v>277</v>
      </c>
      <c r="AT914" s="241" t="s">
        <v>205</v>
      </c>
      <c r="AU914" s="241" t="s">
        <v>85</v>
      </c>
      <c r="AY914" s="18" t="s">
        <v>203</v>
      </c>
      <c r="BE914" s="242">
        <f>IF(N914="základní",J914,0)</f>
        <v>0</v>
      </c>
      <c r="BF914" s="242">
        <f>IF(N914="snížená",J914,0)</f>
        <v>0</v>
      </c>
      <c r="BG914" s="242">
        <f>IF(N914="zákl. přenesená",J914,0)</f>
        <v>0</v>
      </c>
      <c r="BH914" s="242">
        <f>IF(N914="sníž. přenesená",J914,0)</f>
        <v>0</v>
      </c>
      <c r="BI914" s="242">
        <f>IF(N914="nulová",J914,0)</f>
        <v>0</v>
      </c>
      <c r="BJ914" s="18" t="s">
        <v>83</v>
      </c>
      <c r="BK914" s="242">
        <f>ROUND(I914*H914,2)</f>
        <v>0</v>
      </c>
      <c r="BL914" s="18" t="s">
        <v>277</v>
      </c>
      <c r="BM914" s="241" t="s">
        <v>3238</v>
      </c>
    </row>
    <row r="915" s="2" customFormat="1">
      <c r="A915" s="39"/>
      <c r="B915" s="40"/>
      <c r="C915" s="41"/>
      <c r="D915" s="245" t="s">
        <v>474</v>
      </c>
      <c r="E915" s="41"/>
      <c r="F915" s="276" t="s">
        <v>1032</v>
      </c>
      <c r="G915" s="41"/>
      <c r="H915" s="41"/>
      <c r="I915" s="277"/>
      <c r="J915" s="41"/>
      <c r="K915" s="41"/>
      <c r="L915" s="45"/>
      <c r="M915" s="278"/>
      <c r="N915" s="279"/>
      <c r="O915" s="92"/>
      <c r="P915" s="92"/>
      <c r="Q915" s="92"/>
      <c r="R915" s="92"/>
      <c r="S915" s="92"/>
      <c r="T915" s="93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T915" s="18" t="s">
        <v>474</v>
      </c>
      <c r="AU915" s="18" t="s">
        <v>85</v>
      </c>
    </row>
    <row r="916" s="2" customFormat="1" ht="24.15" customHeight="1">
      <c r="A916" s="39"/>
      <c r="B916" s="40"/>
      <c r="C916" s="229" t="s">
        <v>485</v>
      </c>
      <c r="D916" s="229" t="s">
        <v>205</v>
      </c>
      <c r="E916" s="230" t="s">
        <v>3239</v>
      </c>
      <c r="F916" s="231" t="s">
        <v>3240</v>
      </c>
      <c r="G916" s="232" t="s">
        <v>336</v>
      </c>
      <c r="H916" s="233">
        <v>8.3000000000000007</v>
      </c>
      <c r="I916" s="234"/>
      <c r="J916" s="235">
        <f>ROUND(I916*H916,2)</f>
        <v>0</v>
      </c>
      <c r="K916" s="236"/>
      <c r="L916" s="45"/>
      <c r="M916" s="237" t="s">
        <v>1</v>
      </c>
      <c r="N916" s="238" t="s">
        <v>41</v>
      </c>
      <c r="O916" s="92"/>
      <c r="P916" s="239">
        <f>O916*H916</f>
        <v>0</v>
      </c>
      <c r="Q916" s="239">
        <v>0</v>
      </c>
      <c r="R916" s="239">
        <f>Q916*H916</f>
        <v>0</v>
      </c>
      <c r="S916" s="239">
        <v>0</v>
      </c>
      <c r="T916" s="240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1" t="s">
        <v>277</v>
      </c>
      <c r="AT916" s="241" t="s">
        <v>205</v>
      </c>
      <c r="AU916" s="241" t="s">
        <v>85</v>
      </c>
      <c r="AY916" s="18" t="s">
        <v>203</v>
      </c>
      <c r="BE916" s="242">
        <f>IF(N916="základní",J916,0)</f>
        <v>0</v>
      </c>
      <c r="BF916" s="242">
        <f>IF(N916="snížená",J916,0)</f>
        <v>0</v>
      </c>
      <c r="BG916" s="242">
        <f>IF(N916="zákl. přenesená",J916,0)</f>
        <v>0</v>
      </c>
      <c r="BH916" s="242">
        <f>IF(N916="sníž. přenesená",J916,0)</f>
        <v>0</v>
      </c>
      <c r="BI916" s="242">
        <f>IF(N916="nulová",J916,0)</f>
        <v>0</v>
      </c>
      <c r="BJ916" s="18" t="s">
        <v>83</v>
      </c>
      <c r="BK916" s="242">
        <f>ROUND(I916*H916,2)</f>
        <v>0</v>
      </c>
      <c r="BL916" s="18" t="s">
        <v>277</v>
      </c>
      <c r="BM916" s="241" t="s">
        <v>3241</v>
      </c>
    </row>
    <row r="917" s="2" customFormat="1">
      <c r="A917" s="39"/>
      <c r="B917" s="40"/>
      <c r="C917" s="41"/>
      <c r="D917" s="245" t="s">
        <v>474</v>
      </c>
      <c r="E917" s="41"/>
      <c r="F917" s="276" t="s">
        <v>1032</v>
      </c>
      <c r="G917" s="41"/>
      <c r="H917" s="41"/>
      <c r="I917" s="277"/>
      <c r="J917" s="41"/>
      <c r="K917" s="41"/>
      <c r="L917" s="45"/>
      <c r="M917" s="278"/>
      <c r="N917" s="279"/>
      <c r="O917" s="92"/>
      <c r="P917" s="92"/>
      <c r="Q917" s="92"/>
      <c r="R917" s="92"/>
      <c r="S917" s="92"/>
      <c r="T917" s="93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474</v>
      </c>
      <c r="AU917" s="18" t="s">
        <v>85</v>
      </c>
    </row>
    <row r="918" s="2" customFormat="1" ht="24.15" customHeight="1">
      <c r="A918" s="39"/>
      <c r="B918" s="40"/>
      <c r="C918" s="229" t="s">
        <v>3242</v>
      </c>
      <c r="D918" s="229" t="s">
        <v>205</v>
      </c>
      <c r="E918" s="230" t="s">
        <v>3243</v>
      </c>
      <c r="F918" s="231" t="s">
        <v>3244</v>
      </c>
      <c r="G918" s="232" t="s">
        <v>336</v>
      </c>
      <c r="H918" s="233">
        <v>15.800000000000001</v>
      </c>
      <c r="I918" s="234"/>
      <c r="J918" s="235">
        <f>ROUND(I918*H918,2)</f>
        <v>0</v>
      </c>
      <c r="K918" s="236"/>
      <c r="L918" s="45"/>
      <c r="M918" s="237" t="s">
        <v>1</v>
      </c>
      <c r="N918" s="238" t="s">
        <v>41</v>
      </c>
      <c r="O918" s="92"/>
      <c r="P918" s="239">
        <f>O918*H918</f>
        <v>0</v>
      </c>
      <c r="Q918" s="239">
        <v>0</v>
      </c>
      <c r="R918" s="239">
        <f>Q918*H918</f>
        <v>0</v>
      </c>
      <c r="S918" s="239">
        <v>0</v>
      </c>
      <c r="T918" s="240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41" t="s">
        <v>277</v>
      </c>
      <c r="AT918" s="241" t="s">
        <v>205</v>
      </c>
      <c r="AU918" s="241" t="s">
        <v>85</v>
      </c>
      <c r="AY918" s="18" t="s">
        <v>203</v>
      </c>
      <c r="BE918" s="242">
        <f>IF(N918="základní",J918,0)</f>
        <v>0</v>
      </c>
      <c r="BF918" s="242">
        <f>IF(N918="snížená",J918,0)</f>
        <v>0</v>
      </c>
      <c r="BG918" s="242">
        <f>IF(N918="zákl. přenesená",J918,0)</f>
        <v>0</v>
      </c>
      <c r="BH918" s="242">
        <f>IF(N918="sníž. přenesená",J918,0)</f>
        <v>0</v>
      </c>
      <c r="BI918" s="242">
        <f>IF(N918="nulová",J918,0)</f>
        <v>0</v>
      </c>
      <c r="BJ918" s="18" t="s">
        <v>83</v>
      </c>
      <c r="BK918" s="242">
        <f>ROUND(I918*H918,2)</f>
        <v>0</v>
      </c>
      <c r="BL918" s="18" t="s">
        <v>277</v>
      </c>
      <c r="BM918" s="241" t="s">
        <v>3245</v>
      </c>
    </row>
    <row r="919" s="2" customFormat="1">
      <c r="A919" s="39"/>
      <c r="B919" s="40"/>
      <c r="C919" s="41"/>
      <c r="D919" s="245" t="s">
        <v>474</v>
      </c>
      <c r="E919" s="41"/>
      <c r="F919" s="276" t="s">
        <v>1032</v>
      </c>
      <c r="G919" s="41"/>
      <c r="H919" s="41"/>
      <c r="I919" s="277"/>
      <c r="J919" s="41"/>
      <c r="K919" s="41"/>
      <c r="L919" s="45"/>
      <c r="M919" s="278"/>
      <c r="N919" s="279"/>
      <c r="O919" s="92"/>
      <c r="P919" s="92"/>
      <c r="Q919" s="92"/>
      <c r="R919" s="92"/>
      <c r="S919" s="92"/>
      <c r="T919" s="93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T919" s="18" t="s">
        <v>474</v>
      </c>
      <c r="AU919" s="18" t="s">
        <v>85</v>
      </c>
    </row>
    <row r="920" s="2" customFormat="1" ht="24.15" customHeight="1">
      <c r="A920" s="39"/>
      <c r="B920" s="40"/>
      <c r="C920" s="229" t="s">
        <v>491</v>
      </c>
      <c r="D920" s="229" t="s">
        <v>205</v>
      </c>
      <c r="E920" s="230" t="s">
        <v>3246</v>
      </c>
      <c r="F920" s="231" t="s">
        <v>3247</v>
      </c>
      <c r="G920" s="232" t="s">
        <v>336</v>
      </c>
      <c r="H920" s="233">
        <v>8</v>
      </c>
      <c r="I920" s="234"/>
      <c r="J920" s="235">
        <f>ROUND(I920*H920,2)</f>
        <v>0</v>
      </c>
      <c r="K920" s="236"/>
      <c r="L920" s="45"/>
      <c r="M920" s="237" t="s">
        <v>1</v>
      </c>
      <c r="N920" s="238" t="s">
        <v>41</v>
      </c>
      <c r="O920" s="92"/>
      <c r="P920" s="239">
        <f>O920*H920</f>
        <v>0</v>
      </c>
      <c r="Q920" s="239">
        <v>0</v>
      </c>
      <c r="R920" s="239">
        <f>Q920*H920</f>
        <v>0</v>
      </c>
      <c r="S920" s="239">
        <v>0</v>
      </c>
      <c r="T920" s="240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1" t="s">
        <v>277</v>
      </c>
      <c r="AT920" s="241" t="s">
        <v>205</v>
      </c>
      <c r="AU920" s="241" t="s">
        <v>85</v>
      </c>
      <c r="AY920" s="18" t="s">
        <v>203</v>
      </c>
      <c r="BE920" s="242">
        <f>IF(N920="základní",J920,0)</f>
        <v>0</v>
      </c>
      <c r="BF920" s="242">
        <f>IF(N920="snížená",J920,0)</f>
        <v>0</v>
      </c>
      <c r="BG920" s="242">
        <f>IF(N920="zákl. přenesená",J920,0)</f>
        <v>0</v>
      </c>
      <c r="BH920" s="242">
        <f>IF(N920="sníž. přenesená",J920,0)</f>
        <v>0</v>
      </c>
      <c r="BI920" s="242">
        <f>IF(N920="nulová",J920,0)</f>
        <v>0</v>
      </c>
      <c r="BJ920" s="18" t="s">
        <v>83</v>
      </c>
      <c r="BK920" s="242">
        <f>ROUND(I920*H920,2)</f>
        <v>0</v>
      </c>
      <c r="BL920" s="18" t="s">
        <v>277</v>
      </c>
      <c r="BM920" s="241" t="s">
        <v>3248</v>
      </c>
    </row>
    <row r="921" s="2" customFormat="1">
      <c r="A921" s="39"/>
      <c r="B921" s="40"/>
      <c r="C921" s="41"/>
      <c r="D921" s="245" t="s">
        <v>474</v>
      </c>
      <c r="E921" s="41"/>
      <c r="F921" s="276" t="s">
        <v>1032</v>
      </c>
      <c r="G921" s="41"/>
      <c r="H921" s="41"/>
      <c r="I921" s="277"/>
      <c r="J921" s="41"/>
      <c r="K921" s="41"/>
      <c r="L921" s="45"/>
      <c r="M921" s="278"/>
      <c r="N921" s="279"/>
      <c r="O921" s="92"/>
      <c r="P921" s="92"/>
      <c r="Q921" s="92"/>
      <c r="R921" s="92"/>
      <c r="S921" s="92"/>
      <c r="T921" s="93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474</v>
      </c>
      <c r="AU921" s="18" t="s">
        <v>85</v>
      </c>
    </row>
    <row r="922" s="2" customFormat="1" ht="24.15" customHeight="1">
      <c r="A922" s="39"/>
      <c r="B922" s="40"/>
      <c r="C922" s="229" t="s">
        <v>3249</v>
      </c>
      <c r="D922" s="229" t="s">
        <v>205</v>
      </c>
      <c r="E922" s="230" t="s">
        <v>3250</v>
      </c>
      <c r="F922" s="231" t="s">
        <v>3251</v>
      </c>
      <c r="G922" s="232" t="s">
        <v>336</v>
      </c>
      <c r="H922" s="233">
        <v>14.6</v>
      </c>
      <c r="I922" s="234"/>
      <c r="J922" s="235">
        <f>ROUND(I922*H922,2)</f>
        <v>0</v>
      </c>
      <c r="K922" s="236"/>
      <c r="L922" s="45"/>
      <c r="M922" s="237" t="s">
        <v>1</v>
      </c>
      <c r="N922" s="238" t="s">
        <v>41</v>
      </c>
      <c r="O922" s="92"/>
      <c r="P922" s="239">
        <f>O922*H922</f>
        <v>0</v>
      </c>
      <c r="Q922" s="239">
        <v>0</v>
      </c>
      <c r="R922" s="239">
        <f>Q922*H922</f>
        <v>0</v>
      </c>
      <c r="S922" s="239">
        <v>0</v>
      </c>
      <c r="T922" s="240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41" t="s">
        <v>277</v>
      </c>
      <c r="AT922" s="241" t="s">
        <v>205</v>
      </c>
      <c r="AU922" s="241" t="s">
        <v>85</v>
      </c>
      <c r="AY922" s="18" t="s">
        <v>203</v>
      </c>
      <c r="BE922" s="242">
        <f>IF(N922="základní",J922,0)</f>
        <v>0</v>
      </c>
      <c r="BF922" s="242">
        <f>IF(N922="snížená",J922,0)</f>
        <v>0</v>
      </c>
      <c r="BG922" s="242">
        <f>IF(N922="zákl. přenesená",J922,0)</f>
        <v>0</v>
      </c>
      <c r="BH922" s="242">
        <f>IF(N922="sníž. přenesená",J922,0)</f>
        <v>0</v>
      </c>
      <c r="BI922" s="242">
        <f>IF(N922="nulová",J922,0)</f>
        <v>0</v>
      </c>
      <c r="BJ922" s="18" t="s">
        <v>83</v>
      </c>
      <c r="BK922" s="242">
        <f>ROUND(I922*H922,2)</f>
        <v>0</v>
      </c>
      <c r="BL922" s="18" t="s">
        <v>277</v>
      </c>
      <c r="BM922" s="241" t="s">
        <v>3252</v>
      </c>
    </row>
    <row r="923" s="2" customFormat="1">
      <c r="A923" s="39"/>
      <c r="B923" s="40"/>
      <c r="C923" s="41"/>
      <c r="D923" s="245" t="s">
        <v>474</v>
      </c>
      <c r="E923" s="41"/>
      <c r="F923" s="276" t="s">
        <v>1032</v>
      </c>
      <c r="G923" s="41"/>
      <c r="H923" s="41"/>
      <c r="I923" s="277"/>
      <c r="J923" s="41"/>
      <c r="K923" s="41"/>
      <c r="L923" s="45"/>
      <c r="M923" s="278"/>
      <c r="N923" s="279"/>
      <c r="O923" s="92"/>
      <c r="P923" s="92"/>
      <c r="Q923" s="92"/>
      <c r="R923" s="92"/>
      <c r="S923" s="92"/>
      <c r="T923" s="93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T923" s="18" t="s">
        <v>474</v>
      </c>
      <c r="AU923" s="18" t="s">
        <v>85</v>
      </c>
    </row>
    <row r="924" s="2" customFormat="1" ht="37.8" customHeight="1">
      <c r="A924" s="39"/>
      <c r="B924" s="40"/>
      <c r="C924" s="229" t="s">
        <v>495</v>
      </c>
      <c r="D924" s="229" t="s">
        <v>205</v>
      </c>
      <c r="E924" s="230" t="s">
        <v>3253</v>
      </c>
      <c r="F924" s="231" t="s">
        <v>3254</v>
      </c>
      <c r="G924" s="232" t="s">
        <v>850</v>
      </c>
      <c r="H924" s="233">
        <v>1</v>
      </c>
      <c r="I924" s="234"/>
      <c r="J924" s="235">
        <f>ROUND(I924*H924,2)</f>
        <v>0</v>
      </c>
      <c r="K924" s="236"/>
      <c r="L924" s="45"/>
      <c r="M924" s="237" t="s">
        <v>1</v>
      </c>
      <c r="N924" s="238" t="s">
        <v>41</v>
      </c>
      <c r="O924" s="92"/>
      <c r="P924" s="239">
        <f>O924*H924</f>
        <v>0</v>
      </c>
      <c r="Q924" s="239">
        <v>0</v>
      </c>
      <c r="R924" s="239">
        <f>Q924*H924</f>
        <v>0</v>
      </c>
      <c r="S924" s="239">
        <v>0</v>
      </c>
      <c r="T924" s="240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41" t="s">
        <v>277</v>
      </c>
      <c r="AT924" s="241" t="s">
        <v>205</v>
      </c>
      <c r="AU924" s="241" t="s">
        <v>85</v>
      </c>
      <c r="AY924" s="18" t="s">
        <v>203</v>
      </c>
      <c r="BE924" s="242">
        <f>IF(N924="základní",J924,0)</f>
        <v>0</v>
      </c>
      <c r="BF924" s="242">
        <f>IF(N924="snížená",J924,0)</f>
        <v>0</v>
      </c>
      <c r="BG924" s="242">
        <f>IF(N924="zákl. přenesená",J924,0)</f>
        <v>0</v>
      </c>
      <c r="BH924" s="242">
        <f>IF(N924="sníž. přenesená",J924,0)</f>
        <v>0</v>
      </c>
      <c r="BI924" s="242">
        <f>IF(N924="nulová",J924,0)</f>
        <v>0</v>
      </c>
      <c r="BJ924" s="18" t="s">
        <v>83</v>
      </c>
      <c r="BK924" s="242">
        <f>ROUND(I924*H924,2)</f>
        <v>0</v>
      </c>
      <c r="BL924" s="18" t="s">
        <v>277</v>
      </c>
      <c r="BM924" s="241" t="s">
        <v>3255</v>
      </c>
    </row>
    <row r="925" s="2" customFormat="1">
      <c r="A925" s="39"/>
      <c r="B925" s="40"/>
      <c r="C925" s="41"/>
      <c r="D925" s="245" t="s">
        <v>474</v>
      </c>
      <c r="E925" s="41"/>
      <c r="F925" s="276" t="s">
        <v>1032</v>
      </c>
      <c r="G925" s="41"/>
      <c r="H925" s="41"/>
      <c r="I925" s="277"/>
      <c r="J925" s="41"/>
      <c r="K925" s="41"/>
      <c r="L925" s="45"/>
      <c r="M925" s="278"/>
      <c r="N925" s="279"/>
      <c r="O925" s="92"/>
      <c r="P925" s="92"/>
      <c r="Q925" s="92"/>
      <c r="R925" s="92"/>
      <c r="S925" s="92"/>
      <c r="T925" s="93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T925" s="18" t="s">
        <v>474</v>
      </c>
      <c r="AU925" s="18" t="s">
        <v>85</v>
      </c>
    </row>
    <row r="926" s="2" customFormat="1" ht="24.15" customHeight="1">
      <c r="A926" s="39"/>
      <c r="B926" s="40"/>
      <c r="C926" s="229" t="s">
        <v>3256</v>
      </c>
      <c r="D926" s="229" t="s">
        <v>205</v>
      </c>
      <c r="E926" s="230" t="s">
        <v>3257</v>
      </c>
      <c r="F926" s="231" t="s">
        <v>3258</v>
      </c>
      <c r="G926" s="232" t="s">
        <v>850</v>
      </c>
      <c r="H926" s="233">
        <v>2</v>
      </c>
      <c r="I926" s="234"/>
      <c r="J926" s="235">
        <f>ROUND(I926*H926,2)</f>
        <v>0</v>
      </c>
      <c r="K926" s="236"/>
      <c r="L926" s="45"/>
      <c r="M926" s="237" t="s">
        <v>1</v>
      </c>
      <c r="N926" s="238" t="s">
        <v>41</v>
      </c>
      <c r="O926" s="92"/>
      <c r="P926" s="239">
        <f>O926*H926</f>
        <v>0</v>
      </c>
      <c r="Q926" s="239">
        <v>0</v>
      </c>
      <c r="R926" s="239">
        <f>Q926*H926</f>
        <v>0</v>
      </c>
      <c r="S926" s="239">
        <v>0</v>
      </c>
      <c r="T926" s="240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41" t="s">
        <v>277</v>
      </c>
      <c r="AT926" s="241" t="s">
        <v>205</v>
      </c>
      <c r="AU926" s="241" t="s">
        <v>85</v>
      </c>
      <c r="AY926" s="18" t="s">
        <v>203</v>
      </c>
      <c r="BE926" s="242">
        <f>IF(N926="základní",J926,0)</f>
        <v>0</v>
      </c>
      <c r="BF926" s="242">
        <f>IF(N926="snížená",J926,0)</f>
        <v>0</v>
      </c>
      <c r="BG926" s="242">
        <f>IF(N926="zákl. přenesená",J926,0)</f>
        <v>0</v>
      </c>
      <c r="BH926" s="242">
        <f>IF(N926="sníž. přenesená",J926,0)</f>
        <v>0</v>
      </c>
      <c r="BI926" s="242">
        <f>IF(N926="nulová",J926,0)</f>
        <v>0</v>
      </c>
      <c r="BJ926" s="18" t="s">
        <v>83</v>
      </c>
      <c r="BK926" s="242">
        <f>ROUND(I926*H926,2)</f>
        <v>0</v>
      </c>
      <c r="BL926" s="18" t="s">
        <v>277</v>
      </c>
      <c r="BM926" s="241" t="s">
        <v>3259</v>
      </c>
    </row>
    <row r="927" s="2" customFormat="1">
      <c r="A927" s="39"/>
      <c r="B927" s="40"/>
      <c r="C927" s="41"/>
      <c r="D927" s="245" t="s">
        <v>474</v>
      </c>
      <c r="E927" s="41"/>
      <c r="F927" s="276" t="s">
        <v>1032</v>
      </c>
      <c r="G927" s="41"/>
      <c r="H927" s="41"/>
      <c r="I927" s="277"/>
      <c r="J927" s="41"/>
      <c r="K927" s="41"/>
      <c r="L927" s="45"/>
      <c r="M927" s="278"/>
      <c r="N927" s="279"/>
      <c r="O927" s="92"/>
      <c r="P927" s="92"/>
      <c r="Q927" s="92"/>
      <c r="R927" s="92"/>
      <c r="S927" s="92"/>
      <c r="T927" s="93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T927" s="18" t="s">
        <v>474</v>
      </c>
      <c r="AU927" s="18" t="s">
        <v>85</v>
      </c>
    </row>
    <row r="928" s="2" customFormat="1" ht="37.8" customHeight="1">
      <c r="A928" s="39"/>
      <c r="B928" s="40"/>
      <c r="C928" s="229" t="s">
        <v>1779</v>
      </c>
      <c r="D928" s="229" t="s">
        <v>205</v>
      </c>
      <c r="E928" s="230" t="s">
        <v>3260</v>
      </c>
      <c r="F928" s="231" t="s">
        <v>3261</v>
      </c>
      <c r="G928" s="232" t="s">
        <v>850</v>
      </c>
      <c r="H928" s="233">
        <v>1</v>
      </c>
      <c r="I928" s="234"/>
      <c r="J928" s="235">
        <f>ROUND(I928*H928,2)</f>
        <v>0</v>
      </c>
      <c r="K928" s="236"/>
      <c r="L928" s="45"/>
      <c r="M928" s="237" t="s">
        <v>1</v>
      </c>
      <c r="N928" s="238" t="s">
        <v>41</v>
      </c>
      <c r="O928" s="92"/>
      <c r="P928" s="239">
        <f>O928*H928</f>
        <v>0</v>
      </c>
      <c r="Q928" s="239">
        <v>0</v>
      </c>
      <c r="R928" s="239">
        <f>Q928*H928</f>
        <v>0</v>
      </c>
      <c r="S928" s="239">
        <v>0</v>
      </c>
      <c r="T928" s="240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1" t="s">
        <v>277</v>
      </c>
      <c r="AT928" s="241" t="s">
        <v>205</v>
      </c>
      <c r="AU928" s="241" t="s">
        <v>85</v>
      </c>
      <c r="AY928" s="18" t="s">
        <v>203</v>
      </c>
      <c r="BE928" s="242">
        <f>IF(N928="základní",J928,0)</f>
        <v>0</v>
      </c>
      <c r="BF928" s="242">
        <f>IF(N928="snížená",J928,0)</f>
        <v>0</v>
      </c>
      <c r="BG928" s="242">
        <f>IF(N928="zákl. přenesená",J928,0)</f>
        <v>0</v>
      </c>
      <c r="BH928" s="242">
        <f>IF(N928="sníž. přenesená",J928,0)</f>
        <v>0</v>
      </c>
      <c r="BI928" s="242">
        <f>IF(N928="nulová",J928,0)</f>
        <v>0</v>
      </c>
      <c r="BJ928" s="18" t="s">
        <v>83</v>
      </c>
      <c r="BK928" s="242">
        <f>ROUND(I928*H928,2)</f>
        <v>0</v>
      </c>
      <c r="BL928" s="18" t="s">
        <v>277</v>
      </c>
      <c r="BM928" s="241" t="s">
        <v>3262</v>
      </c>
    </row>
    <row r="929" s="2" customFormat="1">
      <c r="A929" s="39"/>
      <c r="B929" s="40"/>
      <c r="C929" s="41"/>
      <c r="D929" s="245" t="s">
        <v>474</v>
      </c>
      <c r="E929" s="41"/>
      <c r="F929" s="276" t="s">
        <v>1032</v>
      </c>
      <c r="G929" s="41"/>
      <c r="H929" s="41"/>
      <c r="I929" s="277"/>
      <c r="J929" s="41"/>
      <c r="K929" s="41"/>
      <c r="L929" s="45"/>
      <c r="M929" s="278"/>
      <c r="N929" s="279"/>
      <c r="O929" s="92"/>
      <c r="P929" s="92"/>
      <c r="Q929" s="92"/>
      <c r="R929" s="92"/>
      <c r="S929" s="92"/>
      <c r="T929" s="93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474</v>
      </c>
      <c r="AU929" s="18" t="s">
        <v>85</v>
      </c>
    </row>
    <row r="930" s="2" customFormat="1" ht="33" customHeight="1">
      <c r="A930" s="39"/>
      <c r="B930" s="40"/>
      <c r="C930" s="229" t="s">
        <v>3263</v>
      </c>
      <c r="D930" s="229" t="s">
        <v>205</v>
      </c>
      <c r="E930" s="230" t="s">
        <v>3264</v>
      </c>
      <c r="F930" s="231" t="s">
        <v>3265</v>
      </c>
      <c r="G930" s="232" t="s">
        <v>984</v>
      </c>
      <c r="H930" s="233">
        <v>3.7999999999999998</v>
      </c>
      <c r="I930" s="234"/>
      <c r="J930" s="235">
        <f>ROUND(I930*H930,2)</f>
        <v>0</v>
      </c>
      <c r="K930" s="236"/>
      <c r="L930" s="45"/>
      <c r="M930" s="237" t="s">
        <v>1</v>
      </c>
      <c r="N930" s="238" t="s">
        <v>41</v>
      </c>
      <c r="O930" s="92"/>
      <c r="P930" s="239">
        <f>O930*H930</f>
        <v>0</v>
      </c>
      <c r="Q930" s="239">
        <v>0</v>
      </c>
      <c r="R930" s="239">
        <f>Q930*H930</f>
        <v>0</v>
      </c>
      <c r="S930" s="239">
        <v>0</v>
      </c>
      <c r="T930" s="240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1" t="s">
        <v>277</v>
      </c>
      <c r="AT930" s="241" t="s">
        <v>205</v>
      </c>
      <c r="AU930" s="241" t="s">
        <v>85</v>
      </c>
      <c r="AY930" s="18" t="s">
        <v>203</v>
      </c>
      <c r="BE930" s="242">
        <f>IF(N930="základní",J930,0)</f>
        <v>0</v>
      </c>
      <c r="BF930" s="242">
        <f>IF(N930="snížená",J930,0)</f>
        <v>0</v>
      </c>
      <c r="BG930" s="242">
        <f>IF(N930="zákl. přenesená",J930,0)</f>
        <v>0</v>
      </c>
      <c r="BH930" s="242">
        <f>IF(N930="sníž. přenesená",J930,0)</f>
        <v>0</v>
      </c>
      <c r="BI930" s="242">
        <f>IF(N930="nulová",J930,0)</f>
        <v>0</v>
      </c>
      <c r="BJ930" s="18" t="s">
        <v>83</v>
      </c>
      <c r="BK930" s="242">
        <f>ROUND(I930*H930,2)</f>
        <v>0</v>
      </c>
      <c r="BL930" s="18" t="s">
        <v>277</v>
      </c>
      <c r="BM930" s="241" t="s">
        <v>3266</v>
      </c>
    </row>
    <row r="931" s="2" customFormat="1">
      <c r="A931" s="39"/>
      <c r="B931" s="40"/>
      <c r="C931" s="41"/>
      <c r="D931" s="245" t="s">
        <v>474</v>
      </c>
      <c r="E931" s="41"/>
      <c r="F931" s="276" t="s">
        <v>1032</v>
      </c>
      <c r="G931" s="41"/>
      <c r="H931" s="41"/>
      <c r="I931" s="277"/>
      <c r="J931" s="41"/>
      <c r="K931" s="41"/>
      <c r="L931" s="45"/>
      <c r="M931" s="278"/>
      <c r="N931" s="279"/>
      <c r="O931" s="92"/>
      <c r="P931" s="92"/>
      <c r="Q931" s="92"/>
      <c r="R931" s="92"/>
      <c r="S931" s="92"/>
      <c r="T931" s="93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474</v>
      </c>
      <c r="AU931" s="18" t="s">
        <v>85</v>
      </c>
    </row>
    <row r="932" s="2" customFormat="1" ht="33" customHeight="1">
      <c r="A932" s="39"/>
      <c r="B932" s="40"/>
      <c r="C932" s="229" t="s">
        <v>1782</v>
      </c>
      <c r="D932" s="229" t="s">
        <v>205</v>
      </c>
      <c r="E932" s="230" t="s">
        <v>3267</v>
      </c>
      <c r="F932" s="231" t="s">
        <v>3268</v>
      </c>
      <c r="G932" s="232" t="s">
        <v>984</v>
      </c>
      <c r="H932" s="233">
        <v>18</v>
      </c>
      <c r="I932" s="234"/>
      <c r="J932" s="235">
        <f>ROUND(I932*H932,2)</f>
        <v>0</v>
      </c>
      <c r="K932" s="236"/>
      <c r="L932" s="45"/>
      <c r="M932" s="237" t="s">
        <v>1</v>
      </c>
      <c r="N932" s="238" t="s">
        <v>41</v>
      </c>
      <c r="O932" s="92"/>
      <c r="P932" s="239">
        <f>O932*H932</f>
        <v>0</v>
      </c>
      <c r="Q932" s="239">
        <v>0</v>
      </c>
      <c r="R932" s="239">
        <f>Q932*H932</f>
        <v>0</v>
      </c>
      <c r="S932" s="239">
        <v>0</v>
      </c>
      <c r="T932" s="240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41" t="s">
        <v>277</v>
      </c>
      <c r="AT932" s="241" t="s">
        <v>205</v>
      </c>
      <c r="AU932" s="241" t="s">
        <v>85</v>
      </c>
      <c r="AY932" s="18" t="s">
        <v>203</v>
      </c>
      <c r="BE932" s="242">
        <f>IF(N932="základní",J932,0)</f>
        <v>0</v>
      </c>
      <c r="BF932" s="242">
        <f>IF(N932="snížená",J932,0)</f>
        <v>0</v>
      </c>
      <c r="BG932" s="242">
        <f>IF(N932="zákl. přenesená",J932,0)</f>
        <v>0</v>
      </c>
      <c r="BH932" s="242">
        <f>IF(N932="sníž. přenesená",J932,0)</f>
        <v>0</v>
      </c>
      <c r="BI932" s="242">
        <f>IF(N932="nulová",J932,0)</f>
        <v>0</v>
      </c>
      <c r="BJ932" s="18" t="s">
        <v>83</v>
      </c>
      <c r="BK932" s="242">
        <f>ROUND(I932*H932,2)</f>
        <v>0</v>
      </c>
      <c r="BL932" s="18" t="s">
        <v>277</v>
      </c>
      <c r="BM932" s="241" t="s">
        <v>3269</v>
      </c>
    </row>
    <row r="933" s="2" customFormat="1">
      <c r="A933" s="39"/>
      <c r="B933" s="40"/>
      <c r="C933" s="41"/>
      <c r="D933" s="245" t="s">
        <v>474</v>
      </c>
      <c r="E933" s="41"/>
      <c r="F933" s="276" t="s">
        <v>1032</v>
      </c>
      <c r="G933" s="41"/>
      <c r="H933" s="41"/>
      <c r="I933" s="277"/>
      <c r="J933" s="41"/>
      <c r="K933" s="41"/>
      <c r="L933" s="45"/>
      <c r="M933" s="278"/>
      <c r="N933" s="279"/>
      <c r="O933" s="92"/>
      <c r="P933" s="92"/>
      <c r="Q933" s="92"/>
      <c r="R933" s="92"/>
      <c r="S933" s="92"/>
      <c r="T933" s="93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474</v>
      </c>
      <c r="AU933" s="18" t="s">
        <v>85</v>
      </c>
    </row>
    <row r="934" s="2" customFormat="1" ht="24.15" customHeight="1">
      <c r="A934" s="39"/>
      <c r="B934" s="40"/>
      <c r="C934" s="229" t="s">
        <v>3270</v>
      </c>
      <c r="D934" s="229" t="s">
        <v>205</v>
      </c>
      <c r="E934" s="230" t="s">
        <v>3271</v>
      </c>
      <c r="F934" s="231" t="s">
        <v>3272</v>
      </c>
      <c r="G934" s="232" t="s">
        <v>1015</v>
      </c>
      <c r="H934" s="233">
        <v>425</v>
      </c>
      <c r="I934" s="234"/>
      <c r="J934" s="235">
        <f>ROUND(I934*H934,2)</f>
        <v>0</v>
      </c>
      <c r="K934" s="236"/>
      <c r="L934" s="45"/>
      <c r="M934" s="237" t="s">
        <v>1</v>
      </c>
      <c r="N934" s="238" t="s">
        <v>41</v>
      </c>
      <c r="O934" s="92"/>
      <c r="P934" s="239">
        <f>O934*H934</f>
        <v>0</v>
      </c>
      <c r="Q934" s="239">
        <v>0</v>
      </c>
      <c r="R934" s="239">
        <f>Q934*H934</f>
        <v>0</v>
      </c>
      <c r="S934" s="239">
        <v>0.001</v>
      </c>
      <c r="T934" s="240">
        <f>S934*H934</f>
        <v>0.42499999999999999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1" t="s">
        <v>277</v>
      </c>
      <c r="AT934" s="241" t="s">
        <v>205</v>
      </c>
      <c r="AU934" s="241" t="s">
        <v>85</v>
      </c>
      <c r="AY934" s="18" t="s">
        <v>203</v>
      </c>
      <c r="BE934" s="242">
        <f>IF(N934="základní",J934,0)</f>
        <v>0</v>
      </c>
      <c r="BF934" s="242">
        <f>IF(N934="snížená",J934,0)</f>
        <v>0</v>
      </c>
      <c r="BG934" s="242">
        <f>IF(N934="zákl. přenesená",J934,0)</f>
        <v>0</v>
      </c>
      <c r="BH934" s="242">
        <f>IF(N934="sníž. přenesená",J934,0)</f>
        <v>0</v>
      </c>
      <c r="BI934" s="242">
        <f>IF(N934="nulová",J934,0)</f>
        <v>0</v>
      </c>
      <c r="BJ934" s="18" t="s">
        <v>83</v>
      </c>
      <c r="BK934" s="242">
        <f>ROUND(I934*H934,2)</f>
        <v>0</v>
      </c>
      <c r="BL934" s="18" t="s">
        <v>277</v>
      </c>
      <c r="BM934" s="241" t="s">
        <v>3273</v>
      </c>
    </row>
    <row r="935" s="14" customFormat="1">
      <c r="A935" s="14"/>
      <c r="B935" s="254"/>
      <c r="C935" s="255"/>
      <c r="D935" s="245" t="s">
        <v>243</v>
      </c>
      <c r="E935" s="256" t="s">
        <v>1</v>
      </c>
      <c r="F935" s="257" t="s">
        <v>3274</v>
      </c>
      <c r="G935" s="255"/>
      <c r="H935" s="258">
        <v>425</v>
      </c>
      <c r="I935" s="259"/>
      <c r="J935" s="255"/>
      <c r="K935" s="255"/>
      <c r="L935" s="260"/>
      <c r="M935" s="261"/>
      <c r="N935" s="262"/>
      <c r="O935" s="262"/>
      <c r="P935" s="262"/>
      <c r="Q935" s="262"/>
      <c r="R935" s="262"/>
      <c r="S935" s="262"/>
      <c r="T935" s="26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4" t="s">
        <v>243</v>
      </c>
      <c r="AU935" s="264" t="s">
        <v>85</v>
      </c>
      <c r="AV935" s="14" t="s">
        <v>85</v>
      </c>
      <c r="AW935" s="14" t="s">
        <v>32</v>
      </c>
      <c r="AX935" s="14" t="s">
        <v>76</v>
      </c>
      <c r="AY935" s="264" t="s">
        <v>203</v>
      </c>
    </row>
    <row r="936" s="15" customFormat="1">
      <c r="A936" s="15"/>
      <c r="B936" s="265"/>
      <c r="C936" s="266"/>
      <c r="D936" s="245" t="s">
        <v>243</v>
      </c>
      <c r="E936" s="267" t="s">
        <v>1</v>
      </c>
      <c r="F936" s="268" t="s">
        <v>247</v>
      </c>
      <c r="G936" s="266"/>
      <c r="H936" s="269">
        <v>425</v>
      </c>
      <c r="I936" s="270"/>
      <c r="J936" s="266"/>
      <c r="K936" s="266"/>
      <c r="L936" s="271"/>
      <c r="M936" s="272"/>
      <c r="N936" s="273"/>
      <c r="O936" s="273"/>
      <c r="P936" s="273"/>
      <c r="Q936" s="273"/>
      <c r="R936" s="273"/>
      <c r="S936" s="273"/>
      <c r="T936" s="274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5" t="s">
        <v>243</v>
      </c>
      <c r="AU936" s="275" t="s">
        <v>85</v>
      </c>
      <c r="AV936" s="15" t="s">
        <v>209</v>
      </c>
      <c r="AW936" s="15" t="s">
        <v>32</v>
      </c>
      <c r="AX936" s="15" t="s">
        <v>83</v>
      </c>
      <c r="AY936" s="275" t="s">
        <v>203</v>
      </c>
    </row>
    <row r="937" s="2" customFormat="1" ht="24.15" customHeight="1">
      <c r="A937" s="39"/>
      <c r="B937" s="40"/>
      <c r="C937" s="229" t="s">
        <v>500</v>
      </c>
      <c r="D937" s="229" t="s">
        <v>205</v>
      </c>
      <c r="E937" s="230" t="s">
        <v>1132</v>
      </c>
      <c r="F937" s="231" t="s">
        <v>1133</v>
      </c>
      <c r="G937" s="232" t="s">
        <v>1015</v>
      </c>
      <c r="H937" s="233">
        <v>1063</v>
      </c>
      <c r="I937" s="234"/>
      <c r="J937" s="235">
        <f>ROUND(I937*H937,2)</f>
        <v>0</v>
      </c>
      <c r="K937" s="236"/>
      <c r="L937" s="45"/>
      <c r="M937" s="237" t="s">
        <v>1</v>
      </c>
      <c r="N937" s="238" t="s">
        <v>41</v>
      </c>
      <c r="O937" s="92"/>
      <c r="P937" s="239">
        <f>O937*H937</f>
        <v>0</v>
      </c>
      <c r="Q937" s="239">
        <v>0</v>
      </c>
      <c r="R937" s="239">
        <f>Q937*H937</f>
        <v>0</v>
      </c>
      <c r="S937" s="239">
        <v>0.001</v>
      </c>
      <c r="T937" s="240">
        <f>S937*H937</f>
        <v>1.0629999999999999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1" t="s">
        <v>277</v>
      </c>
      <c r="AT937" s="241" t="s">
        <v>205</v>
      </c>
      <c r="AU937" s="241" t="s">
        <v>85</v>
      </c>
      <c r="AY937" s="18" t="s">
        <v>203</v>
      </c>
      <c r="BE937" s="242">
        <f>IF(N937="základní",J937,0)</f>
        <v>0</v>
      </c>
      <c r="BF937" s="242">
        <f>IF(N937="snížená",J937,0)</f>
        <v>0</v>
      </c>
      <c r="BG937" s="242">
        <f>IF(N937="zákl. přenesená",J937,0)</f>
        <v>0</v>
      </c>
      <c r="BH937" s="242">
        <f>IF(N937="sníž. přenesená",J937,0)</f>
        <v>0</v>
      </c>
      <c r="BI937" s="242">
        <f>IF(N937="nulová",J937,0)</f>
        <v>0</v>
      </c>
      <c r="BJ937" s="18" t="s">
        <v>83</v>
      </c>
      <c r="BK937" s="242">
        <f>ROUND(I937*H937,2)</f>
        <v>0</v>
      </c>
      <c r="BL937" s="18" t="s">
        <v>277</v>
      </c>
      <c r="BM937" s="241" t="s">
        <v>1134</v>
      </c>
    </row>
    <row r="938" s="2" customFormat="1" ht="24.15" customHeight="1">
      <c r="A938" s="39"/>
      <c r="B938" s="40"/>
      <c r="C938" s="229" t="s">
        <v>3275</v>
      </c>
      <c r="D938" s="229" t="s">
        <v>205</v>
      </c>
      <c r="E938" s="230" t="s">
        <v>1135</v>
      </c>
      <c r="F938" s="231" t="s">
        <v>1136</v>
      </c>
      <c r="G938" s="232" t="s">
        <v>620</v>
      </c>
      <c r="H938" s="280"/>
      <c r="I938" s="234"/>
      <c r="J938" s="235">
        <f>ROUND(I938*H938,2)</f>
        <v>0</v>
      </c>
      <c r="K938" s="236"/>
      <c r="L938" s="45"/>
      <c r="M938" s="237" t="s">
        <v>1</v>
      </c>
      <c r="N938" s="238" t="s">
        <v>41</v>
      </c>
      <c r="O938" s="92"/>
      <c r="P938" s="239">
        <f>O938*H938</f>
        <v>0</v>
      </c>
      <c r="Q938" s="239">
        <v>0</v>
      </c>
      <c r="R938" s="239">
        <f>Q938*H938</f>
        <v>0</v>
      </c>
      <c r="S938" s="239">
        <v>0</v>
      </c>
      <c r="T938" s="240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1" t="s">
        <v>277</v>
      </c>
      <c r="AT938" s="241" t="s">
        <v>205</v>
      </c>
      <c r="AU938" s="241" t="s">
        <v>85</v>
      </c>
      <c r="AY938" s="18" t="s">
        <v>203</v>
      </c>
      <c r="BE938" s="242">
        <f>IF(N938="základní",J938,0)</f>
        <v>0</v>
      </c>
      <c r="BF938" s="242">
        <f>IF(N938="snížená",J938,0)</f>
        <v>0</v>
      </c>
      <c r="BG938" s="242">
        <f>IF(N938="zákl. přenesená",J938,0)</f>
        <v>0</v>
      </c>
      <c r="BH938" s="242">
        <f>IF(N938="sníž. přenesená",J938,0)</f>
        <v>0</v>
      </c>
      <c r="BI938" s="242">
        <f>IF(N938="nulová",J938,0)</f>
        <v>0</v>
      </c>
      <c r="BJ938" s="18" t="s">
        <v>83</v>
      </c>
      <c r="BK938" s="242">
        <f>ROUND(I938*H938,2)</f>
        <v>0</v>
      </c>
      <c r="BL938" s="18" t="s">
        <v>277</v>
      </c>
      <c r="BM938" s="241" t="s">
        <v>1137</v>
      </c>
    </row>
    <row r="939" s="12" customFormat="1" ht="22.8" customHeight="1">
      <c r="A939" s="12"/>
      <c r="B939" s="213"/>
      <c r="C939" s="214"/>
      <c r="D939" s="215" t="s">
        <v>75</v>
      </c>
      <c r="E939" s="227" t="s">
        <v>1138</v>
      </c>
      <c r="F939" s="227" t="s">
        <v>1139</v>
      </c>
      <c r="G939" s="214"/>
      <c r="H939" s="214"/>
      <c r="I939" s="217"/>
      <c r="J939" s="228">
        <f>BK939</f>
        <v>0</v>
      </c>
      <c r="K939" s="214"/>
      <c r="L939" s="219"/>
      <c r="M939" s="220"/>
      <c r="N939" s="221"/>
      <c r="O939" s="221"/>
      <c r="P939" s="222">
        <f>SUM(P940:P954)</f>
        <v>0</v>
      </c>
      <c r="Q939" s="221"/>
      <c r="R939" s="222">
        <f>SUM(R940:R954)</f>
        <v>0</v>
      </c>
      <c r="S939" s="221"/>
      <c r="T939" s="223">
        <f>SUM(T940:T954)</f>
        <v>0</v>
      </c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R939" s="224" t="s">
        <v>85</v>
      </c>
      <c r="AT939" s="225" t="s">
        <v>75</v>
      </c>
      <c r="AU939" s="225" t="s">
        <v>83</v>
      </c>
      <c r="AY939" s="224" t="s">
        <v>203</v>
      </c>
      <c r="BK939" s="226">
        <f>SUM(BK940:BK954)</f>
        <v>0</v>
      </c>
    </row>
    <row r="940" s="2" customFormat="1" ht="24.15" customHeight="1">
      <c r="A940" s="39"/>
      <c r="B940" s="40"/>
      <c r="C940" s="229" t="s">
        <v>1787</v>
      </c>
      <c r="D940" s="229" t="s">
        <v>205</v>
      </c>
      <c r="E940" s="230" t="s">
        <v>1141</v>
      </c>
      <c r="F940" s="231" t="s">
        <v>1142</v>
      </c>
      <c r="G940" s="232" t="s">
        <v>213</v>
      </c>
      <c r="H940" s="233">
        <v>270.41199999999998</v>
      </c>
      <c r="I940" s="234"/>
      <c r="J940" s="235">
        <f>ROUND(I940*H940,2)</f>
        <v>0</v>
      </c>
      <c r="K940" s="236"/>
      <c r="L940" s="45"/>
      <c r="M940" s="237" t="s">
        <v>1</v>
      </c>
      <c r="N940" s="238" t="s">
        <v>41</v>
      </c>
      <c r="O940" s="92"/>
      <c r="P940" s="239">
        <f>O940*H940</f>
        <v>0</v>
      </c>
      <c r="Q940" s="239">
        <v>0</v>
      </c>
      <c r="R940" s="239">
        <f>Q940*H940</f>
        <v>0</v>
      </c>
      <c r="S940" s="239">
        <v>0</v>
      </c>
      <c r="T940" s="240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1" t="s">
        <v>277</v>
      </c>
      <c r="AT940" s="241" t="s">
        <v>205</v>
      </c>
      <c r="AU940" s="241" t="s">
        <v>85</v>
      </c>
      <c r="AY940" s="18" t="s">
        <v>203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8" t="s">
        <v>83</v>
      </c>
      <c r="BK940" s="242">
        <f>ROUND(I940*H940,2)</f>
        <v>0</v>
      </c>
      <c r="BL940" s="18" t="s">
        <v>277</v>
      </c>
      <c r="BM940" s="241" t="s">
        <v>1143</v>
      </c>
    </row>
    <row r="941" s="2" customFormat="1">
      <c r="A941" s="39"/>
      <c r="B941" s="40"/>
      <c r="C941" s="41"/>
      <c r="D941" s="245" t="s">
        <v>474</v>
      </c>
      <c r="E941" s="41"/>
      <c r="F941" s="276" t="s">
        <v>1144</v>
      </c>
      <c r="G941" s="41"/>
      <c r="H941" s="41"/>
      <c r="I941" s="277"/>
      <c r="J941" s="41"/>
      <c r="K941" s="41"/>
      <c r="L941" s="45"/>
      <c r="M941" s="278"/>
      <c r="N941" s="279"/>
      <c r="O941" s="92"/>
      <c r="P941" s="92"/>
      <c r="Q941" s="92"/>
      <c r="R941" s="92"/>
      <c r="S941" s="92"/>
      <c r="T941" s="93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T941" s="18" t="s">
        <v>474</v>
      </c>
      <c r="AU941" s="18" t="s">
        <v>85</v>
      </c>
    </row>
    <row r="942" s="14" customFormat="1">
      <c r="A942" s="14"/>
      <c r="B942" s="254"/>
      <c r="C942" s="255"/>
      <c r="D942" s="245" t="s">
        <v>243</v>
      </c>
      <c r="E942" s="256" t="s">
        <v>1</v>
      </c>
      <c r="F942" s="257" t="s">
        <v>3276</v>
      </c>
      <c r="G942" s="255"/>
      <c r="H942" s="258">
        <v>245.82900000000001</v>
      </c>
      <c r="I942" s="259"/>
      <c r="J942" s="255"/>
      <c r="K942" s="255"/>
      <c r="L942" s="260"/>
      <c r="M942" s="261"/>
      <c r="N942" s="262"/>
      <c r="O942" s="262"/>
      <c r="P942" s="262"/>
      <c r="Q942" s="262"/>
      <c r="R942" s="262"/>
      <c r="S942" s="262"/>
      <c r="T942" s="26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4" t="s">
        <v>243</v>
      </c>
      <c r="AU942" s="264" t="s">
        <v>85</v>
      </c>
      <c r="AV942" s="14" t="s">
        <v>85</v>
      </c>
      <c r="AW942" s="14" t="s">
        <v>32</v>
      </c>
      <c r="AX942" s="14" t="s">
        <v>76</v>
      </c>
      <c r="AY942" s="264" t="s">
        <v>203</v>
      </c>
    </row>
    <row r="943" s="16" customFormat="1">
      <c r="A943" s="16"/>
      <c r="B943" s="292"/>
      <c r="C943" s="293"/>
      <c r="D943" s="245" t="s">
        <v>243</v>
      </c>
      <c r="E943" s="294" t="s">
        <v>1</v>
      </c>
      <c r="F943" s="295" t="s">
        <v>669</v>
      </c>
      <c r="G943" s="293"/>
      <c r="H943" s="296">
        <v>245.82900000000001</v>
      </c>
      <c r="I943" s="297"/>
      <c r="J943" s="293"/>
      <c r="K943" s="293"/>
      <c r="L943" s="298"/>
      <c r="M943" s="299"/>
      <c r="N943" s="300"/>
      <c r="O943" s="300"/>
      <c r="P943" s="300"/>
      <c r="Q943" s="300"/>
      <c r="R943" s="300"/>
      <c r="S943" s="300"/>
      <c r="T943" s="301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T943" s="302" t="s">
        <v>243</v>
      </c>
      <c r="AU943" s="302" t="s">
        <v>85</v>
      </c>
      <c r="AV943" s="16" t="s">
        <v>108</v>
      </c>
      <c r="AW943" s="16" t="s">
        <v>32</v>
      </c>
      <c r="AX943" s="16" t="s">
        <v>76</v>
      </c>
      <c r="AY943" s="302" t="s">
        <v>203</v>
      </c>
    </row>
    <row r="944" s="14" customFormat="1">
      <c r="A944" s="14"/>
      <c r="B944" s="254"/>
      <c r="C944" s="255"/>
      <c r="D944" s="245" t="s">
        <v>243</v>
      </c>
      <c r="E944" s="256" t="s">
        <v>1</v>
      </c>
      <c r="F944" s="257" t="s">
        <v>3277</v>
      </c>
      <c r="G944" s="255"/>
      <c r="H944" s="258">
        <v>24.582999999999998</v>
      </c>
      <c r="I944" s="259"/>
      <c r="J944" s="255"/>
      <c r="K944" s="255"/>
      <c r="L944" s="260"/>
      <c r="M944" s="261"/>
      <c r="N944" s="262"/>
      <c r="O944" s="262"/>
      <c r="P944" s="262"/>
      <c r="Q944" s="262"/>
      <c r="R944" s="262"/>
      <c r="S944" s="262"/>
      <c r="T944" s="26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4" t="s">
        <v>243</v>
      </c>
      <c r="AU944" s="264" t="s">
        <v>85</v>
      </c>
      <c r="AV944" s="14" t="s">
        <v>85</v>
      </c>
      <c r="AW944" s="14" t="s">
        <v>32</v>
      </c>
      <c r="AX944" s="14" t="s">
        <v>76</v>
      </c>
      <c r="AY944" s="264" t="s">
        <v>203</v>
      </c>
    </row>
    <row r="945" s="15" customFormat="1">
      <c r="A945" s="15"/>
      <c r="B945" s="265"/>
      <c r="C945" s="266"/>
      <c r="D945" s="245" t="s">
        <v>243</v>
      </c>
      <c r="E945" s="267" t="s">
        <v>1</v>
      </c>
      <c r="F945" s="268" t="s">
        <v>247</v>
      </c>
      <c r="G945" s="266"/>
      <c r="H945" s="269">
        <v>270.41199999999998</v>
      </c>
      <c r="I945" s="270"/>
      <c r="J945" s="266"/>
      <c r="K945" s="266"/>
      <c r="L945" s="271"/>
      <c r="M945" s="272"/>
      <c r="N945" s="273"/>
      <c r="O945" s="273"/>
      <c r="P945" s="273"/>
      <c r="Q945" s="273"/>
      <c r="R945" s="273"/>
      <c r="S945" s="273"/>
      <c r="T945" s="27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5" t="s">
        <v>243</v>
      </c>
      <c r="AU945" s="275" t="s">
        <v>85</v>
      </c>
      <c r="AV945" s="15" t="s">
        <v>209</v>
      </c>
      <c r="AW945" s="15" t="s">
        <v>32</v>
      </c>
      <c r="AX945" s="15" t="s">
        <v>83</v>
      </c>
      <c r="AY945" s="275" t="s">
        <v>203</v>
      </c>
    </row>
    <row r="946" s="2" customFormat="1" ht="24.15" customHeight="1">
      <c r="A946" s="39"/>
      <c r="B946" s="40"/>
      <c r="C946" s="281" t="s">
        <v>3278</v>
      </c>
      <c r="D946" s="281" t="s">
        <v>643</v>
      </c>
      <c r="E946" s="282" t="s">
        <v>1147</v>
      </c>
      <c r="F946" s="283" t="s">
        <v>1148</v>
      </c>
      <c r="G946" s="284" t="s">
        <v>213</v>
      </c>
      <c r="H946" s="285">
        <v>310.97399999999999</v>
      </c>
      <c r="I946" s="286"/>
      <c r="J946" s="287">
        <f>ROUND(I946*H946,2)</f>
        <v>0</v>
      </c>
      <c r="K946" s="288"/>
      <c r="L946" s="289"/>
      <c r="M946" s="290" t="s">
        <v>1</v>
      </c>
      <c r="N946" s="291" t="s">
        <v>41</v>
      </c>
      <c r="O946" s="92"/>
      <c r="P946" s="239">
        <f>O946*H946</f>
        <v>0</v>
      </c>
      <c r="Q946" s="239">
        <v>0</v>
      </c>
      <c r="R946" s="239">
        <f>Q946*H946</f>
        <v>0</v>
      </c>
      <c r="S946" s="239">
        <v>0</v>
      </c>
      <c r="T946" s="240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1" t="s">
        <v>214</v>
      </c>
      <c r="AT946" s="241" t="s">
        <v>643</v>
      </c>
      <c r="AU946" s="241" t="s">
        <v>85</v>
      </c>
      <c r="AY946" s="18" t="s">
        <v>203</v>
      </c>
      <c r="BE946" s="242">
        <f>IF(N946="základní",J946,0)</f>
        <v>0</v>
      </c>
      <c r="BF946" s="242">
        <f>IF(N946="snížená",J946,0)</f>
        <v>0</v>
      </c>
      <c r="BG946" s="242">
        <f>IF(N946="zákl. přenesená",J946,0)</f>
        <v>0</v>
      </c>
      <c r="BH946" s="242">
        <f>IF(N946="sníž. přenesená",J946,0)</f>
        <v>0</v>
      </c>
      <c r="BI946" s="242">
        <f>IF(N946="nulová",J946,0)</f>
        <v>0</v>
      </c>
      <c r="BJ946" s="18" t="s">
        <v>83</v>
      </c>
      <c r="BK946" s="242">
        <f>ROUND(I946*H946,2)</f>
        <v>0</v>
      </c>
      <c r="BL946" s="18" t="s">
        <v>277</v>
      </c>
      <c r="BM946" s="241" t="s">
        <v>1149</v>
      </c>
    </row>
    <row r="947" s="2" customFormat="1">
      <c r="A947" s="39"/>
      <c r="B947" s="40"/>
      <c r="C947" s="41"/>
      <c r="D947" s="245" t="s">
        <v>474</v>
      </c>
      <c r="E947" s="41"/>
      <c r="F947" s="276" t="s">
        <v>1150</v>
      </c>
      <c r="G947" s="41"/>
      <c r="H947" s="41"/>
      <c r="I947" s="277"/>
      <c r="J947" s="41"/>
      <c r="K947" s="41"/>
      <c r="L947" s="45"/>
      <c r="M947" s="278"/>
      <c r="N947" s="279"/>
      <c r="O947" s="92"/>
      <c r="P947" s="92"/>
      <c r="Q947" s="92"/>
      <c r="R947" s="92"/>
      <c r="S947" s="92"/>
      <c r="T947" s="93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T947" s="18" t="s">
        <v>474</v>
      </c>
      <c r="AU947" s="18" t="s">
        <v>85</v>
      </c>
    </row>
    <row r="948" s="14" customFormat="1">
      <c r="A948" s="14"/>
      <c r="B948" s="254"/>
      <c r="C948" s="255"/>
      <c r="D948" s="245" t="s">
        <v>243</v>
      </c>
      <c r="E948" s="255"/>
      <c r="F948" s="257" t="s">
        <v>3279</v>
      </c>
      <c r="G948" s="255"/>
      <c r="H948" s="258">
        <v>310.97399999999999</v>
      </c>
      <c r="I948" s="259"/>
      <c r="J948" s="255"/>
      <c r="K948" s="255"/>
      <c r="L948" s="260"/>
      <c r="M948" s="261"/>
      <c r="N948" s="262"/>
      <c r="O948" s="262"/>
      <c r="P948" s="262"/>
      <c r="Q948" s="262"/>
      <c r="R948" s="262"/>
      <c r="S948" s="262"/>
      <c r="T948" s="26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4" t="s">
        <v>243</v>
      </c>
      <c r="AU948" s="264" t="s">
        <v>85</v>
      </c>
      <c r="AV948" s="14" t="s">
        <v>85</v>
      </c>
      <c r="AW948" s="14" t="s">
        <v>4</v>
      </c>
      <c r="AX948" s="14" t="s">
        <v>83</v>
      </c>
      <c r="AY948" s="264" t="s">
        <v>203</v>
      </c>
    </row>
    <row r="949" s="2" customFormat="1" ht="24.15" customHeight="1">
      <c r="A949" s="39"/>
      <c r="B949" s="40"/>
      <c r="C949" s="229" t="s">
        <v>503</v>
      </c>
      <c r="D949" s="229" t="s">
        <v>205</v>
      </c>
      <c r="E949" s="230" t="s">
        <v>1153</v>
      </c>
      <c r="F949" s="231" t="s">
        <v>1154</v>
      </c>
      <c r="G949" s="232" t="s">
        <v>213</v>
      </c>
      <c r="H949" s="233">
        <v>270.41199999999998</v>
      </c>
      <c r="I949" s="234"/>
      <c r="J949" s="235">
        <f>ROUND(I949*H949,2)</f>
        <v>0</v>
      </c>
      <c r="K949" s="236"/>
      <c r="L949" s="45"/>
      <c r="M949" s="237" t="s">
        <v>1</v>
      </c>
      <c r="N949" s="238" t="s">
        <v>41</v>
      </c>
      <c r="O949" s="92"/>
      <c r="P949" s="239">
        <f>O949*H949</f>
        <v>0</v>
      </c>
      <c r="Q949" s="239">
        <v>0</v>
      </c>
      <c r="R949" s="239">
        <f>Q949*H949</f>
        <v>0</v>
      </c>
      <c r="S949" s="239">
        <v>0</v>
      </c>
      <c r="T949" s="240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1" t="s">
        <v>277</v>
      </c>
      <c r="AT949" s="241" t="s">
        <v>205</v>
      </c>
      <c r="AU949" s="241" t="s">
        <v>85</v>
      </c>
      <c r="AY949" s="18" t="s">
        <v>203</v>
      </c>
      <c r="BE949" s="242">
        <f>IF(N949="základní",J949,0)</f>
        <v>0</v>
      </c>
      <c r="BF949" s="242">
        <f>IF(N949="snížená",J949,0)</f>
        <v>0</v>
      </c>
      <c r="BG949" s="242">
        <f>IF(N949="zákl. přenesená",J949,0)</f>
        <v>0</v>
      </c>
      <c r="BH949" s="242">
        <f>IF(N949="sníž. přenesená",J949,0)</f>
        <v>0</v>
      </c>
      <c r="BI949" s="242">
        <f>IF(N949="nulová",J949,0)</f>
        <v>0</v>
      </c>
      <c r="BJ949" s="18" t="s">
        <v>83</v>
      </c>
      <c r="BK949" s="242">
        <f>ROUND(I949*H949,2)</f>
        <v>0</v>
      </c>
      <c r="BL949" s="18" t="s">
        <v>277</v>
      </c>
      <c r="BM949" s="241" t="s">
        <v>1155</v>
      </c>
    </row>
    <row r="950" s="2" customFormat="1" ht="33" customHeight="1">
      <c r="A950" s="39"/>
      <c r="B950" s="40"/>
      <c r="C950" s="229" t="s">
        <v>3280</v>
      </c>
      <c r="D950" s="229" t="s">
        <v>205</v>
      </c>
      <c r="E950" s="230" t="s">
        <v>1156</v>
      </c>
      <c r="F950" s="231" t="s">
        <v>1157</v>
      </c>
      <c r="G950" s="232" t="s">
        <v>213</v>
      </c>
      <c r="H950" s="233">
        <v>270.41199999999998</v>
      </c>
      <c r="I950" s="234"/>
      <c r="J950" s="235">
        <f>ROUND(I950*H950,2)</f>
        <v>0</v>
      </c>
      <c r="K950" s="236"/>
      <c r="L950" s="45"/>
      <c r="M950" s="237" t="s">
        <v>1</v>
      </c>
      <c r="N950" s="238" t="s">
        <v>41</v>
      </c>
      <c r="O950" s="92"/>
      <c r="P950" s="239">
        <f>O950*H950</f>
        <v>0</v>
      </c>
      <c r="Q950" s="239">
        <v>0</v>
      </c>
      <c r="R950" s="239">
        <f>Q950*H950</f>
        <v>0</v>
      </c>
      <c r="S950" s="239">
        <v>0</v>
      </c>
      <c r="T950" s="240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41" t="s">
        <v>277</v>
      </c>
      <c r="AT950" s="241" t="s">
        <v>205</v>
      </c>
      <c r="AU950" s="241" t="s">
        <v>85</v>
      </c>
      <c r="AY950" s="18" t="s">
        <v>203</v>
      </c>
      <c r="BE950" s="242">
        <f>IF(N950="základní",J950,0)</f>
        <v>0</v>
      </c>
      <c r="BF950" s="242">
        <f>IF(N950="snížená",J950,0)</f>
        <v>0</v>
      </c>
      <c r="BG950" s="242">
        <f>IF(N950="zákl. přenesená",J950,0)</f>
        <v>0</v>
      </c>
      <c r="BH950" s="242">
        <f>IF(N950="sníž. přenesená",J950,0)</f>
        <v>0</v>
      </c>
      <c r="BI950" s="242">
        <f>IF(N950="nulová",J950,0)</f>
        <v>0</v>
      </c>
      <c r="BJ950" s="18" t="s">
        <v>83</v>
      </c>
      <c r="BK950" s="242">
        <f>ROUND(I950*H950,2)</f>
        <v>0</v>
      </c>
      <c r="BL950" s="18" t="s">
        <v>277</v>
      </c>
      <c r="BM950" s="241" t="s">
        <v>1158</v>
      </c>
    </row>
    <row r="951" s="2" customFormat="1">
      <c r="A951" s="39"/>
      <c r="B951" s="40"/>
      <c r="C951" s="41"/>
      <c r="D951" s="245" t="s">
        <v>474</v>
      </c>
      <c r="E951" s="41"/>
      <c r="F951" s="276" t="s">
        <v>1159</v>
      </c>
      <c r="G951" s="41"/>
      <c r="H951" s="41"/>
      <c r="I951" s="277"/>
      <c r="J951" s="41"/>
      <c r="K951" s="41"/>
      <c r="L951" s="45"/>
      <c r="M951" s="278"/>
      <c r="N951" s="279"/>
      <c r="O951" s="92"/>
      <c r="P951" s="92"/>
      <c r="Q951" s="92"/>
      <c r="R951" s="92"/>
      <c r="S951" s="92"/>
      <c r="T951" s="93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474</v>
      </c>
      <c r="AU951" s="18" t="s">
        <v>85</v>
      </c>
    </row>
    <row r="952" s="2" customFormat="1" ht="16.5" customHeight="1">
      <c r="A952" s="39"/>
      <c r="B952" s="40"/>
      <c r="C952" s="229" t="s">
        <v>507</v>
      </c>
      <c r="D952" s="229" t="s">
        <v>205</v>
      </c>
      <c r="E952" s="230" t="s">
        <v>1161</v>
      </c>
      <c r="F952" s="231" t="s">
        <v>1162</v>
      </c>
      <c r="G952" s="232" t="s">
        <v>213</v>
      </c>
      <c r="H952" s="233">
        <v>270.41199999999998</v>
      </c>
      <c r="I952" s="234"/>
      <c r="J952" s="235">
        <f>ROUND(I952*H952,2)</f>
        <v>0</v>
      </c>
      <c r="K952" s="236"/>
      <c r="L952" s="45"/>
      <c r="M952" s="237" t="s">
        <v>1</v>
      </c>
      <c r="N952" s="238" t="s">
        <v>41</v>
      </c>
      <c r="O952" s="92"/>
      <c r="P952" s="239">
        <f>O952*H952</f>
        <v>0</v>
      </c>
      <c r="Q952" s="239">
        <v>0</v>
      </c>
      <c r="R952" s="239">
        <f>Q952*H952</f>
        <v>0</v>
      </c>
      <c r="S952" s="239">
        <v>0</v>
      </c>
      <c r="T952" s="240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1" t="s">
        <v>277</v>
      </c>
      <c r="AT952" s="241" t="s">
        <v>205</v>
      </c>
      <c r="AU952" s="241" t="s">
        <v>85</v>
      </c>
      <c r="AY952" s="18" t="s">
        <v>203</v>
      </c>
      <c r="BE952" s="242">
        <f>IF(N952="základní",J952,0)</f>
        <v>0</v>
      </c>
      <c r="BF952" s="242">
        <f>IF(N952="snížená",J952,0)</f>
        <v>0</v>
      </c>
      <c r="BG952" s="242">
        <f>IF(N952="zákl. přenesená",J952,0)</f>
        <v>0</v>
      </c>
      <c r="BH952" s="242">
        <f>IF(N952="sníž. přenesená",J952,0)</f>
        <v>0</v>
      </c>
      <c r="BI952" s="242">
        <f>IF(N952="nulová",J952,0)</f>
        <v>0</v>
      </c>
      <c r="BJ952" s="18" t="s">
        <v>83</v>
      </c>
      <c r="BK952" s="242">
        <f>ROUND(I952*H952,2)</f>
        <v>0</v>
      </c>
      <c r="BL952" s="18" t="s">
        <v>277</v>
      </c>
      <c r="BM952" s="241" t="s">
        <v>1163</v>
      </c>
    </row>
    <row r="953" s="2" customFormat="1" ht="24.15" customHeight="1">
      <c r="A953" s="39"/>
      <c r="B953" s="40"/>
      <c r="C953" s="229" t="s">
        <v>3281</v>
      </c>
      <c r="D953" s="229" t="s">
        <v>205</v>
      </c>
      <c r="E953" s="230" t="s">
        <v>1164</v>
      </c>
      <c r="F953" s="231" t="s">
        <v>1165</v>
      </c>
      <c r="G953" s="232" t="s">
        <v>213</v>
      </c>
      <c r="H953" s="233">
        <v>270.41199999999998</v>
      </c>
      <c r="I953" s="234"/>
      <c r="J953" s="235">
        <f>ROUND(I953*H953,2)</f>
        <v>0</v>
      </c>
      <c r="K953" s="236"/>
      <c r="L953" s="45"/>
      <c r="M953" s="237" t="s">
        <v>1</v>
      </c>
      <c r="N953" s="238" t="s">
        <v>41</v>
      </c>
      <c r="O953" s="92"/>
      <c r="P953" s="239">
        <f>O953*H953</f>
        <v>0</v>
      </c>
      <c r="Q953" s="239">
        <v>0</v>
      </c>
      <c r="R953" s="239">
        <f>Q953*H953</f>
        <v>0</v>
      </c>
      <c r="S953" s="239">
        <v>0</v>
      </c>
      <c r="T953" s="240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1" t="s">
        <v>277</v>
      </c>
      <c r="AT953" s="241" t="s">
        <v>205</v>
      </c>
      <c r="AU953" s="241" t="s">
        <v>85</v>
      </c>
      <c r="AY953" s="18" t="s">
        <v>203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8" t="s">
        <v>83</v>
      </c>
      <c r="BK953" s="242">
        <f>ROUND(I953*H953,2)</f>
        <v>0</v>
      </c>
      <c r="BL953" s="18" t="s">
        <v>277</v>
      </c>
      <c r="BM953" s="241" t="s">
        <v>1166</v>
      </c>
    </row>
    <row r="954" s="2" customFormat="1" ht="24.15" customHeight="1">
      <c r="A954" s="39"/>
      <c r="B954" s="40"/>
      <c r="C954" s="229" t="s">
        <v>511</v>
      </c>
      <c r="D954" s="229" t="s">
        <v>205</v>
      </c>
      <c r="E954" s="230" t="s">
        <v>1168</v>
      </c>
      <c r="F954" s="231" t="s">
        <v>1169</v>
      </c>
      <c r="G954" s="232" t="s">
        <v>620</v>
      </c>
      <c r="H954" s="280"/>
      <c r="I954" s="234"/>
      <c r="J954" s="235">
        <f>ROUND(I954*H954,2)</f>
        <v>0</v>
      </c>
      <c r="K954" s="236"/>
      <c r="L954" s="45"/>
      <c r="M954" s="237" t="s">
        <v>1</v>
      </c>
      <c r="N954" s="238" t="s">
        <v>41</v>
      </c>
      <c r="O954" s="92"/>
      <c r="P954" s="239">
        <f>O954*H954</f>
        <v>0</v>
      </c>
      <c r="Q954" s="239">
        <v>0</v>
      </c>
      <c r="R954" s="239">
        <f>Q954*H954</f>
        <v>0</v>
      </c>
      <c r="S954" s="239">
        <v>0</v>
      </c>
      <c r="T954" s="240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1" t="s">
        <v>277</v>
      </c>
      <c r="AT954" s="241" t="s">
        <v>205</v>
      </c>
      <c r="AU954" s="241" t="s">
        <v>85</v>
      </c>
      <c r="AY954" s="18" t="s">
        <v>203</v>
      </c>
      <c r="BE954" s="242">
        <f>IF(N954="základní",J954,0)</f>
        <v>0</v>
      </c>
      <c r="BF954" s="242">
        <f>IF(N954="snížená",J954,0)</f>
        <v>0</v>
      </c>
      <c r="BG954" s="242">
        <f>IF(N954="zákl. přenesená",J954,0)</f>
        <v>0</v>
      </c>
      <c r="BH954" s="242">
        <f>IF(N954="sníž. přenesená",J954,0)</f>
        <v>0</v>
      </c>
      <c r="BI954" s="242">
        <f>IF(N954="nulová",J954,0)</f>
        <v>0</v>
      </c>
      <c r="BJ954" s="18" t="s">
        <v>83</v>
      </c>
      <c r="BK954" s="242">
        <f>ROUND(I954*H954,2)</f>
        <v>0</v>
      </c>
      <c r="BL954" s="18" t="s">
        <v>277</v>
      </c>
      <c r="BM954" s="241" t="s">
        <v>1170</v>
      </c>
    </row>
    <row r="955" s="12" customFormat="1" ht="22.8" customHeight="1">
      <c r="A955" s="12"/>
      <c r="B955" s="213"/>
      <c r="C955" s="214"/>
      <c r="D955" s="215" t="s">
        <v>75</v>
      </c>
      <c r="E955" s="227" t="s">
        <v>867</v>
      </c>
      <c r="F955" s="227" t="s">
        <v>3282</v>
      </c>
      <c r="G955" s="214"/>
      <c r="H955" s="214"/>
      <c r="I955" s="217"/>
      <c r="J955" s="228">
        <f>BK955</f>
        <v>0</v>
      </c>
      <c r="K955" s="214"/>
      <c r="L955" s="219"/>
      <c r="M955" s="220"/>
      <c r="N955" s="221"/>
      <c r="O955" s="221"/>
      <c r="P955" s="222">
        <f>SUM(P956:P977)</f>
        <v>0</v>
      </c>
      <c r="Q955" s="221"/>
      <c r="R955" s="222">
        <f>SUM(R956:R977)</f>
        <v>6.0692751600000001</v>
      </c>
      <c r="S955" s="221"/>
      <c r="T955" s="223">
        <f>SUM(T956:T977)</f>
        <v>0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24" t="s">
        <v>85</v>
      </c>
      <c r="AT955" s="225" t="s">
        <v>75</v>
      </c>
      <c r="AU955" s="225" t="s">
        <v>83</v>
      </c>
      <c r="AY955" s="224" t="s">
        <v>203</v>
      </c>
      <c r="BK955" s="226">
        <f>SUM(BK956:BK977)</f>
        <v>0</v>
      </c>
    </row>
    <row r="956" s="2" customFormat="1" ht="24.15" customHeight="1">
      <c r="A956" s="39"/>
      <c r="B956" s="40"/>
      <c r="C956" s="229" t="s">
        <v>3283</v>
      </c>
      <c r="D956" s="229" t="s">
        <v>205</v>
      </c>
      <c r="E956" s="230" t="s">
        <v>3284</v>
      </c>
      <c r="F956" s="231" t="s">
        <v>3285</v>
      </c>
      <c r="G956" s="232" t="s">
        <v>213</v>
      </c>
      <c r="H956" s="233">
        <v>82.060000000000002</v>
      </c>
      <c r="I956" s="234"/>
      <c r="J956" s="235">
        <f>ROUND(I956*H956,2)</f>
        <v>0</v>
      </c>
      <c r="K956" s="236"/>
      <c r="L956" s="45"/>
      <c r="M956" s="237" t="s">
        <v>1</v>
      </c>
      <c r="N956" s="238" t="s">
        <v>41</v>
      </c>
      <c r="O956" s="92"/>
      <c r="P956" s="239">
        <f>O956*H956</f>
        <v>0</v>
      </c>
      <c r="Q956" s="239">
        <v>0.0094999999999999998</v>
      </c>
      <c r="R956" s="239">
        <f>Q956*H956</f>
        <v>0.77956999999999999</v>
      </c>
      <c r="S956" s="239">
        <v>0</v>
      </c>
      <c r="T956" s="240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1" t="s">
        <v>277</v>
      </c>
      <c r="AT956" s="241" t="s">
        <v>205</v>
      </c>
      <c r="AU956" s="241" t="s">
        <v>85</v>
      </c>
      <c r="AY956" s="18" t="s">
        <v>203</v>
      </c>
      <c r="BE956" s="242">
        <f>IF(N956="základní",J956,0)</f>
        <v>0</v>
      </c>
      <c r="BF956" s="242">
        <f>IF(N956="snížená",J956,0)</f>
        <v>0</v>
      </c>
      <c r="BG956" s="242">
        <f>IF(N956="zákl. přenesená",J956,0)</f>
        <v>0</v>
      </c>
      <c r="BH956" s="242">
        <f>IF(N956="sníž. přenesená",J956,0)</f>
        <v>0</v>
      </c>
      <c r="BI956" s="242">
        <f>IF(N956="nulová",J956,0)</f>
        <v>0</v>
      </c>
      <c r="BJ956" s="18" t="s">
        <v>83</v>
      </c>
      <c r="BK956" s="242">
        <f>ROUND(I956*H956,2)</f>
        <v>0</v>
      </c>
      <c r="BL956" s="18" t="s">
        <v>277</v>
      </c>
      <c r="BM956" s="241" t="s">
        <v>3286</v>
      </c>
    </row>
    <row r="957" s="2" customFormat="1">
      <c r="A957" s="39"/>
      <c r="B957" s="40"/>
      <c r="C957" s="41"/>
      <c r="D957" s="245" t="s">
        <v>474</v>
      </c>
      <c r="E957" s="41"/>
      <c r="F957" s="276" t="s">
        <v>1144</v>
      </c>
      <c r="G957" s="41"/>
      <c r="H957" s="41"/>
      <c r="I957" s="277"/>
      <c r="J957" s="41"/>
      <c r="K957" s="41"/>
      <c r="L957" s="45"/>
      <c r="M957" s="278"/>
      <c r="N957" s="279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474</v>
      </c>
      <c r="AU957" s="18" t="s">
        <v>85</v>
      </c>
    </row>
    <row r="958" s="14" customFormat="1">
      <c r="A958" s="14"/>
      <c r="B958" s="254"/>
      <c r="C958" s="255"/>
      <c r="D958" s="245" t="s">
        <v>243</v>
      </c>
      <c r="E958" s="256" t="s">
        <v>1</v>
      </c>
      <c r="F958" s="257" t="s">
        <v>3287</v>
      </c>
      <c r="G958" s="255"/>
      <c r="H958" s="258">
        <v>74.599999999999994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4" t="s">
        <v>243</v>
      </c>
      <c r="AU958" s="264" t="s">
        <v>85</v>
      </c>
      <c r="AV958" s="14" t="s">
        <v>85</v>
      </c>
      <c r="AW958" s="14" t="s">
        <v>32</v>
      </c>
      <c r="AX958" s="14" t="s">
        <v>76</v>
      </c>
      <c r="AY958" s="264" t="s">
        <v>203</v>
      </c>
    </row>
    <row r="959" s="16" customFormat="1">
      <c r="A959" s="16"/>
      <c r="B959" s="292"/>
      <c r="C959" s="293"/>
      <c r="D959" s="245" t="s">
        <v>243</v>
      </c>
      <c r="E959" s="294" t="s">
        <v>1</v>
      </c>
      <c r="F959" s="295" t="s">
        <v>669</v>
      </c>
      <c r="G959" s="293"/>
      <c r="H959" s="296">
        <v>74.599999999999994</v>
      </c>
      <c r="I959" s="297"/>
      <c r="J959" s="293"/>
      <c r="K959" s="293"/>
      <c r="L959" s="298"/>
      <c r="M959" s="299"/>
      <c r="N959" s="300"/>
      <c r="O959" s="300"/>
      <c r="P959" s="300"/>
      <c r="Q959" s="300"/>
      <c r="R959" s="300"/>
      <c r="S959" s="300"/>
      <c r="T959" s="301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T959" s="302" t="s">
        <v>243</v>
      </c>
      <c r="AU959" s="302" t="s">
        <v>85</v>
      </c>
      <c r="AV959" s="16" t="s">
        <v>108</v>
      </c>
      <c r="AW959" s="16" t="s">
        <v>32</v>
      </c>
      <c r="AX959" s="16" t="s">
        <v>76</v>
      </c>
      <c r="AY959" s="302" t="s">
        <v>203</v>
      </c>
    </row>
    <row r="960" s="14" customFormat="1">
      <c r="A960" s="14"/>
      <c r="B960" s="254"/>
      <c r="C960" s="255"/>
      <c r="D960" s="245" t="s">
        <v>243</v>
      </c>
      <c r="E960" s="256" t="s">
        <v>1</v>
      </c>
      <c r="F960" s="257" t="s">
        <v>3288</v>
      </c>
      <c r="G960" s="255"/>
      <c r="H960" s="258">
        <v>7.46</v>
      </c>
      <c r="I960" s="259"/>
      <c r="J960" s="255"/>
      <c r="K960" s="255"/>
      <c r="L960" s="260"/>
      <c r="M960" s="261"/>
      <c r="N960" s="262"/>
      <c r="O960" s="262"/>
      <c r="P960" s="262"/>
      <c r="Q960" s="262"/>
      <c r="R960" s="262"/>
      <c r="S960" s="262"/>
      <c r="T960" s="26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4" t="s">
        <v>243</v>
      </c>
      <c r="AU960" s="264" t="s">
        <v>85</v>
      </c>
      <c r="AV960" s="14" t="s">
        <v>85</v>
      </c>
      <c r="AW960" s="14" t="s">
        <v>32</v>
      </c>
      <c r="AX960" s="14" t="s">
        <v>76</v>
      </c>
      <c r="AY960" s="264" t="s">
        <v>203</v>
      </c>
    </row>
    <row r="961" s="15" customFormat="1">
      <c r="A961" s="15"/>
      <c r="B961" s="265"/>
      <c r="C961" s="266"/>
      <c r="D961" s="245" t="s">
        <v>243</v>
      </c>
      <c r="E961" s="267" t="s">
        <v>1</v>
      </c>
      <c r="F961" s="268" t="s">
        <v>247</v>
      </c>
      <c r="G961" s="266"/>
      <c r="H961" s="269">
        <v>82.060000000000002</v>
      </c>
      <c r="I961" s="270"/>
      <c r="J961" s="266"/>
      <c r="K961" s="266"/>
      <c r="L961" s="271"/>
      <c r="M961" s="272"/>
      <c r="N961" s="273"/>
      <c r="O961" s="273"/>
      <c r="P961" s="273"/>
      <c r="Q961" s="273"/>
      <c r="R961" s="273"/>
      <c r="S961" s="273"/>
      <c r="T961" s="27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75" t="s">
        <v>243</v>
      </c>
      <c r="AU961" s="275" t="s">
        <v>85</v>
      </c>
      <c r="AV961" s="15" t="s">
        <v>209</v>
      </c>
      <c r="AW961" s="15" t="s">
        <v>32</v>
      </c>
      <c r="AX961" s="15" t="s">
        <v>83</v>
      </c>
      <c r="AY961" s="275" t="s">
        <v>203</v>
      </c>
    </row>
    <row r="962" s="2" customFormat="1" ht="24.15" customHeight="1">
      <c r="A962" s="39"/>
      <c r="B962" s="40"/>
      <c r="C962" s="281" t="s">
        <v>516</v>
      </c>
      <c r="D962" s="281" t="s">
        <v>643</v>
      </c>
      <c r="E962" s="282" t="s">
        <v>3289</v>
      </c>
      <c r="F962" s="283" t="s">
        <v>3290</v>
      </c>
      <c r="G962" s="284" t="s">
        <v>213</v>
      </c>
      <c r="H962" s="285">
        <v>90.266000000000005</v>
      </c>
      <c r="I962" s="286"/>
      <c r="J962" s="287">
        <f>ROUND(I962*H962,2)</f>
        <v>0</v>
      </c>
      <c r="K962" s="288"/>
      <c r="L962" s="289"/>
      <c r="M962" s="290" t="s">
        <v>1</v>
      </c>
      <c r="N962" s="291" t="s">
        <v>41</v>
      </c>
      <c r="O962" s="92"/>
      <c r="P962" s="239">
        <f>O962*H962</f>
        <v>0</v>
      </c>
      <c r="Q962" s="239">
        <v>0.053999999999999999</v>
      </c>
      <c r="R962" s="239">
        <f>Q962*H962</f>
        <v>4.8743639999999999</v>
      </c>
      <c r="S962" s="239">
        <v>0</v>
      </c>
      <c r="T962" s="240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1" t="s">
        <v>214</v>
      </c>
      <c r="AT962" s="241" t="s">
        <v>643</v>
      </c>
      <c r="AU962" s="241" t="s">
        <v>85</v>
      </c>
      <c r="AY962" s="18" t="s">
        <v>203</v>
      </c>
      <c r="BE962" s="242">
        <f>IF(N962="základní",J962,0)</f>
        <v>0</v>
      </c>
      <c r="BF962" s="242">
        <f>IF(N962="snížená",J962,0)</f>
        <v>0</v>
      </c>
      <c r="BG962" s="242">
        <f>IF(N962="zákl. přenesená",J962,0)</f>
        <v>0</v>
      </c>
      <c r="BH962" s="242">
        <f>IF(N962="sníž. přenesená",J962,0)</f>
        <v>0</v>
      </c>
      <c r="BI962" s="242">
        <f>IF(N962="nulová",J962,0)</f>
        <v>0</v>
      </c>
      <c r="BJ962" s="18" t="s">
        <v>83</v>
      </c>
      <c r="BK962" s="242">
        <f>ROUND(I962*H962,2)</f>
        <v>0</v>
      </c>
      <c r="BL962" s="18" t="s">
        <v>277</v>
      </c>
      <c r="BM962" s="241" t="s">
        <v>3291</v>
      </c>
    </row>
    <row r="963" s="2" customFormat="1">
      <c r="A963" s="39"/>
      <c r="B963" s="40"/>
      <c r="C963" s="41"/>
      <c r="D963" s="245" t="s">
        <v>474</v>
      </c>
      <c r="E963" s="41"/>
      <c r="F963" s="276" t="s">
        <v>3292</v>
      </c>
      <c r="G963" s="41"/>
      <c r="H963" s="41"/>
      <c r="I963" s="277"/>
      <c r="J963" s="41"/>
      <c r="K963" s="41"/>
      <c r="L963" s="45"/>
      <c r="M963" s="278"/>
      <c r="N963" s="279"/>
      <c r="O963" s="92"/>
      <c r="P963" s="92"/>
      <c r="Q963" s="92"/>
      <c r="R963" s="92"/>
      <c r="S963" s="92"/>
      <c r="T963" s="93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T963" s="18" t="s">
        <v>474</v>
      </c>
      <c r="AU963" s="18" t="s">
        <v>85</v>
      </c>
    </row>
    <row r="964" s="14" customFormat="1">
      <c r="A964" s="14"/>
      <c r="B964" s="254"/>
      <c r="C964" s="255"/>
      <c r="D964" s="245" t="s">
        <v>243</v>
      </c>
      <c r="E964" s="256" t="s">
        <v>1</v>
      </c>
      <c r="F964" s="257" t="s">
        <v>3293</v>
      </c>
      <c r="G964" s="255"/>
      <c r="H964" s="258">
        <v>90.266000000000005</v>
      </c>
      <c r="I964" s="259"/>
      <c r="J964" s="255"/>
      <c r="K964" s="255"/>
      <c r="L964" s="260"/>
      <c r="M964" s="261"/>
      <c r="N964" s="262"/>
      <c r="O964" s="262"/>
      <c r="P964" s="262"/>
      <c r="Q964" s="262"/>
      <c r="R964" s="262"/>
      <c r="S964" s="262"/>
      <c r="T964" s="26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4" t="s">
        <v>243</v>
      </c>
      <c r="AU964" s="264" t="s">
        <v>85</v>
      </c>
      <c r="AV964" s="14" t="s">
        <v>85</v>
      </c>
      <c r="AW964" s="14" t="s">
        <v>32</v>
      </c>
      <c r="AX964" s="14" t="s">
        <v>76</v>
      </c>
      <c r="AY964" s="264" t="s">
        <v>203</v>
      </c>
    </row>
    <row r="965" s="15" customFormat="1">
      <c r="A965" s="15"/>
      <c r="B965" s="265"/>
      <c r="C965" s="266"/>
      <c r="D965" s="245" t="s">
        <v>243</v>
      </c>
      <c r="E965" s="267" t="s">
        <v>1</v>
      </c>
      <c r="F965" s="268" t="s">
        <v>247</v>
      </c>
      <c r="G965" s="266"/>
      <c r="H965" s="269">
        <v>90.266000000000005</v>
      </c>
      <c r="I965" s="270"/>
      <c r="J965" s="266"/>
      <c r="K965" s="266"/>
      <c r="L965" s="271"/>
      <c r="M965" s="272"/>
      <c r="N965" s="273"/>
      <c r="O965" s="273"/>
      <c r="P965" s="273"/>
      <c r="Q965" s="273"/>
      <c r="R965" s="273"/>
      <c r="S965" s="273"/>
      <c r="T965" s="274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75" t="s">
        <v>243</v>
      </c>
      <c r="AU965" s="275" t="s">
        <v>85</v>
      </c>
      <c r="AV965" s="15" t="s">
        <v>209</v>
      </c>
      <c r="AW965" s="15" t="s">
        <v>32</v>
      </c>
      <c r="AX965" s="15" t="s">
        <v>83</v>
      </c>
      <c r="AY965" s="275" t="s">
        <v>203</v>
      </c>
    </row>
    <row r="966" s="2" customFormat="1" ht="16.5" customHeight="1">
      <c r="A966" s="39"/>
      <c r="B966" s="40"/>
      <c r="C966" s="229" t="s">
        <v>3294</v>
      </c>
      <c r="D966" s="229" t="s">
        <v>205</v>
      </c>
      <c r="E966" s="230" t="s">
        <v>3295</v>
      </c>
      <c r="F966" s="231" t="s">
        <v>3296</v>
      </c>
      <c r="G966" s="232" t="s">
        <v>213</v>
      </c>
      <c r="H966" s="233">
        <v>82.060000000000002</v>
      </c>
      <c r="I966" s="234"/>
      <c r="J966" s="235">
        <f>ROUND(I966*H966,2)</f>
        <v>0</v>
      </c>
      <c r="K966" s="236"/>
      <c r="L966" s="45"/>
      <c r="M966" s="237" t="s">
        <v>1</v>
      </c>
      <c r="N966" s="238" t="s">
        <v>41</v>
      </c>
      <c r="O966" s="92"/>
      <c r="P966" s="239">
        <f>O966*H966</f>
        <v>0</v>
      </c>
      <c r="Q966" s="239">
        <v>0.00029999999999999997</v>
      </c>
      <c r="R966" s="239">
        <f>Q966*H966</f>
        <v>0.024617999999999998</v>
      </c>
      <c r="S966" s="239">
        <v>0</v>
      </c>
      <c r="T966" s="240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1" t="s">
        <v>277</v>
      </c>
      <c r="AT966" s="241" t="s">
        <v>205</v>
      </c>
      <c r="AU966" s="241" t="s">
        <v>85</v>
      </c>
      <c r="AY966" s="18" t="s">
        <v>203</v>
      </c>
      <c r="BE966" s="242">
        <f>IF(N966="základní",J966,0)</f>
        <v>0</v>
      </c>
      <c r="BF966" s="242">
        <f>IF(N966="snížená",J966,0)</f>
        <v>0</v>
      </c>
      <c r="BG966" s="242">
        <f>IF(N966="zákl. přenesená",J966,0)</f>
        <v>0</v>
      </c>
      <c r="BH966" s="242">
        <f>IF(N966="sníž. přenesená",J966,0)</f>
        <v>0</v>
      </c>
      <c r="BI966" s="242">
        <f>IF(N966="nulová",J966,0)</f>
        <v>0</v>
      </c>
      <c r="BJ966" s="18" t="s">
        <v>83</v>
      </c>
      <c r="BK966" s="242">
        <f>ROUND(I966*H966,2)</f>
        <v>0</v>
      </c>
      <c r="BL966" s="18" t="s">
        <v>277</v>
      </c>
      <c r="BM966" s="241" t="s">
        <v>3297</v>
      </c>
    </row>
    <row r="967" s="2" customFormat="1" ht="24.15" customHeight="1">
      <c r="A967" s="39"/>
      <c r="B967" s="40"/>
      <c r="C967" s="229" t="s">
        <v>520</v>
      </c>
      <c r="D967" s="229" t="s">
        <v>205</v>
      </c>
      <c r="E967" s="230" t="s">
        <v>3298</v>
      </c>
      <c r="F967" s="231" t="s">
        <v>3299</v>
      </c>
      <c r="G967" s="232" t="s">
        <v>213</v>
      </c>
      <c r="H967" s="233">
        <v>82.060000000000002</v>
      </c>
      <c r="I967" s="234"/>
      <c r="J967" s="235">
        <f>ROUND(I967*H967,2)</f>
        <v>0</v>
      </c>
      <c r="K967" s="236"/>
      <c r="L967" s="45"/>
      <c r="M967" s="237" t="s">
        <v>1</v>
      </c>
      <c r="N967" s="238" t="s">
        <v>41</v>
      </c>
      <c r="O967" s="92"/>
      <c r="P967" s="239">
        <f>O967*H967</f>
        <v>0</v>
      </c>
      <c r="Q967" s="239">
        <v>1.0000000000000001E-05</v>
      </c>
      <c r="R967" s="239">
        <f>Q967*H967</f>
        <v>0.00082060000000000011</v>
      </c>
      <c r="S967" s="239">
        <v>0</v>
      </c>
      <c r="T967" s="240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1" t="s">
        <v>277</v>
      </c>
      <c r="AT967" s="241" t="s">
        <v>205</v>
      </c>
      <c r="AU967" s="241" t="s">
        <v>85</v>
      </c>
      <c r="AY967" s="18" t="s">
        <v>203</v>
      </c>
      <c r="BE967" s="242">
        <f>IF(N967="základní",J967,0)</f>
        <v>0</v>
      </c>
      <c r="BF967" s="242">
        <f>IF(N967="snížená",J967,0)</f>
        <v>0</v>
      </c>
      <c r="BG967" s="242">
        <f>IF(N967="zákl. přenesená",J967,0)</f>
        <v>0</v>
      </c>
      <c r="BH967" s="242">
        <f>IF(N967="sníž. přenesená",J967,0)</f>
        <v>0</v>
      </c>
      <c r="BI967" s="242">
        <f>IF(N967="nulová",J967,0)</f>
        <v>0</v>
      </c>
      <c r="BJ967" s="18" t="s">
        <v>83</v>
      </c>
      <c r="BK967" s="242">
        <f>ROUND(I967*H967,2)</f>
        <v>0</v>
      </c>
      <c r="BL967" s="18" t="s">
        <v>277</v>
      </c>
      <c r="BM967" s="241" t="s">
        <v>3300</v>
      </c>
    </row>
    <row r="968" s="2" customFormat="1" ht="21.75" customHeight="1">
      <c r="A968" s="39"/>
      <c r="B968" s="40"/>
      <c r="C968" s="229" t="s">
        <v>3301</v>
      </c>
      <c r="D968" s="229" t="s">
        <v>205</v>
      </c>
      <c r="E968" s="230" t="s">
        <v>3302</v>
      </c>
      <c r="F968" s="231" t="s">
        <v>3303</v>
      </c>
      <c r="G968" s="232" t="s">
        <v>213</v>
      </c>
      <c r="H968" s="233">
        <v>1624.5940000000001</v>
      </c>
      <c r="I968" s="234"/>
      <c r="J968" s="235">
        <f>ROUND(I968*H968,2)</f>
        <v>0</v>
      </c>
      <c r="K968" s="236"/>
      <c r="L968" s="45"/>
      <c r="M968" s="237" t="s">
        <v>1</v>
      </c>
      <c r="N968" s="238" t="s">
        <v>41</v>
      </c>
      <c r="O968" s="92"/>
      <c r="P968" s="239">
        <f>O968*H968</f>
        <v>0</v>
      </c>
      <c r="Q968" s="239">
        <v>0.00016000000000000001</v>
      </c>
      <c r="R968" s="239">
        <f>Q968*H968</f>
        <v>0.25993504000000001</v>
      </c>
      <c r="S968" s="239">
        <v>0</v>
      </c>
      <c r="T968" s="240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1" t="s">
        <v>277</v>
      </c>
      <c r="AT968" s="241" t="s">
        <v>205</v>
      </c>
      <c r="AU968" s="241" t="s">
        <v>85</v>
      </c>
      <c r="AY968" s="18" t="s">
        <v>203</v>
      </c>
      <c r="BE968" s="242">
        <f>IF(N968="základní",J968,0)</f>
        <v>0</v>
      </c>
      <c r="BF968" s="242">
        <f>IF(N968="snížená",J968,0)</f>
        <v>0</v>
      </c>
      <c r="BG968" s="242">
        <f>IF(N968="zákl. přenesená",J968,0)</f>
        <v>0</v>
      </c>
      <c r="BH968" s="242">
        <f>IF(N968="sníž. přenesená",J968,0)</f>
        <v>0</v>
      </c>
      <c r="BI968" s="242">
        <f>IF(N968="nulová",J968,0)</f>
        <v>0</v>
      </c>
      <c r="BJ968" s="18" t="s">
        <v>83</v>
      </c>
      <c r="BK968" s="242">
        <f>ROUND(I968*H968,2)</f>
        <v>0</v>
      </c>
      <c r="BL968" s="18" t="s">
        <v>277</v>
      </c>
      <c r="BM968" s="241" t="s">
        <v>3304</v>
      </c>
    </row>
    <row r="969" s="14" customFormat="1">
      <c r="A969" s="14"/>
      <c r="B969" s="254"/>
      <c r="C969" s="255"/>
      <c r="D969" s="245" t="s">
        <v>243</v>
      </c>
      <c r="E969" s="256" t="s">
        <v>1</v>
      </c>
      <c r="F969" s="257" t="s">
        <v>3305</v>
      </c>
      <c r="G969" s="255"/>
      <c r="H969" s="258">
        <v>82.060000000000002</v>
      </c>
      <c r="I969" s="259"/>
      <c r="J969" s="255"/>
      <c r="K969" s="255"/>
      <c r="L969" s="260"/>
      <c r="M969" s="261"/>
      <c r="N969" s="262"/>
      <c r="O969" s="262"/>
      <c r="P969" s="262"/>
      <c r="Q969" s="262"/>
      <c r="R969" s="262"/>
      <c r="S969" s="262"/>
      <c r="T969" s="26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4" t="s">
        <v>243</v>
      </c>
      <c r="AU969" s="264" t="s">
        <v>85</v>
      </c>
      <c r="AV969" s="14" t="s">
        <v>85</v>
      </c>
      <c r="AW969" s="14" t="s">
        <v>32</v>
      </c>
      <c r="AX969" s="14" t="s">
        <v>76</v>
      </c>
      <c r="AY969" s="264" t="s">
        <v>203</v>
      </c>
    </row>
    <row r="970" s="14" customFormat="1">
      <c r="A970" s="14"/>
      <c r="B970" s="254"/>
      <c r="C970" s="255"/>
      <c r="D970" s="245" t="s">
        <v>243</v>
      </c>
      <c r="E970" s="256" t="s">
        <v>1</v>
      </c>
      <c r="F970" s="257" t="s">
        <v>3306</v>
      </c>
      <c r="G970" s="255"/>
      <c r="H970" s="258">
        <v>1126.29</v>
      </c>
      <c r="I970" s="259"/>
      <c r="J970" s="255"/>
      <c r="K970" s="255"/>
      <c r="L970" s="260"/>
      <c r="M970" s="261"/>
      <c r="N970" s="262"/>
      <c r="O970" s="262"/>
      <c r="P970" s="262"/>
      <c r="Q970" s="262"/>
      <c r="R970" s="262"/>
      <c r="S970" s="262"/>
      <c r="T970" s="26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4" t="s">
        <v>243</v>
      </c>
      <c r="AU970" s="264" t="s">
        <v>85</v>
      </c>
      <c r="AV970" s="14" t="s">
        <v>85</v>
      </c>
      <c r="AW970" s="14" t="s">
        <v>32</v>
      </c>
      <c r="AX970" s="14" t="s">
        <v>76</v>
      </c>
      <c r="AY970" s="264" t="s">
        <v>203</v>
      </c>
    </row>
    <row r="971" s="14" customFormat="1">
      <c r="A971" s="14"/>
      <c r="B971" s="254"/>
      <c r="C971" s="255"/>
      <c r="D971" s="245" t="s">
        <v>243</v>
      </c>
      <c r="E971" s="256" t="s">
        <v>1</v>
      </c>
      <c r="F971" s="257" t="s">
        <v>3307</v>
      </c>
      <c r="G971" s="255"/>
      <c r="H971" s="258">
        <v>16.5</v>
      </c>
      <c r="I971" s="259"/>
      <c r="J971" s="255"/>
      <c r="K971" s="255"/>
      <c r="L971" s="260"/>
      <c r="M971" s="261"/>
      <c r="N971" s="262"/>
      <c r="O971" s="262"/>
      <c r="P971" s="262"/>
      <c r="Q971" s="262"/>
      <c r="R971" s="262"/>
      <c r="S971" s="262"/>
      <c r="T971" s="26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4" t="s">
        <v>243</v>
      </c>
      <c r="AU971" s="264" t="s">
        <v>85</v>
      </c>
      <c r="AV971" s="14" t="s">
        <v>85</v>
      </c>
      <c r="AW971" s="14" t="s">
        <v>32</v>
      </c>
      <c r="AX971" s="14" t="s">
        <v>76</v>
      </c>
      <c r="AY971" s="264" t="s">
        <v>203</v>
      </c>
    </row>
    <row r="972" s="14" customFormat="1">
      <c r="A972" s="14"/>
      <c r="B972" s="254"/>
      <c r="C972" s="255"/>
      <c r="D972" s="245" t="s">
        <v>243</v>
      </c>
      <c r="E972" s="256" t="s">
        <v>1</v>
      </c>
      <c r="F972" s="257" t="s">
        <v>3308</v>
      </c>
      <c r="G972" s="255"/>
      <c r="H972" s="258">
        <v>252.054</v>
      </c>
      <c r="I972" s="259"/>
      <c r="J972" s="255"/>
      <c r="K972" s="255"/>
      <c r="L972" s="260"/>
      <c r="M972" s="261"/>
      <c r="N972" s="262"/>
      <c r="O972" s="262"/>
      <c r="P972" s="262"/>
      <c r="Q972" s="262"/>
      <c r="R972" s="262"/>
      <c r="S972" s="262"/>
      <c r="T972" s="26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4" t="s">
        <v>243</v>
      </c>
      <c r="AU972" s="264" t="s">
        <v>85</v>
      </c>
      <c r="AV972" s="14" t="s">
        <v>85</v>
      </c>
      <c r="AW972" s="14" t="s">
        <v>32</v>
      </c>
      <c r="AX972" s="14" t="s">
        <v>76</v>
      </c>
      <c r="AY972" s="264" t="s">
        <v>203</v>
      </c>
    </row>
    <row r="973" s="16" customFormat="1">
      <c r="A973" s="16"/>
      <c r="B973" s="292"/>
      <c r="C973" s="293"/>
      <c r="D973" s="245" t="s">
        <v>243</v>
      </c>
      <c r="E973" s="294" t="s">
        <v>1</v>
      </c>
      <c r="F973" s="295" t="s">
        <v>669</v>
      </c>
      <c r="G973" s="293"/>
      <c r="H973" s="296">
        <v>1476.904</v>
      </c>
      <c r="I973" s="297"/>
      <c r="J973" s="293"/>
      <c r="K973" s="293"/>
      <c r="L973" s="298"/>
      <c r="M973" s="299"/>
      <c r="N973" s="300"/>
      <c r="O973" s="300"/>
      <c r="P973" s="300"/>
      <c r="Q973" s="300"/>
      <c r="R973" s="300"/>
      <c r="S973" s="300"/>
      <c r="T973" s="301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T973" s="302" t="s">
        <v>243</v>
      </c>
      <c r="AU973" s="302" t="s">
        <v>85</v>
      </c>
      <c r="AV973" s="16" t="s">
        <v>108</v>
      </c>
      <c r="AW973" s="16" t="s">
        <v>32</v>
      </c>
      <c r="AX973" s="16" t="s">
        <v>76</v>
      </c>
      <c r="AY973" s="302" t="s">
        <v>203</v>
      </c>
    </row>
    <row r="974" s="14" customFormat="1">
      <c r="A974" s="14"/>
      <c r="B974" s="254"/>
      <c r="C974" s="255"/>
      <c r="D974" s="245" t="s">
        <v>243</v>
      </c>
      <c r="E974" s="256" t="s">
        <v>1</v>
      </c>
      <c r="F974" s="257" t="s">
        <v>3309</v>
      </c>
      <c r="G974" s="255"/>
      <c r="H974" s="258">
        <v>147.69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4" t="s">
        <v>243</v>
      </c>
      <c r="AU974" s="264" t="s">
        <v>85</v>
      </c>
      <c r="AV974" s="14" t="s">
        <v>85</v>
      </c>
      <c r="AW974" s="14" t="s">
        <v>32</v>
      </c>
      <c r="AX974" s="14" t="s">
        <v>76</v>
      </c>
      <c r="AY974" s="264" t="s">
        <v>203</v>
      </c>
    </row>
    <row r="975" s="15" customFormat="1">
      <c r="A975" s="15"/>
      <c r="B975" s="265"/>
      <c r="C975" s="266"/>
      <c r="D975" s="245" t="s">
        <v>243</v>
      </c>
      <c r="E975" s="267" t="s">
        <v>1</v>
      </c>
      <c r="F975" s="268" t="s">
        <v>247</v>
      </c>
      <c r="G975" s="266"/>
      <c r="H975" s="269">
        <v>1624.5940000000001</v>
      </c>
      <c r="I975" s="270"/>
      <c r="J975" s="266"/>
      <c r="K975" s="266"/>
      <c r="L975" s="271"/>
      <c r="M975" s="272"/>
      <c r="N975" s="273"/>
      <c r="O975" s="273"/>
      <c r="P975" s="273"/>
      <c r="Q975" s="273"/>
      <c r="R975" s="273"/>
      <c r="S975" s="273"/>
      <c r="T975" s="27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5" t="s">
        <v>243</v>
      </c>
      <c r="AU975" s="275" t="s">
        <v>85</v>
      </c>
      <c r="AV975" s="15" t="s">
        <v>209</v>
      </c>
      <c r="AW975" s="15" t="s">
        <v>32</v>
      </c>
      <c r="AX975" s="15" t="s">
        <v>83</v>
      </c>
      <c r="AY975" s="275" t="s">
        <v>203</v>
      </c>
    </row>
    <row r="976" s="2" customFormat="1" ht="16.5" customHeight="1">
      <c r="A976" s="39"/>
      <c r="B976" s="40"/>
      <c r="C976" s="229" t="s">
        <v>525</v>
      </c>
      <c r="D976" s="229" t="s">
        <v>205</v>
      </c>
      <c r="E976" s="230" t="s">
        <v>3310</v>
      </c>
      <c r="F976" s="231" t="s">
        <v>3311</v>
      </c>
      <c r="G976" s="232" t="s">
        <v>213</v>
      </c>
      <c r="H976" s="233">
        <v>1624.5940000000001</v>
      </c>
      <c r="I976" s="234"/>
      <c r="J976" s="235">
        <f>ROUND(I976*H976,2)</f>
        <v>0</v>
      </c>
      <c r="K976" s="236"/>
      <c r="L976" s="45"/>
      <c r="M976" s="237" t="s">
        <v>1</v>
      </c>
      <c r="N976" s="238" t="s">
        <v>41</v>
      </c>
      <c r="O976" s="92"/>
      <c r="P976" s="239">
        <f>O976*H976</f>
        <v>0</v>
      </c>
      <c r="Q976" s="239">
        <v>8.0000000000000007E-05</v>
      </c>
      <c r="R976" s="239">
        <f>Q976*H976</f>
        <v>0.12996752</v>
      </c>
      <c r="S976" s="239">
        <v>0</v>
      </c>
      <c r="T976" s="240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1" t="s">
        <v>277</v>
      </c>
      <c r="AT976" s="241" t="s">
        <v>205</v>
      </c>
      <c r="AU976" s="241" t="s">
        <v>85</v>
      </c>
      <c r="AY976" s="18" t="s">
        <v>203</v>
      </c>
      <c r="BE976" s="242">
        <f>IF(N976="základní",J976,0)</f>
        <v>0</v>
      </c>
      <c r="BF976" s="242">
        <f>IF(N976="snížená",J976,0)</f>
        <v>0</v>
      </c>
      <c r="BG976" s="242">
        <f>IF(N976="zákl. přenesená",J976,0)</f>
        <v>0</v>
      </c>
      <c r="BH976" s="242">
        <f>IF(N976="sníž. přenesená",J976,0)</f>
        <v>0</v>
      </c>
      <c r="BI976" s="242">
        <f>IF(N976="nulová",J976,0)</f>
        <v>0</v>
      </c>
      <c r="BJ976" s="18" t="s">
        <v>83</v>
      </c>
      <c r="BK976" s="242">
        <f>ROUND(I976*H976,2)</f>
        <v>0</v>
      </c>
      <c r="BL976" s="18" t="s">
        <v>277</v>
      </c>
      <c r="BM976" s="241" t="s">
        <v>3312</v>
      </c>
    </row>
    <row r="977" s="2" customFormat="1" ht="16.5" customHeight="1">
      <c r="A977" s="39"/>
      <c r="B977" s="40"/>
      <c r="C977" s="229" t="s">
        <v>3313</v>
      </c>
      <c r="D977" s="229" t="s">
        <v>205</v>
      </c>
      <c r="E977" s="230" t="s">
        <v>3314</v>
      </c>
      <c r="F977" s="231" t="s">
        <v>3315</v>
      </c>
      <c r="G977" s="232" t="s">
        <v>620</v>
      </c>
      <c r="H977" s="280"/>
      <c r="I977" s="234"/>
      <c r="J977" s="235">
        <f>ROUND(I977*H977,2)</f>
        <v>0</v>
      </c>
      <c r="K977" s="236"/>
      <c r="L977" s="45"/>
      <c r="M977" s="237" t="s">
        <v>1</v>
      </c>
      <c r="N977" s="238" t="s">
        <v>41</v>
      </c>
      <c r="O977" s="92"/>
      <c r="P977" s="239">
        <f>O977*H977</f>
        <v>0</v>
      </c>
      <c r="Q977" s="239">
        <v>0</v>
      </c>
      <c r="R977" s="239">
        <f>Q977*H977</f>
        <v>0</v>
      </c>
      <c r="S977" s="239">
        <v>0</v>
      </c>
      <c r="T977" s="240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41" t="s">
        <v>277</v>
      </c>
      <c r="AT977" s="241" t="s">
        <v>205</v>
      </c>
      <c r="AU977" s="241" t="s">
        <v>85</v>
      </c>
      <c r="AY977" s="18" t="s">
        <v>203</v>
      </c>
      <c r="BE977" s="242">
        <f>IF(N977="základní",J977,0)</f>
        <v>0</v>
      </c>
      <c r="BF977" s="242">
        <f>IF(N977="snížená",J977,0)</f>
        <v>0</v>
      </c>
      <c r="BG977" s="242">
        <f>IF(N977="zákl. přenesená",J977,0)</f>
        <v>0</v>
      </c>
      <c r="BH977" s="242">
        <f>IF(N977="sníž. přenesená",J977,0)</f>
        <v>0</v>
      </c>
      <c r="BI977" s="242">
        <f>IF(N977="nulová",J977,0)</f>
        <v>0</v>
      </c>
      <c r="BJ977" s="18" t="s">
        <v>83</v>
      </c>
      <c r="BK977" s="242">
        <f>ROUND(I977*H977,2)</f>
        <v>0</v>
      </c>
      <c r="BL977" s="18" t="s">
        <v>277</v>
      </c>
      <c r="BM977" s="241" t="s">
        <v>3316</v>
      </c>
    </row>
    <row r="978" s="12" customFormat="1" ht="22.8" customHeight="1">
      <c r="A978" s="12"/>
      <c r="B978" s="213"/>
      <c r="C978" s="214"/>
      <c r="D978" s="215" t="s">
        <v>75</v>
      </c>
      <c r="E978" s="227" t="s">
        <v>1171</v>
      </c>
      <c r="F978" s="227" t="s">
        <v>1172</v>
      </c>
      <c r="G978" s="214"/>
      <c r="H978" s="214"/>
      <c r="I978" s="217"/>
      <c r="J978" s="228">
        <f>BK978</f>
        <v>0</v>
      </c>
      <c r="K978" s="214"/>
      <c r="L978" s="219"/>
      <c r="M978" s="220"/>
      <c r="N978" s="221"/>
      <c r="O978" s="221"/>
      <c r="P978" s="222">
        <f>SUM(P979:P1040)</f>
        <v>0</v>
      </c>
      <c r="Q978" s="221"/>
      <c r="R978" s="222">
        <f>SUM(R979:R1040)</f>
        <v>77.88723195</v>
      </c>
      <c r="S978" s="221"/>
      <c r="T978" s="223">
        <f>SUM(T979:T1040)</f>
        <v>0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24" t="s">
        <v>85</v>
      </c>
      <c r="AT978" s="225" t="s">
        <v>75</v>
      </c>
      <c r="AU978" s="225" t="s">
        <v>83</v>
      </c>
      <c r="AY978" s="224" t="s">
        <v>203</v>
      </c>
      <c r="BK978" s="226">
        <f>SUM(BK979:BK1040)</f>
        <v>0</v>
      </c>
    </row>
    <row r="979" s="2" customFormat="1" ht="16.5" customHeight="1">
      <c r="A979" s="39"/>
      <c r="B979" s="40"/>
      <c r="C979" s="229" t="s">
        <v>529</v>
      </c>
      <c r="D979" s="229" t="s">
        <v>205</v>
      </c>
      <c r="E979" s="230" t="s">
        <v>3317</v>
      </c>
      <c r="F979" s="231" t="s">
        <v>3318</v>
      </c>
      <c r="G979" s="232" t="s">
        <v>213</v>
      </c>
      <c r="H979" s="233">
        <v>243.90600000000001</v>
      </c>
      <c r="I979" s="234"/>
      <c r="J979" s="235">
        <f>ROUND(I979*H979,2)</f>
        <v>0</v>
      </c>
      <c r="K979" s="236"/>
      <c r="L979" s="45"/>
      <c r="M979" s="237" t="s">
        <v>1</v>
      </c>
      <c r="N979" s="238" t="s">
        <v>41</v>
      </c>
      <c r="O979" s="92"/>
      <c r="P979" s="239">
        <f>O979*H979</f>
        <v>0</v>
      </c>
      <c r="Q979" s="239">
        <v>0.065809999999999994</v>
      </c>
      <c r="R979" s="239">
        <f>Q979*H979</f>
        <v>16.051453859999999</v>
      </c>
      <c r="S979" s="239">
        <v>0</v>
      </c>
      <c r="T979" s="240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1" t="s">
        <v>277</v>
      </c>
      <c r="AT979" s="241" t="s">
        <v>205</v>
      </c>
      <c r="AU979" s="241" t="s">
        <v>85</v>
      </c>
      <c r="AY979" s="18" t="s">
        <v>203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8" t="s">
        <v>83</v>
      </c>
      <c r="BK979" s="242">
        <f>ROUND(I979*H979,2)</f>
        <v>0</v>
      </c>
      <c r="BL979" s="18" t="s">
        <v>277</v>
      </c>
      <c r="BM979" s="241" t="s">
        <v>3319</v>
      </c>
    </row>
    <row r="980" s="13" customFormat="1">
      <c r="A980" s="13"/>
      <c r="B980" s="243"/>
      <c r="C980" s="244"/>
      <c r="D980" s="245" t="s">
        <v>243</v>
      </c>
      <c r="E980" s="246" t="s">
        <v>1</v>
      </c>
      <c r="F980" s="247" t="s">
        <v>3320</v>
      </c>
      <c r="G980" s="244"/>
      <c r="H980" s="246" t="s">
        <v>1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3" t="s">
        <v>243</v>
      </c>
      <c r="AU980" s="253" t="s">
        <v>85</v>
      </c>
      <c r="AV980" s="13" t="s">
        <v>83</v>
      </c>
      <c r="AW980" s="13" t="s">
        <v>32</v>
      </c>
      <c r="AX980" s="13" t="s">
        <v>76</v>
      </c>
      <c r="AY980" s="253" t="s">
        <v>203</v>
      </c>
    </row>
    <row r="981" s="14" customFormat="1">
      <c r="A981" s="14"/>
      <c r="B981" s="254"/>
      <c r="C981" s="255"/>
      <c r="D981" s="245" t="s">
        <v>243</v>
      </c>
      <c r="E981" s="256" t="s">
        <v>1</v>
      </c>
      <c r="F981" s="257" t="s">
        <v>3321</v>
      </c>
      <c r="G981" s="255"/>
      <c r="H981" s="258">
        <v>10.487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4" t="s">
        <v>243</v>
      </c>
      <c r="AU981" s="264" t="s">
        <v>85</v>
      </c>
      <c r="AV981" s="14" t="s">
        <v>85</v>
      </c>
      <c r="AW981" s="14" t="s">
        <v>32</v>
      </c>
      <c r="AX981" s="14" t="s">
        <v>76</v>
      </c>
      <c r="AY981" s="264" t="s">
        <v>203</v>
      </c>
    </row>
    <row r="982" s="14" customFormat="1">
      <c r="A982" s="14"/>
      <c r="B982" s="254"/>
      <c r="C982" s="255"/>
      <c r="D982" s="245" t="s">
        <v>243</v>
      </c>
      <c r="E982" s="256" t="s">
        <v>1</v>
      </c>
      <c r="F982" s="257" t="s">
        <v>3322</v>
      </c>
      <c r="G982" s="255"/>
      <c r="H982" s="258">
        <v>6.1849999999999996</v>
      </c>
      <c r="I982" s="259"/>
      <c r="J982" s="255"/>
      <c r="K982" s="255"/>
      <c r="L982" s="260"/>
      <c r="M982" s="261"/>
      <c r="N982" s="262"/>
      <c r="O982" s="262"/>
      <c r="P982" s="262"/>
      <c r="Q982" s="262"/>
      <c r="R982" s="262"/>
      <c r="S982" s="262"/>
      <c r="T982" s="26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4" t="s">
        <v>243</v>
      </c>
      <c r="AU982" s="264" t="s">
        <v>85</v>
      </c>
      <c r="AV982" s="14" t="s">
        <v>85</v>
      </c>
      <c r="AW982" s="14" t="s">
        <v>32</v>
      </c>
      <c r="AX982" s="14" t="s">
        <v>76</v>
      </c>
      <c r="AY982" s="264" t="s">
        <v>203</v>
      </c>
    </row>
    <row r="983" s="14" customFormat="1">
      <c r="A983" s="14"/>
      <c r="B983" s="254"/>
      <c r="C983" s="255"/>
      <c r="D983" s="245" t="s">
        <v>243</v>
      </c>
      <c r="E983" s="256" t="s">
        <v>1</v>
      </c>
      <c r="F983" s="257" t="s">
        <v>3323</v>
      </c>
      <c r="G983" s="255"/>
      <c r="H983" s="258">
        <v>13.710000000000001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4" t="s">
        <v>243</v>
      </c>
      <c r="AU983" s="264" t="s">
        <v>85</v>
      </c>
      <c r="AV983" s="14" t="s">
        <v>85</v>
      </c>
      <c r="AW983" s="14" t="s">
        <v>32</v>
      </c>
      <c r="AX983" s="14" t="s">
        <v>76</v>
      </c>
      <c r="AY983" s="264" t="s">
        <v>203</v>
      </c>
    </row>
    <row r="984" s="14" customFormat="1">
      <c r="A984" s="14"/>
      <c r="B984" s="254"/>
      <c r="C984" s="255"/>
      <c r="D984" s="245" t="s">
        <v>243</v>
      </c>
      <c r="E984" s="256" t="s">
        <v>1</v>
      </c>
      <c r="F984" s="257" t="s">
        <v>3324</v>
      </c>
      <c r="G984" s="255"/>
      <c r="H984" s="258">
        <v>17.548999999999999</v>
      </c>
      <c r="I984" s="259"/>
      <c r="J984" s="255"/>
      <c r="K984" s="255"/>
      <c r="L984" s="260"/>
      <c r="M984" s="261"/>
      <c r="N984" s="262"/>
      <c r="O984" s="262"/>
      <c r="P984" s="262"/>
      <c r="Q984" s="262"/>
      <c r="R984" s="262"/>
      <c r="S984" s="262"/>
      <c r="T984" s="26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4" t="s">
        <v>243</v>
      </c>
      <c r="AU984" s="264" t="s">
        <v>85</v>
      </c>
      <c r="AV984" s="14" t="s">
        <v>85</v>
      </c>
      <c r="AW984" s="14" t="s">
        <v>32</v>
      </c>
      <c r="AX984" s="14" t="s">
        <v>76</v>
      </c>
      <c r="AY984" s="264" t="s">
        <v>203</v>
      </c>
    </row>
    <row r="985" s="14" customFormat="1">
      <c r="A985" s="14"/>
      <c r="B985" s="254"/>
      <c r="C985" s="255"/>
      <c r="D985" s="245" t="s">
        <v>243</v>
      </c>
      <c r="E985" s="256" t="s">
        <v>1</v>
      </c>
      <c r="F985" s="257" t="s">
        <v>3325</v>
      </c>
      <c r="G985" s="255"/>
      <c r="H985" s="258">
        <v>15.074999999999999</v>
      </c>
      <c r="I985" s="259"/>
      <c r="J985" s="255"/>
      <c r="K985" s="255"/>
      <c r="L985" s="260"/>
      <c r="M985" s="261"/>
      <c r="N985" s="262"/>
      <c r="O985" s="262"/>
      <c r="P985" s="262"/>
      <c r="Q985" s="262"/>
      <c r="R985" s="262"/>
      <c r="S985" s="262"/>
      <c r="T985" s="26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4" t="s">
        <v>243</v>
      </c>
      <c r="AU985" s="264" t="s">
        <v>85</v>
      </c>
      <c r="AV985" s="14" t="s">
        <v>85</v>
      </c>
      <c r="AW985" s="14" t="s">
        <v>32</v>
      </c>
      <c r="AX985" s="14" t="s">
        <v>76</v>
      </c>
      <c r="AY985" s="264" t="s">
        <v>203</v>
      </c>
    </row>
    <row r="986" s="14" customFormat="1">
      <c r="A986" s="14"/>
      <c r="B986" s="254"/>
      <c r="C986" s="255"/>
      <c r="D986" s="245" t="s">
        <v>243</v>
      </c>
      <c r="E986" s="256" t="s">
        <v>1</v>
      </c>
      <c r="F986" s="257" t="s">
        <v>3326</v>
      </c>
      <c r="G986" s="255"/>
      <c r="H986" s="258">
        <v>15.675000000000001</v>
      </c>
      <c r="I986" s="259"/>
      <c r="J986" s="255"/>
      <c r="K986" s="255"/>
      <c r="L986" s="260"/>
      <c r="M986" s="261"/>
      <c r="N986" s="262"/>
      <c r="O986" s="262"/>
      <c r="P986" s="262"/>
      <c r="Q986" s="262"/>
      <c r="R986" s="262"/>
      <c r="S986" s="262"/>
      <c r="T986" s="26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4" t="s">
        <v>243</v>
      </c>
      <c r="AU986" s="264" t="s">
        <v>85</v>
      </c>
      <c r="AV986" s="14" t="s">
        <v>85</v>
      </c>
      <c r="AW986" s="14" t="s">
        <v>32</v>
      </c>
      <c r="AX986" s="14" t="s">
        <v>76</v>
      </c>
      <c r="AY986" s="264" t="s">
        <v>203</v>
      </c>
    </row>
    <row r="987" s="14" customFormat="1">
      <c r="A987" s="14"/>
      <c r="B987" s="254"/>
      <c r="C987" s="255"/>
      <c r="D987" s="245" t="s">
        <v>243</v>
      </c>
      <c r="E987" s="256" t="s">
        <v>1</v>
      </c>
      <c r="F987" s="257" t="s">
        <v>3327</v>
      </c>
      <c r="G987" s="255"/>
      <c r="H987" s="258">
        <v>15.300000000000001</v>
      </c>
      <c r="I987" s="259"/>
      <c r="J987" s="255"/>
      <c r="K987" s="255"/>
      <c r="L987" s="260"/>
      <c r="M987" s="261"/>
      <c r="N987" s="262"/>
      <c r="O987" s="262"/>
      <c r="P987" s="262"/>
      <c r="Q987" s="262"/>
      <c r="R987" s="262"/>
      <c r="S987" s="262"/>
      <c r="T987" s="26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4" t="s">
        <v>243</v>
      </c>
      <c r="AU987" s="264" t="s">
        <v>85</v>
      </c>
      <c r="AV987" s="14" t="s">
        <v>85</v>
      </c>
      <c r="AW987" s="14" t="s">
        <v>32</v>
      </c>
      <c r="AX987" s="14" t="s">
        <v>76</v>
      </c>
      <c r="AY987" s="264" t="s">
        <v>203</v>
      </c>
    </row>
    <row r="988" s="14" customFormat="1">
      <c r="A988" s="14"/>
      <c r="B988" s="254"/>
      <c r="C988" s="255"/>
      <c r="D988" s="245" t="s">
        <v>243</v>
      </c>
      <c r="E988" s="256" t="s">
        <v>1</v>
      </c>
      <c r="F988" s="257" t="s">
        <v>3328</v>
      </c>
      <c r="G988" s="255"/>
      <c r="H988" s="258">
        <v>17.901</v>
      </c>
      <c r="I988" s="259"/>
      <c r="J988" s="255"/>
      <c r="K988" s="255"/>
      <c r="L988" s="260"/>
      <c r="M988" s="261"/>
      <c r="N988" s="262"/>
      <c r="O988" s="262"/>
      <c r="P988" s="262"/>
      <c r="Q988" s="262"/>
      <c r="R988" s="262"/>
      <c r="S988" s="262"/>
      <c r="T988" s="26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4" t="s">
        <v>243</v>
      </c>
      <c r="AU988" s="264" t="s">
        <v>85</v>
      </c>
      <c r="AV988" s="14" t="s">
        <v>85</v>
      </c>
      <c r="AW988" s="14" t="s">
        <v>32</v>
      </c>
      <c r="AX988" s="14" t="s">
        <v>76</v>
      </c>
      <c r="AY988" s="264" t="s">
        <v>203</v>
      </c>
    </row>
    <row r="989" s="14" customFormat="1">
      <c r="A989" s="14"/>
      <c r="B989" s="254"/>
      <c r="C989" s="255"/>
      <c r="D989" s="245" t="s">
        <v>243</v>
      </c>
      <c r="E989" s="256" t="s">
        <v>1</v>
      </c>
      <c r="F989" s="257" t="s">
        <v>3325</v>
      </c>
      <c r="G989" s="255"/>
      <c r="H989" s="258">
        <v>15.074999999999999</v>
      </c>
      <c r="I989" s="259"/>
      <c r="J989" s="255"/>
      <c r="K989" s="255"/>
      <c r="L989" s="260"/>
      <c r="M989" s="261"/>
      <c r="N989" s="262"/>
      <c r="O989" s="262"/>
      <c r="P989" s="262"/>
      <c r="Q989" s="262"/>
      <c r="R989" s="262"/>
      <c r="S989" s="262"/>
      <c r="T989" s="26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4" t="s">
        <v>243</v>
      </c>
      <c r="AU989" s="264" t="s">
        <v>85</v>
      </c>
      <c r="AV989" s="14" t="s">
        <v>85</v>
      </c>
      <c r="AW989" s="14" t="s">
        <v>32</v>
      </c>
      <c r="AX989" s="14" t="s">
        <v>76</v>
      </c>
      <c r="AY989" s="264" t="s">
        <v>203</v>
      </c>
    </row>
    <row r="990" s="14" customFormat="1">
      <c r="A990" s="14"/>
      <c r="B990" s="254"/>
      <c r="C990" s="255"/>
      <c r="D990" s="245" t="s">
        <v>243</v>
      </c>
      <c r="E990" s="256" t="s">
        <v>1</v>
      </c>
      <c r="F990" s="257" t="s">
        <v>3329</v>
      </c>
      <c r="G990" s="255"/>
      <c r="H990" s="258">
        <v>18.056999999999999</v>
      </c>
      <c r="I990" s="259"/>
      <c r="J990" s="255"/>
      <c r="K990" s="255"/>
      <c r="L990" s="260"/>
      <c r="M990" s="261"/>
      <c r="N990" s="262"/>
      <c r="O990" s="262"/>
      <c r="P990" s="262"/>
      <c r="Q990" s="262"/>
      <c r="R990" s="262"/>
      <c r="S990" s="262"/>
      <c r="T990" s="26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4" t="s">
        <v>243</v>
      </c>
      <c r="AU990" s="264" t="s">
        <v>85</v>
      </c>
      <c r="AV990" s="14" t="s">
        <v>85</v>
      </c>
      <c r="AW990" s="14" t="s">
        <v>32</v>
      </c>
      <c r="AX990" s="14" t="s">
        <v>76</v>
      </c>
      <c r="AY990" s="264" t="s">
        <v>203</v>
      </c>
    </row>
    <row r="991" s="14" customFormat="1">
      <c r="A991" s="14"/>
      <c r="B991" s="254"/>
      <c r="C991" s="255"/>
      <c r="D991" s="245" t="s">
        <v>243</v>
      </c>
      <c r="E991" s="256" t="s">
        <v>1</v>
      </c>
      <c r="F991" s="257" t="s">
        <v>3325</v>
      </c>
      <c r="G991" s="255"/>
      <c r="H991" s="258">
        <v>15.074999999999999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4" t="s">
        <v>243</v>
      </c>
      <c r="AU991" s="264" t="s">
        <v>85</v>
      </c>
      <c r="AV991" s="14" t="s">
        <v>85</v>
      </c>
      <c r="AW991" s="14" t="s">
        <v>32</v>
      </c>
      <c r="AX991" s="14" t="s">
        <v>76</v>
      </c>
      <c r="AY991" s="264" t="s">
        <v>203</v>
      </c>
    </row>
    <row r="992" s="14" customFormat="1">
      <c r="A992" s="14"/>
      <c r="B992" s="254"/>
      <c r="C992" s="255"/>
      <c r="D992" s="245" t="s">
        <v>243</v>
      </c>
      <c r="E992" s="256" t="s">
        <v>1</v>
      </c>
      <c r="F992" s="257" t="s">
        <v>3330</v>
      </c>
      <c r="G992" s="255"/>
      <c r="H992" s="258">
        <v>16.524000000000001</v>
      </c>
      <c r="I992" s="259"/>
      <c r="J992" s="255"/>
      <c r="K992" s="255"/>
      <c r="L992" s="260"/>
      <c r="M992" s="261"/>
      <c r="N992" s="262"/>
      <c r="O992" s="262"/>
      <c r="P992" s="262"/>
      <c r="Q992" s="262"/>
      <c r="R992" s="262"/>
      <c r="S992" s="262"/>
      <c r="T992" s="26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4" t="s">
        <v>243</v>
      </c>
      <c r="AU992" s="264" t="s">
        <v>85</v>
      </c>
      <c r="AV992" s="14" t="s">
        <v>85</v>
      </c>
      <c r="AW992" s="14" t="s">
        <v>32</v>
      </c>
      <c r="AX992" s="14" t="s">
        <v>76</v>
      </c>
      <c r="AY992" s="264" t="s">
        <v>203</v>
      </c>
    </row>
    <row r="993" s="14" customFormat="1">
      <c r="A993" s="14"/>
      <c r="B993" s="254"/>
      <c r="C993" s="255"/>
      <c r="D993" s="245" t="s">
        <v>243</v>
      </c>
      <c r="E993" s="256" t="s">
        <v>1</v>
      </c>
      <c r="F993" s="257" t="s">
        <v>3331</v>
      </c>
      <c r="G993" s="255"/>
      <c r="H993" s="258">
        <v>13.65</v>
      </c>
      <c r="I993" s="259"/>
      <c r="J993" s="255"/>
      <c r="K993" s="255"/>
      <c r="L993" s="260"/>
      <c r="M993" s="261"/>
      <c r="N993" s="262"/>
      <c r="O993" s="262"/>
      <c r="P993" s="262"/>
      <c r="Q993" s="262"/>
      <c r="R993" s="262"/>
      <c r="S993" s="262"/>
      <c r="T993" s="26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4" t="s">
        <v>243</v>
      </c>
      <c r="AU993" s="264" t="s">
        <v>85</v>
      </c>
      <c r="AV993" s="14" t="s">
        <v>85</v>
      </c>
      <c r="AW993" s="14" t="s">
        <v>32</v>
      </c>
      <c r="AX993" s="14" t="s">
        <v>76</v>
      </c>
      <c r="AY993" s="264" t="s">
        <v>203</v>
      </c>
    </row>
    <row r="994" s="14" customFormat="1">
      <c r="A994" s="14"/>
      <c r="B994" s="254"/>
      <c r="C994" s="255"/>
      <c r="D994" s="245" t="s">
        <v>243</v>
      </c>
      <c r="E994" s="256" t="s">
        <v>1</v>
      </c>
      <c r="F994" s="257" t="s">
        <v>3331</v>
      </c>
      <c r="G994" s="255"/>
      <c r="H994" s="258">
        <v>13.65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4" t="s">
        <v>243</v>
      </c>
      <c r="AU994" s="264" t="s">
        <v>85</v>
      </c>
      <c r="AV994" s="14" t="s">
        <v>85</v>
      </c>
      <c r="AW994" s="14" t="s">
        <v>32</v>
      </c>
      <c r="AX994" s="14" t="s">
        <v>76</v>
      </c>
      <c r="AY994" s="264" t="s">
        <v>203</v>
      </c>
    </row>
    <row r="995" s="14" customFormat="1">
      <c r="A995" s="14"/>
      <c r="B995" s="254"/>
      <c r="C995" s="255"/>
      <c r="D995" s="245" t="s">
        <v>243</v>
      </c>
      <c r="E995" s="256" t="s">
        <v>1</v>
      </c>
      <c r="F995" s="257" t="s">
        <v>3332</v>
      </c>
      <c r="G995" s="255"/>
      <c r="H995" s="258">
        <v>17.82</v>
      </c>
      <c r="I995" s="259"/>
      <c r="J995" s="255"/>
      <c r="K995" s="255"/>
      <c r="L995" s="260"/>
      <c r="M995" s="261"/>
      <c r="N995" s="262"/>
      <c r="O995" s="262"/>
      <c r="P995" s="262"/>
      <c r="Q995" s="262"/>
      <c r="R995" s="262"/>
      <c r="S995" s="262"/>
      <c r="T995" s="26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4" t="s">
        <v>243</v>
      </c>
      <c r="AU995" s="264" t="s">
        <v>85</v>
      </c>
      <c r="AV995" s="14" t="s">
        <v>85</v>
      </c>
      <c r="AW995" s="14" t="s">
        <v>32</v>
      </c>
      <c r="AX995" s="14" t="s">
        <v>76</v>
      </c>
      <c r="AY995" s="264" t="s">
        <v>203</v>
      </c>
    </row>
    <row r="996" s="16" customFormat="1">
      <c r="A996" s="16"/>
      <c r="B996" s="292"/>
      <c r="C996" s="293"/>
      <c r="D996" s="245" t="s">
        <v>243</v>
      </c>
      <c r="E996" s="294" t="s">
        <v>1</v>
      </c>
      <c r="F996" s="295" t="s">
        <v>669</v>
      </c>
      <c r="G996" s="293"/>
      <c r="H996" s="296">
        <v>221.733</v>
      </c>
      <c r="I996" s="297"/>
      <c r="J996" s="293"/>
      <c r="K996" s="293"/>
      <c r="L996" s="298"/>
      <c r="M996" s="299"/>
      <c r="N996" s="300"/>
      <c r="O996" s="300"/>
      <c r="P996" s="300"/>
      <c r="Q996" s="300"/>
      <c r="R996" s="300"/>
      <c r="S996" s="300"/>
      <c r="T996" s="301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302" t="s">
        <v>243</v>
      </c>
      <c r="AU996" s="302" t="s">
        <v>85</v>
      </c>
      <c r="AV996" s="16" t="s">
        <v>108</v>
      </c>
      <c r="AW996" s="16" t="s">
        <v>32</v>
      </c>
      <c r="AX996" s="16" t="s">
        <v>76</v>
      </c>
      <c r="AY996" s="302" t="s">
        <v>203</v>
      </c>
    </row>
    <row r="997" s="14" customFormat="1">
      <c r="A997" s="14"/>
      <c r="B997" s="254"/>
      <c r="C997" s="255"/>
      <c r="D997" s="245" t="s">
        <v>243</v>
      </c>
      <c r="E997" s="256" t="s">
        <v>1</v>
      </c>
      <c r="F997" s="257" t="s">
        <v>3333</v>
      </c>
      <c r="G997" s="255"/>
      <c r="H997" s="258">
        <v>22.172999999999998</v>
      </c>
      <c r="I997" s="259"/>
      <c r="J997" s="255"/>
      <c r="K997" s="255"/>
      <c r="L997" s="260"/>
      <c r="M997" s="261"/>
      <c r="N997" s="262"/>
      <c r="O997" s="262"/>
      <c r="P997" s="262"/>
      <c r="Q997" s="262"/>
      <c r="R997" s="262"/>
      <c r="S997" s="262"/>
      <c r="T997" s="26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4" t="s">
        <v>243</v>
      </c>
      <c r="AU997" s="264" t="s">
        <v>85</v>
      </c>
      <c r="AV997" s="14" t="s">
        <v>85</v>
      </c>
      <c r="AW997" s="14" t="s">
        <v>32</v>
      </c>
      <c r="AX997" s="14" t="s">
        <v>76</v>
      </c>
      <c r="AY997" s="264" t="s">
        <v>203</v>
      </c>
    </row>
    <row r="998" s="15" customFormat="1">
      <c r="A998" s="15"/>
      <c r="B998" s="265"/>
      <c r="C998" s="266"/>
      <c r="D998" s="245" t="s">
        <v>243</v>
      </c>
      <c r="E998" s="267" t="s">
        <v>1</v>
      </c>
      <c r="F998" s="268" t="s">
        <v>247</v>
      </c>
      <c r="G998" s="266"/>
      <c r="H998" s="269">
        <v>243.90600000000001</v>
      </c>
      <c r="I998" s="270"/>
      <c r="J998" s="266"/>
      <c r="K998" s="266"/>
      <c r="L998" s="271"/>
      <c r="M998" s="272"/>
      <c r="N998" s="273"/>
      <c r="O998" s="273"/>
      <c r="P998" s="273"/>
      <c r="Q998" s="273"/>
      <c r="R998" s="273"/>
      <c r="S998" s="273"/>
      <c r="T998" s="274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75" t="s">
        <v>243</v>
      </c>
      <c r="AU998" s="275" t="s">
        <v>85</v>
      </c>
      <c r="AV998" s="15" t="s">
        <v>209</v>
      </c>
      <c r="AW998" s="15" t="s">
        <v>32</v>
      </c>
      <c r="AX998" s="15" t="s">
        <v>83</v>
      </c>
      <c r="AY998" s="275" t="s">
        <v>203</v>
      </c>
    </row>
    <row r="999" s="2" customFormat="1" ht="24.15" customHeight="1">
      <c r="A999" s="39"/>
      <c r="B999" s="40"/>
      <c r="C999" s="229" t="s">
        <v>3334</v>
      </c>
      <c r="D999" s="229" t="s">
        <v>205</v>
      </c>
      <c r="E999" s="230" t="s">
        <v>3335</v>
      </c>
      <c r="F999" s="231" t="s">
        <v>3336</v>
      </c>
      <c r="G999" s="232" t="s">
        <v>336</v>
      </c>
      <c r="H999" s="233">
        <v>162.96299999999999</v>
      </c>
      <c r="I999" s="234"/>
      <c r="J999" s="235">
        <f>ROUND(I999*H999,2)</f>
        <v>0</v>
      </c>
      <c r="K999" s="236"/>
      <c r="L999" s="45"/>
      <c r="M999" s="237" t="s">
        <v>1</v>
      </c>
      <c r="N999" s="238" t="s">
        <v>41</v>
      </c>
      <c r="O999" s="92"/>
      <c r="P999" s="239">
        <f>O999*H999</f>
        <v>0</v>
      </c>
      <c r="Q999" s="239">
        <v>0.00843</v>
      </c>
      <c r="R999" s="239">
        <f>Q999*H999</f>
        <v>1.3737780899999998</v>
      </c>
      <c r="S999" s="239">
        <v>0</v>
      </c>
      <c r="T999" s="240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41" t="s">
        <v>277</v>
      </c>
      <c r="AT999" s="241" t="s">
        <v>205</v>
      </c>
      <c r="AU999" s="241" t="s">
        <v>85</v>
      </c>
      <c r="AY999" s="18" t="s">
        <v>203</v>
      </c>
      <c r="BE999" s="242">
        <f>IF(N999="základní",J999,0)</f>
        <v>0</v>
      </c>
      <c r="BF999" s="242">
        <f>IF(N999="snížená",J999,0)</f>
        <v>0</v>
      </c>
      <c r="BG999" s="242">
        <f>IF(N999="zákl. přenesená",J999,0)</f>
        <v>0</v>
      </c>
      <c r="BH999" s="242">
        <f>IF(N999="sníž. přenesená",J999,0)</f>
        <v>0</v>
      </c>
      <c r="BI999" s="242">
        <f>IF(N999="nulová",J999,0)</f>
        <v>0</v>
      </c>
      <c r="BJ999" s="18" t="s">
        <v>83</v>
      </c>
      <c r="BK999" s="242">
        <f>ROUND(I999*H999,2)</f>
        <v>0</v>
      </c>
      <c r="BL999" s="18" t="s">
        <v>277</v>
      </c>
      <c r="BM999" s="241" t="s">
        <v>3337</v>
      </c>
    </row>
    <row r="1000" s="13" customFormat="1">
      <c r="A1000" s="13"/>
      <c r="B1000" s="243"/>
      <c r="C1000" s="244"/>
      <c r="D1000" s="245" t="s">
        <v>243</v>
      </c>
      <c r="E1000" s="246" t="s">
        <v>1</v>
      </c>
      <c r="F1000" s="247" t="s">
        <v>3320</v>
      </c>
      <c r="G1000" s="244"/>
      <c r="H1000" s="246" t="s">
        <v>1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3" t="s">
        <v>243</v>
      </c>
      <c r="AU1000" s="253" t="s">
        <v>85</v>
      </c>
      <c r="AV1000" s="13" t="s">
        <v>83</v>
      </c>
      <c r="AW1000" s="13" t="s">
        <v>32</v>
      </c>
      <c r="AX1000" s="13" t="s">
        <v>76</v>
      </c>
      <c r="AY1000" s="253" t="s">
        <v>203</v>
      </c>
    </row>
    <row r="1001" s="14" customFormat="1">
      <c r="A1001" s="14"/>
      <c r="B1001" s="254"/>
      <c r="C1001" s="255"/>
      <c r="D1001" s="245" t="s">
        <v>243</v>
      </c>
      <c r="E1001" s="256" t="s">
        <v>1</v>
      </c>
      <c r="F1001" s="257" t="s">
        <v>3338</v>
      </c>
      <c r="G1001" s="255"/>
      <c r="H1001" s="258">
        <v>6.3559999999999999</v>
      </c>
      <c r="I1001" s="259"/>
      <c r="J1001" s="255"/>
      <c r="K1001" s="255"/>
      <c r="L1001" s="260"/>
      <c r="M1001" s="261"/>
      <c r="N1001" s="262"/>
      <c r="O1001" s="262"/>
      <c r="P1001" s="262"/>
      <c r="Q1001" s="262"/>
      <c r="R1001" s="262"/>
      <c r="S1001" s="262"/>
      <c r="T1001" s="26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4" t="s">
        <v>243</v>
      </c>
      <c r="AU1001" s="264" t="s">
        <v>85</v>
      </c>
      <c r="AV1001" s="14" t="s">
        <v>85</v>
      </c>
      <c r="AW1001" s="14" t="s">
        <v>32</v>
      </c>
      <c r="AX1001" s="14" t="s">
        <v>76</v>
      </c>
      <c r="AY1001" s="264" t="s">
        <v>203</v>
      </c>
    </row>
    <row r="1002" s="14" customFormat="1">
      <c r="A1002" s="14"/>
      <c r="B1002" s="254"/>
      <c r="C1002" s="255"/>
      <c r="D1002" s="245" t="s">
        <v>243</v>
      </c>
      <c r="E1002" s="256" t="s">
        <v>1</v>
      </c>
      <c r="F1002" s="257" t="s">
        <v>3339</v>
      </c>
      <c r="G1002" s="255"/>
      <c r="H1002" s="258">
        <v>6.5099999999999998</v>
      </c>
      <c r="I1002" s="259"/>
      <c r="J1002" s="255"/>
      <c r="K1002" s="255"/>
      <c r="L1002" s="260"/>
      <c r="M1002" s="261"/>
      <c r="N1002" s="262"/>
      <c r="O1002" s="262"/>
      <c r="P1002" s="262"/>
      <c r="Q1002" s="262"/>
      <c r="R1002" s="262"/>
      <c r="S1002" s="262"/>
      <c r="T1002" s="26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4" t="s">
        <v>243</v>
      </c>
      <c r="AU1002" s="264" t="s">
        <v>85</v>
      </c>
      <c r="AV1002" s="14" t="s">
        <v>85</v>
      </c>
      <c r="AW1002" s="14" t="s">
        <v>32</v>
      </c>
      <c r="AX1002" s="14" t="s">
        <v>76</v>
      </c>
      <c r="AY1002" s="264" t="s">
        <v>203</v>
      </c>
    </row>
    <row r="1003" s="14" customFormat="1">
      <c r="A1003" s="14"/>
      <c r="B1003" s="254"/>
      <c r="C1003" s="255"/>
      <c r="D1003" s="245" t="s">
        <v>243</v>
      </c>
      <c r="E1003" s="256" t="s">
        <v>1</v>
      </c>
      <c r="F1003" s="257" t="s">
        <v>3340</v>
      </c>
      <c r="G1003" s="255"/>
      <c r="H1003" s="258">
        <v>9.1400000000000006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4" t="s">
        <v>243</v>
      </c>
      <c r="AU1003" s="264" t="s">
        <v>85</v>
      </c>
      <c r="AV1003" s="14" t="s">
        <v>85</v>
      </c>
      <c r="AW1003" s="14" t="s">
        <v>32</v>
      </c>
      <c r="AX1003" s="14" t="s">
        <v>76</v>
      </c>
      <c r="AY1003" s="264" t="s">
        <v>203</v>
      </c>
    </row>
    <row r="1004" s="14" customFormat="1">
      <c r="A1004" s="14"/>
      <c r="B1004" s="254"/>
      <c r="C1004" s="255"/>
      <c r="D1004" s="245" t="s">
        <v>243</v>
      </c>
      <c r="E1004" s="256" t="s">
        <v>1</v>
      </c>
      <c r="F1004" s="257" t="s">
        <v>3341</v>
      </c>
      <c r="G1004" s="255"/>
      <c r="H1004" s="258">
        <v>14.624000000000001</v>
      </c>
      <c r="I1004" s="259"/>
      <c r="J1004" s="255"/>
      <c r="K1004" s="255"/>
      <c r="L1004" s="260"/>
      <c r="M1004" s="261"/>
      <c r="N1004" s="262"/>
      <c r="O1004" s="262"/>
      <c r="P1004" s="262"/>
      <c r="Q1004" s="262"/>
      <c r="R1004" s="262"/>
      <c r="S1004" s="262"/>
      <c r="T1004" s="26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4" t="s">
        <v>243</v>
      </c>
      <c r="AU1004" s="264" t="s">
        <v>85</v>
      </c>
      <c r="AV1004" s="14" t="s">
        <v>85</v>
      </c>
      <c r="AW1004" s="14" t="s">
        <v>32</v>
      </c>
      <c r="AX1004" s="14" t="s">
        <v>76</v>
      </c>
      <c r="AY1004" s="264" t="s">
        <v>203</v>
      </c>
    </row>
    <row r="1005" s="14" customFormat="1">
      <c r="A1005" s="14"/>
      <c r="B1005" s="254"/>
      <c r="C1005" s="255"/>
      <c r="D1005" s="245" t="s">
        <v>243</v>
      </c>
      <c r="E1005" s="256" t="s">
        <v>1</v>
      </c>
      <c r="F1005" s="257" t="s">
        <v>3342</v>
      </c>
      <c r="G1005" s="255"/>
      <c r="H1005" s="258">
        <v>9</v>
      </c>
      <c r="I1005" s="259"/>
      <c r="J1005" s="255"/>
      <c r="K1005" s="255"/>
      <c r="L1005" s="260"/>
      <c r="M1005" s="261"/>
      <c r="N1005" s="262"/>
      <c r="O1005" s="262"/>
      <c r="P1005" s="262"/>
      <c r="Q1005" s="262"/>
      <c r="R1005" s="262"/>
      <c r="S1005" s="262"/>
      <c r="T1005" s="26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4" t="s">
        <v>243</v>
      </c>
      <c r="AU1005" s="264" t="s">
        <v>85</v>
      </c>
      <c r="AV1005" s="14" t="s">
        <v>85</v>
      </c>
      <c r="AW1005" s="14" t="s">
        <v>32</v>
      </c>
      <c r="AX1005" s="14" t="s">
        <v>76</v>
      </c>
      <c r="AY1005" s="264" t="s">
        <v>203</v>
      </c>
    </row>
    <row r="1006" s="14" customFormat="1">
      <c r="A1006" s="14"/>
      <c r="B1006" s="254"/>
      <c r="C1006" s="255"/>
      <c r="D1006" s="245" t="s">
        <v>243</v>
      </c>
      <c r="E1006" s="256" t="s">
        <v>1</v>
      </c>
      <c r="F1006" s="257" t="s">
        <v>3343</v>
      </c>
      <c r="G1006" s="255"/>
      <c r="H1006" s="258">
        <v>10.449999999999999</v>
      </c>
      <c r="I1006" s="259"/>
      <c r="J1006" s="255"/>
      <c r="K1006" s="255"/>
      <c r="L1006" s="260"/>
      <c r="M1006" s="261"/>
      <c r="N1006" s="262"/>
      <c r="O1006" s="262"/>
      <c r="P1006" s="262"/>
      <c r="Q1006" s="262"/>
      <c r="R1006" s="262"/>
      <c r="S1006" s="262"/>
      <c r="T1006" s="26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4" t="s">
        <v>243</v>
      </c>
      <c r="AU1006" s="264" t="s">
        <v>85</v>
      </c>
      <c r="AV1006" s="14" t="s">
        <v>85</v>
      </c>
      <c r="AW1006" s="14" t="s">
        <v>32</v>
      </c>
      <c r="AX1006" s="14" t="s">
        <v>76</v>
      </c>
      <c r="AY1006" s="264" t="s">
        <v>203</v>
      </c>
    </row>
    <row r="1007" s="14" customFormat="1">
      <c r="A1007" s="14"/>
      <c r="B1007" s="254"/>
      <c r="C1007" s="255"/>
      <c r="D1007" s="245" t="s">
        <v>243</v>
      </c>
      <c r="E1007" s="256" t="s">
        <v>1</v>
      </c>
      <c r="F1007" s="257" t="s">
        <v>3342</v>
      </c>
      <c r="G1007" s="255"/>
      <c r="H1007" s="258">
        <v>9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4" t="s">
        <v>243</v>
      </c>
      <c r="AU1007" s="264" t="s">
        <v>85</v>
      </c>
      <c r="AV1007" s="14" t="s">
        <v>85</v>
      </c>
      <c r="AW1007" s="14" t="s">
        <v>32</v>
      </c>
      <c r="AX1007" s="14" t="s">
        <v>76</v>
      </c>
      <c r="AY1007" s="264" t="s">
        <v>203</v>
      </c>
    </row>
    <row r="1008" s="14" customFormat="1">
      <c r="A1008" s="14"/>
      <c r="B1008" s="254"/>
      <c r="C1008" s="255"/>
      <c r="D1008" s="245" t="s">
        <v>243</v>
      </c>
      <c r="E1008" s="256" t="s">
        <v>1</v>
      </c>
      <c r="F1008" s="257" t="s">
        <v>3344</v>
      </c>
      <c r="G1008" s="255"/>
      <c r="H1008" s="258">
        <v>11.933999999999999</v>
      </c>
      <c r="I1008" s="259"/>
      <c r="J1008" s="255"/>
      <c r="K1008" s="255"/>
      <c r="L1008" s="260"/>
      <c r="M1008" s="261"/>
      <c r="N1008" s="262"/>
      <c r="O1008" s="262"/>
      <c r="P1008" s="262"/>
      <c r="Q1008" s="262"/>
      <c r="R1008" s="262"/>
      <c r="S1008" s="262"/>
      <c r="T1008" s="26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4" t="s">
        <v>243</v>
      </c>
      <c r="AU1008" s="264" t="s">
        <v>85</v>
      </c>
      <c r="AV1008" s="14" t="s">
        <v>85</v>
      </c>
      <c r="AW1008" s="14" t="s">
        <v>32</v>
      </c>
      <c r="AX1008" s="14" t="s">
        <v>76</v>
      </c>
      <c r="AY1008" s="264" t="s">
        <v>203</v>
      </c>
    </row>
    <row r="1009" s="14" customFormat="1">
      <c r="A1009" s="14"/>
      <c r="B1009" s="254"/>
      <c r="C1009" s="255"/>
      <c r="D1009" s="245" t="s">
        <v>243</v>
      </c>
      <c r="E1009" s="256" t="s">
        <v>1</v>
      </c>
      <c r="F1009" s="257" t="s">
        <v>3342</v>
      </c>
      <c r="G1009" s="255"/>
      <c r="H1009" s="258">
        <v>9</v>
      </c>
      <c r="I1009" s="259"/>
      <c r="J1009" s="255"/>
      <c r="K1009" s="255"/>
      <c r="L1009" s="260"/>
      <c r="M1009" s="261"/>
      <c r="N1009" s="262"/>
      <c r="O1009" s="262"/>
      <c r="P1009" s="262"/>
      <c r="Q1009" s="262"/>
      <c r="R1009" s="262"/>
      <c r="S1009" s="262"/>
      <c r="T1009" s="26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4" t="s">
        <v>243</v>
      </c>
      <c r="AU1009" s="264" t="s">
        <v>85</v>
      </c>
      <c r="AV1009" s="14" t="s">
        <v>85</v>
      </c>
      <c r="AW1009" s="14" t="s">
        <v>32</v>
      </c>
      <c r="AX1009" s="14" t="s">
        <v>76</v>
      </c>
      <c r="AY1009" s="264" t="s">
        <v>203</v>
      </c>
    </row>
    <row r="1010" s="14" customFormat="1">
      <c r="A1010" s="14"/>
      <c r="B1010" s="254"/>
      <c r="C1010" s="255"/>
      <c r="D1010" s="245" t="s">
        <v>243</v>
      </c>
      <c r="E1010" s="256" t="s">
        <v>1</v>
      </c>
      <c r="F1010" s="257" t="s">
        <v>3345</v>
      </c>
      <c r="G1010" s="255"/>
      <c r="H1010" s="258">
        <v>12.038</v>
      </c>
      <c r="I1010" s="259"/>
      <c r="J1010" s="255"/>
      <c r="K1010" s="255"/>
      <c r="L1010" s="260"/>
      <c r="M1010" s="261"/>
      <c r="N1010" s="262"/>
      <c r="O1010" s="262"/>
      <c r="P1010" s="262"/>
      <c r="Q1010" s="262"/>
      <c r="R1010" s="262"/>
      <c r="S1010" s="262"/>
      <c r="T1010" s="26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4" t="s">
        <v>243</v>
      </c>
      <c r="AU1010" s="264" t="s">
        <v>85</v>
      </c>
      <c r="AV1010" s="14" t="s">
        <v>85</v>
      </c>
      <c r="AW1010" s="14" t="s">
        <v>32</v>
      </c>
      <c r="AX1010" s="14" t="s">
        <v>76</v>
      </c>
      <c r="AY1010" s="264" t="s">
        <v>203</v>
      </c>
    </row>
    <row r="1011" s="14" customFormat="1">
      <c r="A1011" s="14"/>
      <c r="B1011" s="254"/>
      <c r="C1011" s="255"/>
      <c r="D1011" s="245" t="s">
        <v>243</v>
      </c>
      <c r="E1011" s="256" t="s">
        <v>1</v>
      </c>
      <c r="F1011" s="257" t="s">
        <v>3342</v>
      </c>
      <c r="G1011" s="255"/>
      <c r="H1011" s="258">
        <v>9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4" t="s">
        <v>243</v>
      </c>
      <c r="AU1011" s="264" t="s">
        <v>85</v>
      </c>
      <c r="AV1011" s="14" t="s">
        <v>85</v>
      </c>
      <c r="AW1011" s="14" t="s">
        <v>32</v>
      </c>
      <c r="AX1011" s="14" t="s">
        <v>76</v>
      </c>
      <c r="AY1011" s="264" t="s">
        <v>203</v>
      </c>
    </row>
    <row r="1012" s="14" customFormat="1">
      <c r="A1012" s="14"/>
      <c r="B1012" s="254"/>
      <c r="C1012" s="255"/>
      <c r="D1012" s="245" t="s">
        <v>243</v>
      </c>
      <c r="E1012" s="256" t="s">
        <v>1</v>
      </c>
      <c r="F1012" s="257" t="s">
        <v>3346</v>
      </c>
      <c r="G1012" s="255"/>
      <c r="H1012" s="258">
        <v>11.016</v>
      </c>
      <c r="I1012" s="259"/>
      <c r="J1012" s="255"/>
      <c r="K1012" s="255"/>
      <c r="L1012" s="260"/>
      <c r="M1012" s="261"/>
      <c r="N1012" s="262"/>
      <c r="O1012" s="262"/>
      <c r="P1012" s="262"/>
      <c r="Q1012" s="262"/>
      <c r="R1012" s="262"/>
      <c r="S1012" s="262"/>
      <c r="T1012" s="26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4" t="s">
        <v>243</v>
      </c>
      <c r="AU1012" s="264" t="s">
        <v>85</v>
      </c>
      <c r="AV1012" s="14" t="s">
        <v>85</v>
      </c>
      <c r="AW1012" s="14" t="s">
        <v>32</v>
      </c>
      <c r="AX1012" s="14" t="s">
        <v>76</v>
      </c>
      <c r="AY1012" s="264" t="s">
        <v>203</v>
      </c>
    </row>
    <row r="1013" s="14" customFormat="1">
      <c r="A1013" s="14"/>
      <c r="B1013" s="254"/>
      <c r="C1013" s="255"/>
      <c r="D1013" s="245" t="s">
        <v>243</v>
      </c>
      <c r="E1013" s="256" t="s">
        <v>1</v>
      </c>
      <c r="F1013" s="257" t="s">
        <v>3347</v>
      </c>
      <c r="G1013" s="255"/>
      <c r="H1013" s="258">
        <v>9.0999999999999996</v>
      </c>
      <c r="I1013" s="259"/>
      <c r="J1013" s="255"/>
      <c r="K1013" s="255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4" t="s">
        <v>243</v>
      </c>
      <c r="AU1013" s="264" t="s">
        <v>85</v>
      </c>
      <c r="AV1013" s="14" t="s">
        <v>85</v>
      </c>
      <c r="AW1013" s="14" t="s">
        <v>32</v>
      </c>
      <c r="AX1013" s="14" t="s">
        <v>76</v>
      </c>
      <c r="AY1013" s="264" t="s">
        <v>203</v>
      </c>
    </row>
    <row r="1014" s="14" customFormat="1">
      <c r="A1014" s="14"/>
      <c r="B1014" s="254"/>
      <c r="C1014" s="255"/>
      <c r="D1014" s="245" t="s">
        <v>243</v>
      </c>
      <c r="E1014" s="256" t="s">
        <v>1</v>
      </c>
      <c r="F1014" s="257" t="s">
        <v>3347</v>
      </c>
      <c r="G1014" s="255"/>
      <c r="H1014" s="258">
        <v>9.0999999999999996</v>
      </c>
      <c r="I1014" s="259"/>
      <c r="J1014" s="255"/>
      <c r="K1014" s="255"/>
      <c r="L1014" s="260"/>
      <c r="M1014" s="261"/>
      <c r="N1014" s="262"/>
      <c r="O1014" s="262"/>
      <c r="P1014" s="262"/>
      <c r="Q1014" s="262"/>
      <c r="R1014" s="262"/>
      <c r="S1014" s="262"/>
      <c r="T1014" s="26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4" t="s">
        <v>243</v>
      </c>
      <c r="AU1014" s="264" t="s">
        <v>85</v>
      </c>
      <c r="AV1014" s="14" t="s">
        <v>85</v>
      </c>
      <c r="AW1014" s="14" t="s">
        <v>32</v>
      </c>
      <c r="AX1014" s="14" t="s">
        <v>76</v>
      </c>
      <c r="AY1014" s="264" t="s">
        <v>203</v>
      </c>
    </row>
    <row r="1015" s="14" customFormat="1">
      <c r="A1015" s="14"/>
      <c r="B1015" s="254"/>
      <c r="C1015" s="255"/>
      <c r="D1015" s="245" t="s">
        <v>243</v>
      </c>
      <c r="E1015" s="256" t="s">
        <v>1</v>
      </c>
      <c r="F1015" s="257" t="s">
        <v>3348</v>
      </c>
      <c r="G1015" s="255"/>
      <c r="H1015" s="258">
        <v>11.880000000000001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4" t="s">
        <v>243</v>
      </c>
      <c r="AU1015" s="264" t="s">
        <v>85</v>
      </c>
      <c r="AV1015" s="14" t="s">
        <v>85</v>
      </c>
      <c r="AW1015" s="14" t="s">
        <v>32</v>
      </c>
      <c r="AX1015" s="14" t="s">
        <v>76</v>
      </c>
      <c r="AY1015" s="264" t="s">
        <v>203</v>
      </c>
    </row>
    <row r="1016" s="16" customFormat="1">
      <c r="A1016" s="16"/>
      <c r="B1016" s="292"/>
      <c r="C1016" s="293"/>
      <c r="D1016" s="245" t="s">
        <v>243</v>
      </c>
      <c r="E1016" s="294" t="s">
        <v>1</v>
      </c>
      <c r="F1016" s="295" t="s">
        <v>669</v>
      </c>
      <c r="G1016" s="293"/>
      <c r="H1016" s="296">
        <v>148.148</v>
      </c>
      <c r="I1016" s="297"/>
      <c r="J1016" s="293"/>
      <c r="K1016" s="293"/>
      <c r="L1016" s="298"/>
      <c r="M1016" s="299"/>
      <c r="N1016" s="300"/>
      <c r="O1016" s="300"/>
      <c r="P1016" s="300"/>
      <c r="Q1016" s="300"/>
      <c r="R1016" s="300"/>
      <c r="S1016" s="300"/>
      <c r="T1016" s="301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T1016" s="302" t="s">
        <v>243</v>
      </c>
      <c r="AU1016" s="302" t="s">
        <v>85</v>
      </c>
      <c r="AV1016" s="16" t="s">
        <v>108</v>
      </c>
      <c r="AW1016" s="16" t="s">
        <v>32</v>
      </c>
      <c r="AX1016" s="16" t="s">
        <v>76</v>
      </c>
      <c r="AY1016" s="302" t="s">
        <v>203</v>
      </c>
    </row>
    <row r="1017" s="14" customFormat="1">
      <c r="A1017" s="14"/>
      <c r="B1017" s="254"/>
      <c r="C1017" s="255"/>
      <c r="D1017" s="245" t="s">
        <v>243</v>
      </c>
      <c r="E1017" s="256" t="s">
        <v>1</v>
      </c>
      <c r="F1017" s="257" t="s">
        <v>3349</v>
      </c>
      <c r="G1017" s="255"/>
      <c r="H1017" s="258">
        <v>14.815</v>
      </c>
      <c r="I1017" s="259"/>
      <c r="J1017" s="255"/>
      <c r="K1017" s="255"/>
      <c r="L1017" s="260"/>
      <c r="M1017" s="261"/>
      <c r="N1017" s="262"/>
      <c r="O1017" s="262"/>
      <c r="P1017" s="262"/>
      <c r="Q1017" s="262"/>
      <c r="R1017" s="262"/>
      <c r="S1017" s="262"/>
      <c r="T1017" s="26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4" t="s">
        <v>243</v>
      </c>
      <c r="AU1017" s="264" t="s">
        <v>85</v>
      </c>
      <c r="AV1017" s="14" t="s">
        <v>85</v>
      </c>
      <c r="AW1017" s="14" t="s">
        <v>32</v>
      </c>
      <c r="AX1017" s="14" t="s">
        <v>76</v>
      </c>
      <c r="AY1017" s="264" t="s">
        <v>203</v>
      </c>
    </row>
    <row r="1018" s="15" customFormat="1">
      <c r="A1018" s="15"/>
      <c r="B1018" s="265"/>
      <c r="C1018" s="266"/>
      <c r="D1018" s="245" t="s">
        <v>243</v>
      </c>
      <c r="E1018" s="267" t="s">
        <v>1</v>
      </c>
      <c r="F1018" s="268" t="s">
        <v>247</v>
      </c>
      <c r="G1018" s="266"/>
      <c r="H1018" s="269">
        <v>162.96299999999999</v>
      </c>
      <c r="I1018" s="270"/>
      <c r="J1018" s="266"/>
      <c r="K1018" s="266"/>
      <c r="L1018" s="271"/>
      <c r="M1018" s="272"/>
      <c r="N1018" s="273"/>
      <c r="O1018" s="273"/>
      <c r="P1018" s="273"/>
      <c r="Q1018" s="273"/>
      <c r="R1018" s="273"/>
      <c r="S1018" s="273"/>
      <c r="T1018" s="274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5" t="s">
        <v>243</v>
      </c>
      <c r="AU1018" s="275" t="s">
        <v>85</v>
      </c>
      <c r="AV1018" s="15" t="s">
        <v>209</v>
      </c>
      <c r="AW1018" s="15" t="s">
        <v>32</v>
      </c>
      <c r="AX1018" s="15" t="s">
        <v>83</v>
      </c>
      <c r="AY1018" s="275" t="s">
        <v>203</v>
      </c>
    </row>
    <row r="1019" s="2" customFormat="1" ht="16.5" customHeight="1">
      <c r="A1019" s="39"/>
      <c r="B1019" s="40"/>
      <c r="C1019" s="229" t="s">
        <v>534</v>
      </c>
      <c r="D1019" s="229" t="s">
        <v>205</v>
      </c>
      <c r="E1019" s="230" t="s">
        <v>1174</v>
      </c>
      <c r="F1019" s="231" t="s">
        <v>1175</v>
      </c>
      <c r="G1019" s="232" t="s">
        <v>213</v>
      </c>
      <c r="H1019" s="233">
        <v>13.199999999999999</v>
      </c>
      <c r="I1019" s="234"/>
      <c r="J1019" s="235">
        <f>ROUND(I1019*H1019,2)</f>
        <v>0</v>
      </c>
      <c r="K1019" s="236"/>
      <c r="L1019" s="45"/>
      <c r="M1019" s="237" t="s">
        <v>1</v>
      </c>
      <c r="N1019" s="238" t="s">
        <v>41</v>
      </c>
      <c r="O1019" s="92"/>
      <c r="P1019" s="239">
        <f>O1019*H1019</f>
        <v>0</v>
      </c>
      <c r="Q1019" s="239">
        <v>0</v>
      </c>
      <c r="R1019" s="239">
        <f>Q1019*H1019</f>
        <v>0</v>
      </c>
      <c r="S1019" s="239">
        <v>0</v>
      </c>
      <c r="T1019" s="240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1" t="s">
        <v>277</v>
      </c>
      <c r="AT1019" s="241" t="s">
        <v>205</v>
      </c>
      <c r="AU1019" s="241" t="s">
        <v>85</v>
      </c>
      <c r="AY1019" s="18" t="s">
        <v>203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8" t="s">
        <v>83</v>
      </c>
      <c r="BK1019" s="242">
        <f>ROUND(I1019*H1019,2)</f>
        <v>0</v>
      </c>
      <c r="BL1019" s="18" t="s">
        <v>277</v>
      </c>
      <c r="BM1019" s="241" t="s">
        <v>1176</v>
      </c>
    </row>
    <row r="1020" s="14" customFormat="1">
      <c r="A1020" s="14"/>
      <c r="B1020" s="254"/>
      <c r="C1020" s="255"/>
      <c r="D1020" s="245" t="s">
        <v>243</v>
      </c>
      <c r="E1020" s="256" t="s">
        <v>1</v>
      </c>
      <c r="F1020" s="257" t="s">
        <v>3350</v>
      </c>
      <c r="G1020" s="255"/>
      <c r="H1020" s="258">
        <v>13.199999999999999</v>
      </c>
      <c r="I1020" s="259"/>
      <c r="J1020" s="255"/>
      <c r="K1020" s="255"/>
      <c r="L1020" s="260"/>
      <c r="M1020" s="261"/>
      <c r="N1020" s="262"/>
      <c r="O1020" s="262"/>
      <c r="P1020" s="262"/>
      <c r="Q1020" s="262"/>
      <c r="R1020" s="262"/>
      <c r="S1020" s="262"/>
      <c r="T1020" s="26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4" t="s">
        <v>243</v>
      </c>
      <c r="AU1020" s="264" t="s">
        <v>85</v>
      </c>
      <c r="AV1020" s="14" t="s">
        <v>85</v>
      </c>
      <c r="AW1020" s="14" t="s">
        <v>32</v>
      </c>
      <c r="AX1020" s="14" t="s">
        <v>76</v>
      </c>
      <c r="AY1020" s="264" t="s">
        <v>203</v>
      </c>
    </row>
    <row r="1021" s="15" customFormat="1">
      <c r="A1021" s="15"/>
      <c r="B1021" s="265"/>
      <c r="C1021" s="266"/>
      <c r="D1021" s="245" t="s">
        <v>243</v>
      </c>
      <c r="E1021" s="267" t="s">
        <v>1</v>
      </c>
      <c r="F1021" s="268" t="s">
        <v>247</v>
      </c>
      <c r="G1021" s="266"/>
      <c r="H1021" s="269">
        <v>13.199999999999999</v>
      </c>
      <c r="I1021" s="270"/>
      <c r="J1021" s="266"/>
      <c r="K1021" s="266"/>
      <c r="L1021" s="271"/>
      <c r="M1021" s="272"/>
      <c r="N1021" s="273"/>
      <c r="O1021" s="273"/>
      <c r="P1021" s="273"/>
      <c r="Q1021" s="273"/>
      <c r="R1021" s="273"/>
      <c r="S1021" s="273"/>
      <c r="T1021" s="274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5" t="s">
        <v>243</v>
      </c>
      <c r="AU1021" s="275" t="s">
        <v>85</v>
      </c>
      <c r="AV1021" s="15" t="s">
        <v>209</v>
      </c>
      <c r="AW1021" s="15" t="s">
        <v>32</v>
      </c>
      <c r="AX1021" s="15" t="s">
        <v>83</v>
      </c>
      <c r="AY1021" s="275" t="s">
        <v>203</v>
      </c>
    </row>
    <row r="1022" s="2" customFormat="1" ht="24.15" customHeight="1">
      <c r="A1022" s="39"/>
      <c r="B1022" s="40"/>
      <c r="C1022" s="229" t="s">
        <v>3351</v>
      </c>
      <c r="D1022" s="229" t="s">
        <v>205</v>
      </c>
      <c r="E1022" s="230" t="s">
        <v>1179</v>
      </c>
      <c r="F1022" s="231" t="s">
        <v>1180</v>
      </c>
      <c r="G1022" s="232" t="s">
        <v>213</v>
      </c>
      <c r="H1022" s="233">
        <v>1107.7000000000001</v>
      </c>
      <c r="I1022" s="234"/>
      <c r="J1022" s="235">
        <f>ROUND(I1022*H1022,2)</f>
        <v>0</v>
      </c>
      <c r="K1022" s="236"/>
      <c r="L1022" s="45"/>
      <c r="M1022" s="237" t="s">
        <v>1</v>
      </c>
      <c r="N1022" s="238" t="s">
        <v>41</v>
      </c>
      <c r="O1022" s="92"/>
      <c r="P1022" s="239">
        <f>O1022*H1022</f>
        <v>0</v>
      </c>
      <c r="Q1022" s="239">
        <v>0</v>
      </c>
      <c r="R1022" s="239">
        <f>Q1022*H1022</f>
        <v>0</v>
      </c>
      <c r="S1022" s="239">
        <v>0</v>
      </c>
      <c r="T1022" s="240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1" t="s">
        <v>277</v>
      </c>
      <c r="AT1022" s="241" t="s">
        <v>205</v>
      </c>
      <c r="AU1022" s="241" t="s">
        <v>85</v>
      </c>
      <c r="AY1022" s="18" t="s">
        <v>203</v>
      </c>
      <c r="BE1022" s="242">
        <f>IF(N1022="základní",J1022,0)</f>
        <v>0</v>
      </c>
      <c r="BF1022" s="242">
        <f>IF(N1022="snížená",J1022,0)</f>
        <v>0</v>
      </c>
      <c r="BG1022" s="242">
        <f>IF(N1022="zákl. přenesená",J1022,0)</f>
        <v>0</v>
      </c>
      <c r="BH1022" s="242">
        <f>IF(N1022="sníž. přenesená",J1022,0)</f>
        <v>0</v>
      </c>
      <c r="BI1022" s="242">
        <f>IF(N1022="nulová",J1022,0)</f>
        <v>0</v>
      </c>
      <c r="BJ1022" s="18" t="s">
        <v>83</v>
      </c>
      <c r="BK1022" s="242">
        <f>ROUND(I1022*H1022,2)</f>
        <v>0</v>
      </c>
      <c r="BL1022" s="18" t="s">
        <v>277</v>
      </c>
      <c r="BM1022" s="241" t="s">
        <v>1181</v>
      </c>
    </row>
    <row r="1023" s="2" customFormat="1">
      <c r="A1023" s="39"/>
      <c r="B1023" s="40"/>
      <c r="C1023" s="41"/>
      <c r="D1023" s="245" t="s">
        <v>474</v>
      </c>
      <c r="E1023" s="41"/>
      <c r="F1023" s="276" t="s">
        <v>1182</v>
      </c>
      <c r="G1023" s="41"/>
      <c r="H1023" s="41"/>
      <c r="I1023" s="277"/>
      <c r="J1023" s="41"/>
      <c r="K1023" s="41"/>
      <c r="L1023" s="45"/>
      <c r="M1023" s="278"/>
      <c r="N1023" s="279"/>
      <c r="O1023" s="92"/>
      <c r="P1023" s="92"/>
      <c r="Q1023" s="92"/>
      <c r="R1023" s="92"/>
      <c r="S1023" s="92"/>
      <c r="T1023" s="93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474</v>
      </c>
      <c r="AU1023" s="18" t="s">
        <v>85</v>
      </c>
    </row>
    <row r="1024" s="14" customFormat="1">
      <c r="A1024" s="14"/>
      <c r="B1024" s="254"/>
      <c r="C1024" s="255"/>
      <c r="D1024" s="245" t="s">
        <v>243</v>
      </c>
      <c r="E1024" s="256" t="s">
        <v>1</v>
      </c>
      <c r="F1024" s="257" t="s">
        <v>3352</v>
      </c>
      <c r="G1024" s="255"/>
      <c r="H1024" s="258">
        <v>1007</v>
      </c>
      <c r="I1024" s="259"/>
      <c r="J1024" s="255"/>
      <c r="K1024" s="255"/>
      <c r="L1024" s="260"/>
      <c r="M1024" s="261"/>
      <c r="N1024" s="262"/>
      <c r="O1024" s="262"/>
      <c r="P1024" s="262"/>
      <c r="Q1024" s="262"/>
      <c r="R1024" s="262"/>
      <c r="S1024" s="262"/>
      <c r="T1024" s="26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4" t="s">
        <v>243</v>
      </c>
      <c r="AU1024" s="264" t="s">
        <v>85</v>
      </c>
      <c r="AV1024" s="14" t="s">
        <v>85</v>
      </c>
      <c r="AW1024" s="14" t="s">
        <v>32</v>
      </c>
      <c r="AX1024" s="14" t="s">
        <v>76</v>
      </c>
      <c r="AY1024" s="264" t="s">
        <v>203</v>
      </c>
    </row>
    <row r="1025" s="16" customFormat="1">
      <c r="A1025" s="16"/>
      <c r="B1025" s="292"/>
      <c r="C1025" s="293"/>
      <c r="D1025" s="245" t="s">
        <v>243</v>
      </c>
      <c r="E1025" s="294" t="s">
        <v>1</v>
      </c>
      <c r="F1025" s="295" t="s">
        <v>669</v>
      </c>
      <c r="G1025" s="293"/>
      <c r="H1025" s="296">
        <v>1007</v>
      </c>
      <c r="I1025" s="297"/>
      <c r="J1025" s="293"/>
      <c r="K1025" s="293"/>
      <c r="L1025" s="298"/>
      <c r="M1025" s="299"/>
      <c r="N1025" s="300"/>
      <c r="O1025" s="300"/>
      <c r="P1025" s="300"/>
      <c r="Q1025" s="300"/>
      <c r="R1025" s="300"/>
      <c r="S1025" s="300"/>
      <c r="T1025" s="301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T1025" s="302" t="s">
        <v>243</v>
      </c>
      <c r="AU1025" s="302" t="s">
        <v>85</v>
      </c>
      <c r="AV1025" s="16" t="s">
        <v>108</v>
      </c>
      <c r="AW1025" s="16" t="s">
        <v>32</v>
      </c>
      <c r="AX1025" s="16" t="s">
        <v>76</v>
      </c>
      <c r="AY1025" s="302" t="s">
        <v>203</v>
      </c>
    </row>
    <row r="1026" s="14" customFormat="1">
      <c r="A1026" s="14"/>
      <c r="B1026" s="254"/>
      <c r="C1026" s="255"/>
      <c r="D1026" s="245" t="s">
        <v>243</v>
      </c>
      <c r="E1026" s="256" t="s">
        <v>1</v>
      </c>
      <c r="F1026" s="257" t="s">
        <v>3353</v>
      </c>
      <c r="G1026" s="255"/>
      <c r="H1026" s="258">
        <v>100.7</v>
      </c>
      <c r="I1026" s="259"/>
      <c r="J1026" s="255"/>
      <c r="K1026" s="255"/>
      <c r="L1026" s="260"/>
      <c r="M1026" s="261"/>
      <c r="N1026" s="262"/>
      <c r="O1026" s="262"/>
      <c r="P1026" s="262"/>
      <c r="Q1026" s="262"/>
      <c r="R1026" s="262"/>
      <c r="S1026" s="262"/>
      <c r="T1026" s="26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4" t="s">
        <v>243</v>
      </c>
      <c r="AU1026" s="264" t="s">
        <v>85</v>
      </c>
      <c r="AV1026" s="14" t="s">
        <v>85</v>
      </c>
      <c r="AW1026" s="14" t="s">
        <v>32</v>
      </c>
      <c r="AX1026" s="14" t="s">
        <v>76</v>
      </c>
      <c r="AY1026" s="264" t="s">
        <v>203</v>
      </c>
    </row>
    <row r="1027" s="15" customFormat="1">
      <c r="A1027" s="15"/>
      <c r="B1027" s="265"/>
      <c r="C1027" s="266"/>
      <c r="D1027" s="245" t="s">
        <v>243</v>
      </c>
      <c r="E1027" s="267" t="s">
        <v>1</v>
      </c>
      <c r="F1027" s="268" t="s">
        <v>247</v>
      </c>
      <c r="G1027" s="266"/>
      <c r="H1027" s="269">
        <v>1107.7000000000001</v>
      </c>
      <c r="I1027" s="270"/>
      <c r="J1027" s="266"/>
      <c r="K1027" s="266"/>
      <c r="L1027" s="271"/>
      <c r="M1027" s="272"/>
      <c r="N1027" s="273"/>
      <c r="O1027" s="273"/>
      <c r="P1027" s="273"/>
      <c r="Q1027" s="273"/>
      <c r="R1027" s="273"/>
      <c r="S1027" s="273"/>
      <c r="T1027" s="27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75" t="s">
        <v>243</v>
      </c>
      <c r="AU1027" s="275" t="s">
        <v>85</v>
      </c>
      <c r="AV1027" s="15" t="s">
        <v>209</v>
      </c>
      <c r="AW1027" s="15" t="s">
        <v>32</v>
      </c>
      <c r="AX1027" s="15" t="s">
        <v>83</v>
      </c>
      <c r="AY1027" s="275" t="s">
        <v>203</v>
      </c>
    </row>
    <row r="1028" s="2" customFormat="1" ht="16.5" customHeight="1">
      <c r="A1028" s="39"/>
      <c r="B1028" s="40"/>
      <c r="C1028" s="281" t="s">
        <v>539</v>
      </c>
      <c r="D1028" s="281" t="s">
        <v>643</v>
      </c>
      <c r="E1028" s="282" t="s">
        <v>1185</v>
      </c>
      <c r="F1028" s="283" t="s">
        <v>1186</v>
      </c>
      <c r="G1028" s="284" t="s">
        <v>241</v>
      </c>
      <c r="H1028" s="285">
        <v>60.462000000000003</v>
      </c>
      <c r="I1028" s="286"/>
      <c r="J1028" s="287">
        <f>ROUND(I1028*H1028,2)</f>
        <v>0</v>
      </c>
      <c r="K1028" s="288"/>
      <c r="L1028" s="289"/>
      <c r="M1028" s="290" t="s">
        <v>1</v>
      </c>
      <c r="N1028" s="291" t="s">
        <v>41</v>
      </c>
      <c r="O1028" s="92"/>
      <c r="P1028" s="239">
        <f>O1028*H1028</f>
        <v>0</v>
      </c>
      <c r="Q1028" s="239">
        <v>1</v>
      </c>
      <c r="R1028" s="239">
        <f>Q1028*H1028</f>
        <v>60.462000000000003</v>
      </c>
      <c r="S1028" s="239">
        <v>0</v>
      </c>
      <c r="T1028" s="240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1" t="s">
        <v>214</v>
      </c>
      <c r="AT1028" s="241" t="s">
        <v>643</v>
      </c>
      <c r="AU1028" s="241" t="s">
        <v>85</v>
      </c>
      <c r="AY1028" s="18" t="s">
        <v>203</v>
      </c>
      <c r="BE1028" s="242">
        <f>IF(N1028="základní",J1028,0)</f>
        <v>0</v>
      </c>
      <c r="BF1028" s="242">
        <f>IF(N1028="snížená",J1028,0)</f>
        <v>0</v>
      </c>
      <c r="BG1028" s="242">
        <f>IF(N1028="zákl. přenesená",J1028,0)</f>
        <v>0</v>
      </c>
      <c r="BH1028" s="242">
        <f>IF(N1028="sníž. přenesená",J1028,0)</f>
        <v>0</v>
      </c>
      <c r="BI1028" s="242">
        <f>IF(N1028="nulová",J1028,0)</f>
        <v>0</v>
      </c>
      <c r="BJ1028" s="18" t="s">
        <v>83</v>
      </c>
      <c r="BK1028" s="242">
        <f>ROUND(I1028*H1028,2)</f>
        <v>0</v>
      </c>
      <c r="BL1028" s="18" t="s">
        <v>277</v>
      </c>
      <c r="BM1028" s="241" t="s">
        <v>1187</v>
      </c>
    </row>
    <row r="1029" s="14" customFormat="1">
      <c r="A1029" s="14"/>
      <c r="B1029" s="254"/>
      <c r="C1029" s="255"/>
      <c r="D1029" s="245" t="s">
        <v>243</v>
      </c>
      <c r="E1029" s="256" t="s">
        <v>1</v>
      </c>
      <c r="F1029" s="257" t="s">
        <v>3354</v>
      </c>
      <c r="G1029" s="255"/>
      <c r="H1029" s="258">
        <v>60.462000000000003</v>
      </c>
      <c r="I1029" s="259"/>
      <c r="J1029" s="255"/>
      <c r="K1029" s="255"/>
      <c r="L1029" s="260"/>
      <c r="M1029" s="261"/>
      <c r="N1029" s="262"/>
      <c r="O1029" s="262"/>
      <c r="P1029" s="262"/>
      <c r="Q1029" s="262"/>
      <c r="R1029" s="262"/>
      <c r="S1029" s="262"/>
      <c r="T1029" s="26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4" t="s">
        <v>243</v>
      </c>
      <c r="AU1029" s="264" t="s">
        <v>85</v>
      </c>
      <c r="AV1029" s="14" t="s">
        <v>85</v>
      </c>
      <c r="AW1029" s="14" t="s">
        <v>32</v>
      </c>
      <c r="AX1029" s="14" t="s">
        <v>76</v>
      </c>
      <c r="AY1029" s="264" t="s">
        <v>203</v>
      </c>
    </row>
    <row r="1030" s="15" customFormat="1">
      <c r="A1030" s="15"/>
      <c r="B1030" s="265"/>
      <c r="C1030" s="266"/>
      <c r="D1030" s="245" t="s">
        <v>243</v>
      </c>
      <c r="E1030" s="267" t="s">
        <v>1</v>
      </c>
      <c r="F1030" s="268" t="s">
        <v>247</v>
      </c>
      <c r="G1030" s="266"/>
      <c r="H1030" s="269">
        <v>60.462000000000003</v>
      </c>
      <c r="I1030" s="270"/>
      <c r="J1030" s="266"/>
      <c r="K1030" s="266"/>
      <c r="L1030" s="271"/>
      <c r="M1030" s="272"/>
      <c r="N1030" s="273"/>
      <c r="O1030" s="273"/>
      <c r="P1030" s="273"/>
      <c r="Q1030" s="273"/>
      <c r="R1030" s="273"/>
      <c r="S1030" s="273"/>
      <c r="T1030" s="274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75" t="s">
        <v>243</v>
      </c>
      <c r="AU1030" s="275" t="s">
        <v>85</v>
      </c>
      <c r="AV1030" s="15" t="s">
        <v>209</v>
      </c>
      <c r="AW1030" s="15" t="s">
        <v>32</v>
      </c>
      <c r="AX1030" s="15" t="s">
        <v>83</v>
      </c>
      <c r="AY1030" s="275" t="s">
        <v>203</v>
      </c>
    </row>
    <row r="1031" s="2" customFormat="1" ht="16.5" customHeight="1">
      <c r="A1031" s="39"/>
      <c r="B1031" s="40"/>
      <c r="C1031" s="229" t="s">
        <v>3355</v>
      </c>
      <c r="D1031" s="229" t="s">
        <v>205</v>
      </c>
      <c r="E1031" s="230" t="s">
        <v>1190</v>
      </c>
      <c r="F1031" s="231" t="s">
        <v>1191</v>
      </c>
      <c r="G1031" s="232" t="s">
        <v>213</v>
      </c>
      <c r="H1031" s="233">
        <v>1396.3</v>
      </c>
      <c r="I1031" s="234"/>
      <c r="J1031" s="235">
        <f>ROUND(I1031*H1031,2)</f>
        <v>0</v>
      </c>
      <c r="K1031" s="236"/>
      <c r="L1031" s="45"/>
      <c r="M1031" s="237" t="s">
        <v>1</v>
      </c>
      <c r="N1031" s="238" t="s">
        <v>41</v>
      </c>
      <c r="O1031" s="92"/>
      <c r="P1031" s="239">
        <f>O1031*H1031</f>
        <v>0</v>
      </c>
      <c r="Q1031" s="239">
        <v>0</v>
      </c>
      <c r="R1031" s="239">
        <f>Q1031*H1031</f>
        <v>0</v>
      </c>
      <c r="S1031" s="239">
        <v>0</v>
      </c>
      <c r="T1031" s="240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41" t="s">
        <v>277</v>
      </c>
      <c r="AT1031" s="241" t="s">
        <v>205</v>
      </c>
      <c r="AU1031" s="241" t="s">
        <v>85</v>
      </c>
      <c r="AY1031" s="18" t="s">
        <v>203</v>
      </c>
      <c r="BE1031" s="242">
        <f>IF(N1031="základní",J1031,0)</f>
        <v>0</v>
      </c>
      <c r="BF1031" s="242">
        <f>IF(N1031="snížená",J1031,0)</f>
        <v>0</v>
      </c>
      <c r="BG1031" s="242">
        <f>IF(N1031="zákl. přenesená",J1031,0)</f>
        <v>0</v>
      </c>
      <c r="BH1031" s="242">
        <f>IF(N1031="sníž. přenesená",J1031,0)</f>
        <v>0</v>
      </c>
      <c r="BI1031" s="242">
        <f>IF(N1031="nulová",J1031,0)</f>
        <v>0</v>
      </c>
      <c r="BJ1031" s="18" t="s">
        <v>83</v>
      </c>
      <c r="BK1031" s="242">
        <f>ROUND(I1031*H1031,2)</f>
        <v>0</v>
      </c>
      <c r="BL1031" s="18" t="s">
        <v>277</v>
      </c>
      <c r="BM1031" s="241" t="s">
        <v>1192</v>
      </c>
    </row>
    <row r="1032" s="13" customFormat="1">
      <c r="A1032" s="13"/>
      <c r="B1032" s="243"/>
      <c r="C1032" s="244"/>
      <c r="D1032" s="245" t="s">
        <v>243</v>
      </c>
      <c r="E1032" s="246" t="s">
        <v>1</v>
      </c>
      <c r="F1032" s="247" t="s">
        <v>1193</v>
      </c>
      <c r="G1032" s="244"/>
      <c r="H1032" s="246" t="s">
        <v>1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3" t="s">
        <v>243</v>
      </c>
      <c r="AU1032" s="253" t="s">
        <v>85</v>
      </c>
      <c r="AV1032" s="13" t="s">
        <v>83</v>
      </c>
      <c r="AW1032" s="13" t="s">
        <v>32</v>
      </c>
      <c r="AX1032" s="13" t="s">
        <v>76</v>
      </c>
      <c r="AY1032" s="253" t="s">
        <v>203</v>
      </c>
    </row>
    <row r="1033" s="14" customFormat="1">
      <c r="A1033" s="14"/>
      <c r="B1033" s="254"/>
      <c r="C1033" s="255"/>
      <c r="D1033" s="245" t="s">
        <v>243</v>
      </c>
      <c r="E1033" s="256" t="s">
        <v>1</v>
      </c>
      <c r="F1033" s="257" t="s">
        <v>3356</v>
      </c>
      <c r="G1033" s="255"/>
      <c r="H1033" s="258">
        <v>1005.31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4" t="s">
        <v>243</v>
      </c>
      <c r="AU1033" s="264" t="s">
        <v>85</v>
      </c>
      <c r="AV1033" s="14" t="s">
        <v>85</v>
      </c>
      <c r="AW1033" s="14" t="s">
        <v>32</v>
      </c>
      <c r="AX1033" s="14" t="s">
        <v>76</v>
      </c>
      <c r="AY1033" s="264" t="s">
        <v>203</v>
      </c>
    </row>
    <row r="1034" s="14" customFormat="1">
      <c r="A1034" s="14"/>
      <c r="B1034" s="254"/>
      <c r="C1034" s="255"/>
      <c r="D1034" s="245" t="s">
        <v>243</v>
      </c>
      <c r="E1034" s="256" t="s">
        <v>1</v>
      </c>
      <c r="F1034" s="257" t="s">
        <v>3308</v>
      </c>
      <c r="G1034" s="255"/>
      <c r="H1034" s="258">
        <v>252.054</v>
      </c>
      <c r="I1034" s="259"/>
      <c r="J1034" s="255"/>
      <c r="K1034" s="255"/>
      <c r="L1034" s="260"/>
      <c r="M1034" s="261"/>
      <c r="N1034" s="262"/>
      <c r="O1034" s="262"/>
      <c r="P1034" s="262"/>
      <c r="Q1034" s="262"/>
      <c r="R1034" s="262"/>
      <c r="S1034" s="262"/>
      <c r="T1034" s="26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4" t="s">
        <v>243</v>
      </c>
      <c r="AU1034" s="264" t="s">
        <v>85</v>
      </c>
      <c r="AV1034" s="14" t="s">
        <v>85</v>
      </c>
      <c r="AW1034" s="14" t="s">
        <v>32</v>
      </c>
      <c r="AX1034" s="14" t="s">
        <v>76</v>
      </c>
      <c r="AY1034" s="264" t="s">
        <v>203</v>
      </c>
    </row>
    <row r="1035" s="16" customFormat="1">
      <c r="A1035" s="16"/>
      <c r="B1035" s="292"/>
      <c r="C1035" s="293"/>
      <c r="D1035" s="245" t="s">
        <v>243</v>
      </c>
      <c r="E1035" s="294" t="s">
        <v>1</v>
      </c>
      <c r="F1035" s="295" t="s">
        <v>669</v>
      </c>
      <c r="G1035" s="293"/>
      <c r="H1035" s="296">
        <v>1257.364</v>
      </c>
      <c r="I1035" s="297"/>
      <c r="J1035" s="293"/>
      <c r="K1035" s="293"/>
      <c r="L1035" s="298"/>
      <c r="M1035" s="299"/>
      <c r="N1035" s="300"/>
      <c r="O1035" s="300"/>
      <c r="P1035" s="300"/>
      <c r="Q1035" s="300"/>
      <c r="R1035" s="300"/>
      <c r="S1035" s="300"/>
      <c r="T1035" s="301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T1035" s="302" t="s">
        <v>243</v>
      </c>
      <c r="AU1035" s="302" t="s">
        <v>85</v>
      </c>
      <c r="AV1035" s="16" t="s">
        <v>108</v>
      </c>
      <c r="AW1035" s="16" t="s">
        <v>32</v>
      </c>
      <c r="AX1035" s="16" t="s">
        <v>76</v>
      </c>
      <c r="AY1035" s="302" t="s">
        <v>203</v>
      </c>
    </row>
    <row r="1036" s="14" customFormat="1">
      <c r="A1036" s="14"/>
      <c r="B1036" s="254"/>
      <c r="C1036" s="255"/>
      <c r="D1036" s="245" t="s">
        <v>243</v>
      </c>
      <c r="E1036" s="256" t="s">
        <v>1</v>
      </c>
      <c r="F1036" s="257" t="s">
        <v>3357</v>
      </c>
      <c r="G1036" s="255"/>
      <c r="H1036" s="258">
        <v>125.736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4" t="s">
        <v>243</v>
      </c>
      <c r="AU1036" s="264" t="s">
        <v>85</v>
      </c>
      <c r="AV1036" s="14" t="s">
        <v>85</v>
      </c>
      <c r="AW1036" s="14" t="s">
        <v>32</v>
      </c>
      <c r="AX1036" s="14" t="s">
        <v>76</v>
      </c>
      <c r="AY1036" s="264" t="s">
        <v>203</v>
      </c>
    </row>
    <row r="1037" s="13" customFormat="1">
      <c r="A1037" s="13"/>
      <c r="B1037" s="243"/>
      <c r="C1037" s="244"/>
      <c r="D1037" s="245" t="s">
        <v>243</v>
      </c>
      <c r="E1037" s="246" t="s">
        <v>1</v>
      </c>
      <c r="F1037" s="247" t="s">
        <v>1196</v>
      </c>
      <c r="G1037" s="244"/>
      <c r="H1037" s="246" t="s">
        <v>1</v>
      </c>
      <c r="I1037" s="248"/>
      <c r="J1037" s="244"/>
      <c r="K1037" s="244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3" t="s">
        <v>243</v>
      </c>
      <c r="AU1037" s="253" t="s">
        <v>85</v>
      </c>
      <c r="AV1037" s="13" t="s">
        <v>83</v>
      </c>
      <c r="AW1037" s="13" t="s">
        <v>32</v>
      </c>
      <c r="AX1037" s="13" t="s">
        <v>76</v>
      </c>
      <c r="AY1037" s="253" t="s">
        <v>203</v>
      </c>
    </row>
    <row r="1038" s="14" customFormat="1">
      <c r="A1038" s="14"/>
      <c r="B1038" s="254"/>
      <c r="C1038" s="255"/>
      <c r="D1038" s="245" t="s">
        <v>243</v>
      </c>
      <c r="E1038" s="256" t="s">
        <v>1</v>
      </c>
      <c r="F1038" s="257" t="s">
        <v>3358</v>
      </c>
      <c r="G1038" s="255"/>
      <c r="H1038" s="258">
        <v>13.199999999999999</v>
      </c>
      <c r="I1038" s="259"/>
      <c r="J1038" s="255"/>
      <c r="K1038" s="255"/>
      <c r="L1038" s="260"/>
      <c r="M1038" s="261"/>
      <c r="N1038" s="262"/>
      <c r="O1038" s="262"/>
      <c r="P1038" s="262"/>
      <c r="Q1038" s="262"/>
      <c r="R1038" s="262"/>
      <c r="S1038" s="262"/>
      <c r="T1038" s="26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4" t="s">
        <v>243</v>
      </c>
      <c r="AU1038" s="264" t="s">
        <v>85</v>
      </c>
      <c r="AV1038" s="14" t="s">
        <v>85</v>
      </c>
      <c r="AW1038" s="14" t="s">
        <v>32</v>
      </c>
      <c r="AX1038" s="14" t="s">
        <v>76</v>
      </c>
      <c r="AY1038" s="264" t="s">
        <v>203</v>
      </c>
    </row>
    <row r="1039" s="15" customFormat="1">
      <c r="A1039" s="15"/>
      <c r="B1039" s="265"/>
      <c r="C1039" s="266"/>
      <c r="D1039" s="245" t="s">
        <v>243</v>
      </c>
      <c r="E1039" s="267" t="s">
        <v>1</v>
      </c>
      <c r="F1039" s="268" t="s">
        <v>247</v>
      </c>
      <c r="G1039" s="266"/>
      <c r="H1039" s="269">
        <v>1396.3</v>
      </c>
      <c r="I1039" s="270"/>
      <c r="J1039" s="266"/>
      <c r="K1039" s="266"/>
      <c r="L1039" s="271"/>
      <c r="M1039" s="272"/>
      <c r="N1039" s="273"/>
      <c r="O1039" s="273"/>
      <c r="P1039" s="273"/>
      <c r="Q1039" s="273"/>
      <c r="R1039" s="273"/>
      <c r="S1039" s="273"/>
      <c r="T1039" s="274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75" t="s">
        <v>243</v>
      </c>
      <c r="AU1039" s="275" t="s">
        <v>85</v>
      </c>
      <c r="AV1039" s="15" t="s">
        <v>209</v>
      </c>
      <c r="AW1039" s="15" t="s">
        <v>32</v>
      </c>
      <c r="AX1039" s="15" t="s">
        <v>83</v>
      </c>
      <c r="AY1039" s="275" t="s">
        <v>203</v>
      </c>
    </row>
    <row r="1040" s="2" customFormat="1" ht="24.15" customHeight="1">
      <c r="A1040" s="39"/>
      <c r="B1040" s="40"/>
      <c r="C1040" s="229" t="s">
        <v>544</v>
      </c>
      <c r="D1040" s="229" t="s">
        <v>205</v>
      </c>
      <c r="E1040" s="230" t="s">
        <v>1199</v>
      </c>
      <c r="F1040" s="231" t="s">
        <v>1200</v>
      </c>
      <c r="G1040" s="232" t="s">
        <v>620</v>
      </c>
      <c r="H1040" s="280"/>
      <c r="I1040" s="234"/>
      <c r="J1040" s="235">
        <f>ROUND(I1040*H1040,2)</f>
        <v>0</v>
      </c>
      <c r="K1040" s="236"/>
      <c r="L1040" s="45"/>
      <c r="M1040" s="237" t="s">
        <v>1</v>
      </c>
      <c r="N1040" s="238" t="s">
        <v>41</v>
      </c>
      <c r="O1040" s="92"/>
      <c r="P1040" s="239">
        <f>O1040*H1040</f>
        <v>0</v>
      </c>
      <c r="Q1040" s="239">
        <v>0</v>
      </c>
      <c r="R1040" s="239">
        <f>Q1040*H1040</f>
        <v>0</v>
      </c>
      <c r="S1040" s="239">
        <v>0</v>
      </c>
      <c r="T1040" s="240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41" t="s">
        <v>277</v>
      </c>
      <c r="AT1040" s="241" t="s">
        <v>205</v>
      </c>
      <c r="AU1040" s="241" t="s">
        <v>85</v>
      </c>
      <c r="AY1040" s="18" t="s">
        <v>203</v>
      </c>
      <c r="BE1040" s="242">
        <f>IF(N1040="základní",J1040,0)</f>
        <v>0</v>
      </c>
      <c r="BF1040" s="242">
        <f>IF(N1040="snížená",J1040,0)</f>
        <v>0</v>
      </c>
      <c r="BG1040" s="242">
        <f>IF(N1040="zákl. přenesená",J1040,0)</f>
        <v>0</v>
      </c>
      <c r="BH1040" s="242">
        <f>IF(N1040="sníž. přenesená",J1040,0)</f>
        <v>0</v>
      </c>
      <c r="BI1040" s="242">
        <f>IF(N1040="nulová",J1040,0)</f>
        <v>0</v>
      </c>
      <c r="BJ1040" s="18" t="s">
        <v>83</v>
      </c>
      <c r="BK1040" s="242">
        <f>ROUND(I1040*H1040,2)</f>
        <v>0</v>
      </c>
      <c r="BL1040" s="18" t="s">
        <v>277</v>
      </c>
      <c r="BM1040" s="241" t="s">
        <v>1201</v>
      </c>
    </row>
    <row r="1041" s="12" customFormat="1" ht="22.8" customHeight="1">
      <c r="A1041" s="12"/>
      <c r="B1041" s="213"/>
      <c r="C1041" s="214"/>
      <c r="D1041" s="215" t="s">
        <v>75</v>
      </c>
      <c r="E1041" s="227" t="s">
        <v>1202</v>
      </c>
      <c r="F1041" s="227" t="s">
        <v>1203</v>
      </c>
      <c r="G1041" s="214"/>
      <c r="H1041" s="214"/>
      <c r="I1041" s="217"/>
      <c r="J1041" s="228">
        <f>BK1041</f>
        <v>0</v>
      </c>
      <c r="K1041" s="214"/>
      <c r="L1041" s="219"/>
      <c r="M1041" s="220"/>
      <c r="N1041" s="221"/>
      <c r="O1041" s="221"/>
      <c r="P1041" s="222">
        <f>SUM(P1042:P1074)</f>
        <v>0</v>
      </c>
      <c r="Q1041" s="221"/>
      <c r="R1041" s="222">
        <f>SUM(R1042:R1074)</f>
        <v>2.6726099999999997</v>
      </c>
      <c r="S1041" s="221"/>
      <c r="T1041" s="223">
        <f>SUM(T1042:T1074)</f>
        <v>0.76175000000000004</v>
      </c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R1041" s="224" t="s">
        <v>85</v>
      </c>
      <c r="AT1041" s="225" t="s">
        <v>75</v>
      </c>
      <c r="AU1041" s="225" t="s">
        <v>83</v>
      </c>
      <c r="AY1041" s="224" t="s">
        <v>203</v>
      </c>
      <c r="BK1041" s="226">
        <f>SUM(BK1042:BK1074)</f>
        <v>0</v>
      </c>
    </row>
    <row r="1042" s="2" customFormat="1" ht="16.5" customHeight="1">
      <c r="A1042" s="39"/>
      <c r="B1042" s="40"/>
      <c r="C1042" s="229" t="s">
        <v>3359</v>
      </c>
      <c r="D1042" s="229" t="s">
        <v>205</v>
      </c>
      <c r="E1042" s="230" t="s">
        <v>1205</v>
      </c>
      <c r="F1042" s="231" t="s">
        <v>1206</v>
      </c>
      <c r="G1042" s="232" t="s">
        <v>213</v>
      </c>
      <c r="H1042" s="233">
        <v>345.69999999999999</v>
      </c>
      <c r="I1042" s="234"/>
      <c r="J1042" s="235">
        <f>ROUND(I1042*H1042,2)</f>
        <v>0</v>
      </c>
      <c r="K1042" s="236"/>
      <c r="L1042" s="45"/>
      <c r="M1042" s="237" t="s">
        <v>1</v>
      </c>
      <c r="N1042" s="238" t="s">
        <v>41</v>
      </c>
      <c r="O1042" s="92"/>
      <c r="P1042" s="239">
        <f>O1042*H1042</f>
        <v>0</v>
      </c>
      <c r="Q1042" s="239">
        <v>0</v>
      </c>
      <c r="R1042" s="239">
        <f>Q1042*H1042</f>
        <v>0</v>
      </c>
      <c r="S1042" s="239">
        <v>0</v>
      </c>
      <c r="T1042" s="240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41" t="s">
        <v>277</v>
      </c>
      <c r="AT1042" s="241" t="s">
        <v>205</v>
      </c>
      <c r="AU1042" s="241" t="s">
        <v>85</v>
      </c>
      <c r="AY1042" s="18" t="s">
        <v>203</v>
      </c>
      <c r="BE1042" s="242">
        <f>IF(N1042="základní",J1042,0)</f>
        <v>0</v>
      </c>
      <c r="BF1042" s="242">
        <f>IF(N1042="snížená",J1042,0)</f>
        <v>0</v>
      </c>
      <c r="BG1042" s="242">
        <f>IF(N1042="zákl. přenesená",J1042,0)</f>
        <v>0</v>
      </c>
      <c r="BH1042" s="242">
        <f>IF(N1042="sníž. přenesená",J1042,0)</f>
        <v>0</v>
      </c>
      <c r="BI1042" s="242">
        <f>IF(N1042="nulová",J1042,0)</f>
        <v>0</v>
      </c>
      <c r="BJ1042" s="18" t="s">
        <v>83</v>
      </c>
      <c r="BK1042" s="242">
        <f>ROUND(I1042*H1042,2)</f>
        <v>0</v>
      </c>
      <c r="BL1042" s="18" t="s">
        <v>277</v>
      </c>
      <c r="BM1042" s="241" t="s">
        <v>1207</v>
      </c>
    </row>
    <row r="1043" s="13" customFormat="1">
      <c r="A1043" s="13"/>
      <c r="B1043" s="243"/>
      <c r="C1043" s="244"/>
      <c r="D1043" s="245" t="s">
        <v>243</v>
      </c>
      <c r="E1043" s="246" t="s">
        <v>1</v>
      </c>
      <c r="F1043" s="247" t="s">
        <v>3360</v>
      </c>
      <c r="G1043" s="244"/>
      <c r="H1043" s="246" t="s">
        <v>1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3" t="s">
        <v>243</v>
      </c>
      <c r="AU1043" s="253" t="s">
        <v>85</v>
      </c>
      <c r="AV1043" s="13" t="s">
        <v>83</v>
      </c>
      <c r="AW1043" s="13" t="s">
        <v>32</v>
      </c>
      <c r="AX1043" s="13" t="s">
        <v>76</v>
      </c>
      <c r="AY1043" s="253" t="s">
        <v>203</v>
      </c>
    </row>
    <row r="1044" s="14" customFormat="1">
      <c r="A1044" s="14"/>
      <c r="B1044" s="254"/>
      <c r="C1044" s="255"/>
      <c r="D1044" s="245" t="s">
        <v>243</v>
      </c>
      <c r="E1044" s="256" t="s">
        <v>1</v>
      </c>
      <c r="F1044" s="257" t="s">
        <v>3361</v>
      </c>
      <c r="G1044" s="255"/>
      <c r="H1044" s="258">
        <v>195.5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4" t="s">
        <v>243</v>
      </c>
      <c r="AU1044" s="264" t="s">
        <v>85</v>
      </c>
      <c r="AV1044" s="14" t="s">
        <v>85</v>
      </c>
      <c r="AW1044" s="14" t="s">
        <v>32</v>
      </c>
      <c r="AX1044" s="14" t="s">
        <v>76</v>
      </c>
      <c r="AY1044" s="264" t="s">
        <v>203</v>
      </c>
    </row>
    <row r="1045" s="14" customFormat="1">
      <c r="A1045" s="14"/>
      <c r="B1045" s="254"/>
      <c r="C1045" s="255"/>
      <c r="D1045" s="245" t="s">
        <v>243</v>
      </c>
      <c r="E1045" s="256" t="s">
        <v>1</v>
      </c>
      <c r="F1045" s="257" t="s">
        <v>3362</v>
      </c>
      <c r="G1045" s="255"/>
      <c r="H1045" s="258">
        <v>150.19999999999999</v>
      </c>
      <c r="I1045" s="259"/>
      <c r="J1045" s="255"/>
      <c r="K1045" s="255"/>
      <c r="L1045" s="260"/>
      <c r="M1045" s="261"/>
      <c r="N1045" s="262"/>
      <c r="O1045" s="262"/>
      <c r="P1045" s="262"/>
      <c r="Q1045" s="262"/>
      <c r="R1045" s="262"/>
      <c r="S1045" s="262"/>
      <c r="T1045" s="26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4" t="s">
        <v>243</v>
      </c>
      <c r="AU1045" s="264" t="s">
        <v>85</v>
      </c>
      <c r="AV1045" s="14" t="s">
        <v>85</v>
      </c>
      <c r="AW1045" s="14" t="s">
        <v>32</v>
      </c>
      <c r="AX1045" s="14" t="s">
        <v>76</v>
      </c>
      <c r="AY1045" s="264" t="s">
        <v>203</v>
      </c>
    </row>
    <row r="1046" s="15" customFormat="1">
      <c r="A1046" s="15"/>
      <c r="B1046" s="265"/>
      <c r="C1046" s="266"/>
      <c r="D1046" s="245" t="s">
        <v>243</v>
      </c>
      <c r="E1046" s="267" t="s">
        <v>1</v>
      </c>
      <c r="F1046" s="268" t="s">
        <v>247</v>
      </c>
      <c r="G1046" s="266"/>
      <c r="H1046" s="269">
        <v>345.69999999999999</v>
      </c>
      <c r="I1046" s="270"/>
      <c r="J1046" s="266"/>
      <c r="K1046" s="266"/>
      <c r="L1046" s="271"/>
      <c r="M1046" s="272"/>
      <c r="N1046" s="273"/>
      <c r="O1046" s="273"/>
      <c r="P1046" s="273"/>
      <c r="Q1046" s="273"/>
      <c r="R1046" s="273"/>
      <c r="S1046" s="273"/>
      <c r="T1046" s="274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5" t="s">
        <v>243</v>
      </c>
      <c r="AU1046" s="275" t="s">
        <v>85</v>
      </c>
      <c r="AV1046" s="15" t="s">
        <v>209</v>
      </c>
      <c r="AW1046" s="15" t="s">
        <v>32</v>
      </c>
      <c r="AX1046" s="15" t="s">
        <v>83</v>
      </c>
      <c r="AY1046" s="275" t="s">
        <v>203</v>
      </c>
    </row>
    <row r="1047" s="2" customFormat="1" ht="24.15" customHeight="1">
      <c r="A1047" s="39"/>
      <c r="B1047" s="40"/>
      <c r="C1047" s="229" t="s">
        <v>548</v>
      </c>
      <c r="D1047" s="229" t="s">
        <v>205</v>
      </c>
      <c r="E1047" s="230" t="s">
        <v>1211</v>
      </c>
      <c r="F1047" s="231" t="s">
        <v>1212</v>
      </c>
      <c r="G1047" s="232" t="s">
        <v>213</v>
      </c>
      <c r="H1047" s="233">
        <v>345.69999999999999</v>
      </c>
      <c r="I1047" s="234"/>
      <c r="J1047" s="235">
        <f>ROUND(I1047*H1047,2)</f>
        <v>0</v>
      </c>
      <c r="K1047" s="236"/>
      <c r="L1047" s="45"/>
      <c r="M1047" s="237" t="s">
        <v>1</v>
      </c>
      <c r="N1047" s="238" t="s">
        <v>41</v>
      </c>
      <c r="O1047" s="92"/>
      <c r="P1047" s="239">
        <f>O1047*H1047</f>
        <v>0</v>
      </c>
      <c r="Q1047" s="239">
        <v>0</v>
      </c>
      <c r="R1047" s="239">
        <f>Q1047*H1047</f>
        <v>0</v>
      </c>
      <c r="S1047" s="239">
        <v>0</v>
      </c>
      <c r="T1047" s="240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41" t="s">
        <v>277</v>
      </c>
      <c r="AT1047" s="241" t="s">
        <v>205</v>
      </c>
      <c r="AU1047" s="241" t="s">
        <v>85</v>
      </c>
      <c r="AY1047" s="18" t="s">
        <v>203</v>
      </c>
      <c r="BE1047" s="242">
        <f>IF(N1047="základní",J1047,0)</f>
        <v>0</v>
      </c>
      <c r="BF1047" s="242">
        <f>IF(N1047="snížená",J1047,0)</f>
        <v>0</v>
      </c>
      <c r="BG1047" s="242">
        <f>IF(N1047="zákl. přenesená",J1047,0)</f>
        <v>0</v>
      </c>
      <c r="BH1047" s="242">
        <f>IF(N1047="sníž. přenesená",J1047,0)</f>
        <v>0</v>
      </c>
      <c r="BI1047" s="242">
        <f>IF(N1047="nulová",J1047,0)</f>
        <v>0</v>
      </c>
      <c r="BJ1047" s="18" t="s">
        <v>83</v>
      </c>
      <c r="BK1047" s="242">
        <f>ROUND(I1047*H1047,2)</f>
        <v>0</v>
      </c>
      <c r="BL1047" s="18" t="s">
        <v>277</v>
      </c>
      <c r="BM1047" s="241" t="s">
        <v>1213</v>
      </c>
    </row>
    <row r="1048" s="2" customFormat="1" ht="24.15" customHeight="1">
      <c r="A1048" s="39"/>
      <c r="B1048" s="40"/>
      <c r="C1048" s="229" t="s">
        <v>3363</v>
      </c>
      <c r="D1048" s="229" t="s">
        <v>205</v>
      </c>
      <c r="E1048" s="230" t="s">
        <v>1215</v>
      </c>
      <c r="F1048" s="231" t="s">
        <v>1216</v>
      </c>
      <c r="G1048" s="232" t="s">
        <v>213</v>
      </c>
      <c r="H1048" s="233">
        <v>345.69999999999999</v>
      </c>
      <c r="I1048" s="234"/>
      <c r="J1048" s="235">
        <f>ROUND(I1048*H1048,2)</f>
        <v>0</v>
      </c>
      <c r="K1048" s="236"/>
      <c r="L1048" s="45"/>
      <c r="M1048" s="237" t="s">
        <v>1</v>
      </c>
      <c r="N1048" s="238" t="s">
        <v>41</v>
      </c>
      <c r="O1048" s="92"/>
      <c r="P1048" s="239">
        <f>O1048*H1048</f>
        <v>0</v>
      </c>
      <c r="Q1048" s="239">
        <v>0.0074999999999999997</v>
      </c>
      <c r="R1048" s="239">
        <f>Q1048*H1048</f>
        <v>2.5927499999999997</v>
      </c>
      <c r="S1048" s="239">
        <v>0</v>
      </c>
      <c r="T1048" s="240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41" t="s">
        <v>277</v>
      </c>
      <c r="AT1048" s="241" t="s">
        <v>205</v>
      </c>
      <c r="AU1048" s="241" t="s">
        <v>85</v>
      </c>
      <c r="AY1048" s="18" t="s">
        <v>203</v>
      </c>
      <c r="BE1048" s="242">
        <f>IF(N1048="základní",J1048,0)</f>
        <v>0</v>
      </c>
      <c r="BF1048" s="242">
        <f>IF(N1048="snížená",J1048,0)</f>
        <v>0</v>
      </c>
      <c r="BG1048" s="242">
        <f>IF(N1048="zákl. přenesená",J1048,0)</f>
        <v>0</v>
      </c>
      <c r="BH1048" s="242">
        <f>IF(N1048="sníž. přenesená",J1048,0)</f>
        <v>0</v>
      </c>
      <c r="BI1048" s="242">
        <f>IF(N1048="nulová",J1048,0)</f>
        <v>0</v>
      </c>
      <c r="BJ1048" s="18" t="s">
        <v>83</v>
      </c>
      <c r="BK1048" s="242">
        <f>ROUND(I1048*H1048,2)</f>
        <v>0</v>
      </c>
      <c r="BL1048" s="18" t="s">
        <v>277</v>
      </c>
      <c r="BM1048" s="241" t="s">
        <v>1217</v>
      </c>
    </row>
    <row r="1049" s="2" customFormat="1" ht="24.15" customHeight="1">
      <c r="A1049" s="39"/>
      <c r="B1049" s="40"/>
      <c r="C1049" s="229" t="s">
        <v>553</v>
      </c>
      <c r="D1049" s="229" t="s">
        <v>205</v>
      </c>
      <c r="E1049" s="230" t="s">
        <v>1219</v>
      </c>
      <c r="F1049" s="231" t="s">
        <v>1220</v>
      </c>
      <c r="G1049" s="232" t="s">
        <v>213</v>
      </c>
      <c r="H1049" s="233">
        <v>304.69999999999999</v>
      </c>
      <c r="I1049" s="234"/>
      <c r="J1049" s="235">
        <f>ROUND(I1049*H1049,2)</f>
        <v>0</v>
      </c>
      <c r="K1049" s="236"/>
      <c r="L1049" s="45"/>
      <c r="M1049" s="237" t="s">
        <v>1</v>
      </c>
      <c r="N1049" s="238" t="s">
        <v>41</v>
      </c>
      <c r="O1049" s="92"/>
      <c r="P1049" s="239">
        <f>O1049*H1049</f>
        <v>0</v>
      </c>
      <c r="Q1049" s="239">
        <v>0</v>
      </c>
      <c r="R1049" s="239">
        <f>Q1049*H1049</f>
        <v>0</v>
      </c>
      <c r="S1049" s="239">
        <v>0.0025000000000000001</v>
      </c>
      <c r="T1049" s="240">
        <f>S1049*H1049</f>
        <v>0.76175000000000004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41" t="s">
        <v>277</v>
      </c>
      <c r="AT1049" s="241" t="s">
        <v>205</v>
      </c>
      <c r="AU1049" s="241" t="s">
        <v>85</v>
      </c>
      <c r="AY1049" s="18" t="s">
        <v>203</v>
      </c>
      <c r="BE1049" s="242">
        <f>IF(N1049="základní",J1049,0)</f>
        <v>0</v>
      </c>
      <c r="BF1049" s="242">
        <f>IF(N1049="snížená",J1049,0)</f>
        <v>0</v>
      </c>
      <c r="BG1049" s="242">
        <f>IF(N1049="zákl. přenesená",J1049,0)</f>
        <v>0</v>
      </c>
      <c r="BH1049" s="242">
        <f>IF(N1049="sníž. přenesená",J1049,0)</f>
        <v>0</v>
      </c>
      <c r="BI1049" s="242">
        <f>IF(N1049="nulová",J1049,0)</f>
        <v>0</v>
      </c>
      <c r="BJ1049" s="18" t="s">
        <v>83</v>
      </c>
      <c r="BK1049" s="242">
        <f>ROUND(I1049*H1049,2)</f>
        <v>0</v>
      </c>
      <c r="BL1049" s="18" t="s">
        <v>277</v>
      </c>
      <c r="BM1049" s="241" t="s">
        <v>1221</v>
      </c>
    </row>
    <row r="1050" s="2" customFormat="1">
      <c r="A1050" s="39"/>
      <c r="B1050" s="40"/>
      <c r="C1050" s="41"/>
      <c r="D1050" s="245" t="s">
        <v>474</v>
      </c>
      <c r="E1050" s="41"/>
      <c r="F1050" s="276" t="s">
        <v>1222</v>
      </c>
      <c r="G1050" s="41"/>
      <c r="H1050" s="41"/>
      <c r="I1050" s="277"/>
      <c r="J1050" s="41"/>
      <c r="K1050" s="41"/>
      <c r="L1050" s="45"/>
      <c r="M1050" s="278"/>
      <c r="N1050" s="279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474</v>
      </c>
      <c r="AU1050" s="18" t="s">
        <v>85</v>
      </c>
    </row>
    <row r="1051" s="13" customFormat="1">
      <c r="A1051" s="13"/>
      <c r="B1051" s="243"/>
      <c r="C1051" s="244"/>
      <c r="D1051" s="245" t="s">
        <v>243</v>
      </c>
      <c r="E1051" s="246" t="s">
        <v>1</v>
      </c>
      <c r="F1051" s="247" t="s">
        <v>1223</v>
      </c>
      <c r="G1051" s="244"/>
      <c r="H1051" s="246" t="s">
        <v>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3" t="s">
        <v>243</v>
      </c>
      <c r="AU1051" s="253" t="s">
        <v>85</v>
      </c>
      <c r="AV1051" s="13" t="s">
        <v>83</v>
      </c>
      <c r="AW1051" s="13" t="s">
        <v>32</v>
      </c>
      <c r="AX1051" s="13" t="s">
        <v>76</v>
      </c>
      <c r="AY1051" s="253" t="s">
        <v>203</v>
      </c>
    </row>
    <row r="1052" s="14" customFormat="1">
      <c r="A1052" s="14"/>
      <c r="B1052" s="254"/>
      <c r="C1052" s="255"/>
      <c r="D1052" s="245" t="s">
        <v>243</v>
      </c>
      <c r="E1052" s="256" t="s">
        <v>1</v>
      </c>
      <c r="F1052" s="257" t="s">
        <v>3364</v>
      </c>
      <c r="G1052" s="255"/>
      <c r="H1052" s="258">
        <v>304.69999999999999</v>
      </c>
      <c r="I1052" s="259"/>
      <c r="J1052" s="255"/>
      <c r="K1052" s="255"/>
      <c r="L1052" s="260"/>
      <c r="M1052" s="261"/>
      <c r="N1052" s="262"/>
      <c r="O1052" s="262"/>
      <c r="P1052" s="262"/>
      <c r="Q1052" s="262"/>
      <c r="R1052" s="262"/>
      <c r="S1052" s="262"/>
      <c r="T1052" s="26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4" t="s">
        <v>243</v>
      </c>
      <c r="AU1052" s="264" t="s">
        <v>85</v>
      </c>
      <c r="AV1052" s="14" t="s">
        <v>85</v>
      </c>
      <c r="AW1052" s="14" t="s">
        <v>32</v>
      </c>
      <c r="AX1052" s="14" t="s">
        <v>76</v>
      </c>
      <c r="AY1052" s="264" t="s">
        <v>203</v>
      </c>
    </row>
    <row r="1053" s="15" customFormat="1">
      <c r="A1053" s="15"/>
      <c r="B1053" s="265"/>
      <c r="C1053" s="266"/>
      <c r="D1053" s="245" t="s">
        <v>243</v>
      </c>
      <c r="E1053" s="267" t="s">
        <v>1</v>
      </c>
      <c r="F1053" s="268" t="s">
        <v>247</v>
      </c>
      <c r="G1053" s="266"/>
      <c r="H1053" s="269">
        <v>304.69999999999999</v>
      </c>
      <c r="I1053" s="270"/>
      <c r="J1053" s="266"/>
      <c r="K1053" s="266"/>
      <c r="L1053" s="271"/>
      <c r="M1053" s="272"/>
      <c r="N1053" s="273"/>
      <c r="O1053" s="273"/>
      <c r="P1053" s="273"/>
      <c r="Q1053" s="273"/>
      <c r="R1053" s="273"/>
      <c r="S1053" s="273"/>
      <c r="T1053" s="274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5" t="s">
        <v>243</v>
      </c>
      <c r="AU1053" s="275" t="s">
        <v>85</v>
      </c>
      <c r="AV1053" s="15" t="s">
        <v>209</v>
      </c>
      <c r="AW1053" s="15" t="s">
        <v>32</v>
      </c>
      <c r="AX1053" s="15" t="s">
        <v>83</v>
      </c>
      <c r="AY1053" s="275" t="s">
        <v>203</v>
      </c>
    </row>
    <row r="1054" s="2" customFormat="1" ht="24.15" customHeight="1">
      <c r="A1054" s="39"/>
      <c r="B1054" s="40"/>
      <c r="C1054" s="229" t="s">
        <v>3365</v>
      </c>
      <c r="D1054" s="229" t="s">
        <v>205</v>
      </c>
      <c r="E1054" s="230" t="s">
        <v>1251</v>
      </c>
      <c r="F1054" s="231" t="s">
        <v>1252</v>
      </c>
      <c r="G1054" s="232" t="s">
        <v>213</v>
      </c>
      <c r="H1054" s="233">
        <v>19.030000000000001</v>
      </c>
      <c r="I1054" s="234"/>
      <c r="J1054" s="235">
        <f>ROUND(I1054*H1054,2)</f>
        <v>0</v>
      </c>
      <c r="K1054" s="236"/>
      <c r="L1054" s="45"/>
      <c r="M1054" s="237" t="s">
        <v>1</v>
      </c>
      <c r="N1054" s="238" t="s">
        <v>41</v>
      </c>
      <c r="O1054" s="92"/>
      <c r="P1054" s="239">
        <f>O1054*H1054</f>
        <v>0</v>
      </c>
      <c r="Q1054" s="239">
        <v>0.00040000000000000002</v>
      </c>
      <c r="R1054" s="239">
        <f>Q1054*H1054</f>
        <v>0.0076120000000000007</v>
      </c>
      <c r="S1054" s="239">
        <v>0</v>
      </c>
      <c r="T1054" s="240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41" t="s">
        <v>277</v>
      </c>
      <c r="AT1054" s="241" t="s">
        <v>205</v>
      </c>
      <c r="AU1054" s="241" t="s">
        <v>85</v>
      </c>
      <c r="AY1054" s="18" t="s">
        <v>203</v>
      </c>
      <c r="BE1054" s="242">
        <f>IF(N1054="základní",J1054,0)</f>
        <v>0</v>
      </c>
      <c r="BF1054" s="242">
        <f>IF(N1054="snížená",J1054,0)</f>
        <v>0</v>
      </c>
      <c r="BG1054" s="242">
        <f>IF(N1054="zákl. přenesená",J1054,0)</f>
        <v>0</v>
      </c>
      <c r="BH1054" s="242">
        <f>IF(N1054="sníž. přenesená",J1054,0)</f>
        <v>0</v>
      </c>
      <c r="BI1054" s="242">
        <f>IF(N1054="nulová",J1054,0)</f>
        <v>0</v>
      </c>
      <c r="BJ1054" s="18" t="s">
        <v>83</v>
      </c>
      <c r="BK1054" s="242">
        <f>ROUND(I1054*H1054,2)</f>
        <v>0</v>
      </c>
      <c r="BL1054" s="18" t="s">
        <v>277</v>
      </c>
      <c r="BM1054" s="241" t="s">
        <v>1253</v>
      </c>
    </row>
    <row r="1055" s="2" customFormat="1">
      <c r="A1055" s="39"/>
      <c r="B1055" s="40"/>
      <c r="C1055" s="41"/>
      <c r="D1055" s="245" t="s">
        <v>474</v>
      </c>
      <c r="E1055" s="41"/>
      <c r="F1055" s="276" t="s">
        <v>1254</v>
      </c>
      <c r="G1055" s="41"/>
      <c r="H1055" s="41"/>
      <c r="I1055" s="277"/>
      <c r="J1055" s="41"/>
      <c r="K1055" s="41"/>
      <c r="L1055" s="45"/>
      <c r="M1055" s="278"/>
      <c r="N1055" s="279"/>
      <c r="O1055" s="92"/>
      <c r="P1055" s="92"/>
      <c r="Q1055" s="92"/>
      <c r="R1055" s="92"/>
      <c r="S1055" s="92"/>
      <c r="T1055" s="93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T1055" s="18" t="s">
        <v>474</v>
      </c>
      <c r="AU1055" s="18" t="s">
        <v>85</v>
      </c>
    </row>
    <row r="1056" s="14" customFormat="1">
      <c r="A1056" s="14"/>
      <c r="B1056" s="254"/>
      <c r="C1056" s="255"/>
      <c r="D1056" s="245" t="s">
        <v>243</v>
      </c>
      <c r="E1056" s="256" t="s">
        <v>1</v>
      </c>
      <c r="F1056" s="257" t="s">
        <v>3366</v>
      </c>
      <c r="G1056" s="255"/>
      <c r="H1056" s="258">
        <v>17.300000000000001</v>
      </c>
      <c r="I1056" s="259"/>
      <c r="J1056" s="255"/>
      <c r="K1056" s="255"/>
      <c r="L1056" s="260"/>
      <c r="M1056" s="261"/>
      <c r="N1056" s="262"/>
      <c r="O1056" s="262"/>
      <c r="P1056" s="262"/>
      <c r="Q1056" s="262"/>
      <c r="R1056" s="262"/>
      <c r="S1056" s="262"/>
      <c r="T1056" s="26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4" t="s">
        <v>243</v>
      </c>
      <c r="AU1056" s="264" t="s">
        <v>85</v>
      </c>
      <c r="AV1056" s="14" t="s">
        <v>85</v>
      </c>
      <c r="AW1056" s="14" t="s">
        <v>32</v>
      </c>
      <c r="AX1056" s="14" t="s">
        <v>76</v>
      </c>
      <c r="AY1056" s="264" t="s">
        <v>203</v>
      </c>
    </row>
    <row r="1057" s="16" customFormat="1">
      <c r="A1057" s="16"/>
      <c r="B1057" s="292"/>
      <c r="C1057" s="293"/>
      <c r="D1057" s="245" t="s">
        <v>243</v>
      </c>
      <c r="E1057" s="294" t="s">
        <v>1</v>
      </c>
      <c r="F1057" s="295" t="s">
        <v>669</v>
      </c>
      <c r="G1057" s="293"/>
      <c r="H1057" s="296">
        <v>17.300000000000001</v>
      </c>
      <c r="I1057" s="297"/>
      <c r="J1057" s="293"/>
      <c r="K1057" s="293"/>
      <c r="L1057" s="298"/>
      <c r="M1057" s="299"/>
      <c r="N1057" s="300"/>
      <c r="O1057" s="300"/>
      <c r="P1057" s="300"/>
      <c r="Q1057" s="300"/>
      <c r="R1057" s="300"/>
      <c r="S1057" s="300"/>
      <c r="T1057" s="301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302" t="s">
        <v>243</v>
      </c>
      <c r="AU1057" s="302" t="s">
        <v>85</v>
      </c>
      <c r="AV1057" s="16" t="s">
        <v>108</v>
      </c>
      <c r="AW1057" s="16" t="s">
        <v>32</v>
      </c>
      <c r="AX1057" s="16" t="s">
        <v>76</v>
      </c>
      <c r="AY1057" s="302" t="s">
        <v>203</v>
      </c>
    </row>
    <row r="1058" s="14" customFormat="1">
      <c r="A1058" s="14"/>
      <c r="B1058" s="254"/>
      <c r="C1058" s="255"/>
      <c r="D1058" s="245" t="s">
        <v>243</v>
      </c>
      <c r="E1058" s="256" t="s">
        <v>1</v>
      </c>
      <c r="F1058" s="257" t="s">
        <v>3367</v>
      </c>
      <c r="G1058" s="255"/>
      <c r="H1058" s="258">
        <v>1.73</v>
      </c>
      <c r="I1058" s="259"/>
      <c r="J1058" s="255"/>
      <c r="K1058" s="255"/>
      <c r="L1058" s="260"/>
      <c r="M1058" s="261"/>
      <c r="N1058" s="262"/>
      <c r="O1058" s="262"/>
      <c r="P1058" s="262"/>
      <c r="Q1058" s="262"/>
      <c r="R1058" s="262"/>
      <c r="S1058" s="262"/>
      <c r="T1058" s="26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4" t="s">
        <v>243</v>
      </c>
      <c r="AU1058" s="264" t="s">
        <v>85</v>
      </c>
      <c r="AV1058" s="14" t="s">
        <v>85</v>
      </c>
      <c r="AW1058" s="14" t="s">
        <v>32</v>
      </c>
      <c r="AX1058" s="14" t="s">
        <v>76</v>
      </c>
      <c r="AY1058" s="264" t="s">
        <v>203</v>
      </c>
    </row>
    <row r="1059" s="15" customFormat="1">
      <c r="A1059" s="15"/>
      <c r="B1059" s="265"/>
      <c r="C1059" s="266"/>
      <c r="D1059" s="245" t="s">
        <v>243</v>
      </c>
      <c r="E1059" s="267" t="s">
        <v>1</v>
      </c>
      <c r="F1059" s="268" t="s">
        <v>247</v>
      </c>
      <c r="G1059" s="266"/>
      <c r="H1059" s="269">
        <v>19.030000000000001</v>
      </c>
      <c r="I1059" s="270"/>
      <c r="J1059" s="266"/>
      <c r="K1059" s="266"/>
      <c r="L1059" s="271"/>
      <c r="M1059" s="272"/>
      <c r="N1059" s="273"/>
      <c r="O1059" s="273"/>
      <c r="P1059" s="273"/>
      <c r="Q1059" s="273"/>
      <c r="R1059" s="273"/>
      <c r="S1059" s="273"/>
      <c r="T1059" s="274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75" t="s">
        <v>243</v>
      </c>
      <c r="AU1059" s="275" t="s">
        <v>85</v>
      </c>
      <c r="AV1059" s="15" t="s">
        <v>209</v>
      </c>
      <c r="AW1059" s="15" t="s">
        <v>32</v>
      </c>
      <c r="AX1059" s="15" t="s">
        <v>83</v>
      </c>
      <c r="AY1059" s="275" t="s">
        <v>203</v>
      </c>
    </row>
    <row r="1060" s="2" customFormat="1" ht="24.15" customHeight="1">
      <c r="A1060" s="39"/>
      <c r="B1060" s="40"/>
      <c r="C1060" s="281" t="s">
        <v>557</v>
      </c>
      <c r="D1060" s="281" t="s">
        <v>643</v>
      </c>
      <c r="E1060" s="282" t="s">
        <v>1258</v>
      </c>
      <c r="F1060" s="283" t="s">
        <v>1259</v>
      </c>
      <c r="G1060" s="284" t="s">
        <v>213</v>
      </c>
      <c r="H1060" s="285">
        <v>19.895</v>
      </c>
      <c r="I1060" s="286"/>
      <c r="J1060" s="287">
        <f>ROUND(I1060*H1060,2)</f>
        <v>0</v>
      </c>
      <c r="K1060" s="288"/>
      <c r="L1060" s="289"/>
      <c r="M1060" s="290" t="s">
        <v>1</v>
      </c>
      <c r="N1060" s="291" t="s">
        <v>41</v>
      </c>
      <c r="O1060" s="92"/>
      <c r="P1060" s="239">
        <f>O1060*H1060</f>
        <v>0</v>
      </c>
      <c r="Q1060" s="239">
        <v>0</v>
      </c>
      <c r="R1060" s="239">
        <f>Q1060*H1060</f>
        <v>0</v>
      </c>
      <c r="S1060" s="239">
        <v>0</v>
      </c>
      <c r="T1060" s="240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41" t="s">
        <v>214</v>
      </c>
      <c r="AT1060" s="241" t="s">
        <v>643</v>
      </c>
      <c r="AU1060" s="241" t="s">
        <v>85</v>
      </c>
      <c r="AY1060" s="18" t="s">
        <v>203</v>
      </c>
      <c r="BE1060" s="242">
        <f>IF(N1060="základní",J1060,0)</f>
        <v>0</v>
      </c>
      <c r="BF1060" s="242">
        <f>IF(N1060="snížená",J1060,0)</f>
        <v>0</v>
      </c>
      <c r="BG1060" s="242">
        <f>IF(N1060="zákl. přenesená",J1060,0)</f>
        <v>0</v>
      </c>
      <c r="BH1060" s="242">
        <f>IF(N1060="sníž. přenesená",J1060,0)</f>
        <v>0</v>
      </c>
      <c r="BI1060" s="242">
        <f>IF(N1060="nulová",J1060,0)</f>
        <v>0</v>
      </c>
      <c r="BJ1060" s="18" t="s">
        <v>83</v>
      </c>
      <c r="BK1060" s="242">
        <f>ROUND(I1060*H1060,2)</f>
        <v>0</v>
      </c>
      <c r="BL1060" s="18" t="s">
        <v>277</v>
      </c>
      <c r="BM1060" s="241" t="s">
        <v>1260</v>
      </c>
    </row>
    <row r="1061" s="2" customFormat="1">
      <c r="A1061" s="39"/>
      <c r="B1061" s="40"/>
      <c r="C1061" s="41"/>
      <c r="D1061" s="245" t="s">
        <v>474</v>
      </c>
      <c r="E1061" s="41"/>
      <c r="F1061" s="276" t="s">
        <v>1261</v>
      </c>
      <c r="G1061" s="41"/>
      <c r="H1061" s="41"/>
      <c r="I1061" s="277"/>
      <c r="J1061" s="41"/>
      <c r="K1061" s="41"/>
      <c r="L1061" s="45"/>
      <c r="M1061" s="278"/>
      <c r="N1061" s="279"/>
      <c r="O1061" s="92"/>
      <c r="P1061" s="92"/>
      <c r="Q1061" s="92"/>
      <c r="R1061" s="92"/>
      <c r="S1061" s="92"/>
      <c r="T1061" s="9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474</v>
      </c>
      <c r="AU1061" s="18" t="s">
        <v>85</v>
      </c>
    </row>
    <row r="1062" s="14" customFormat="1">
      <c r="A1062" s="14"/>
      <c r="B1062" s="254"/>
      <c r="C1062" s="255"/>
      <c r="D1062" s="245" t="s">
        <v>243</v>
      </c>
      <c r="E1062" s="256" t="s">
        <v>1</v>
      </c>
      <c r="F1062" s="257" t="s">
        <v>3368</v>
      </c>
      <c r="G1062" s="255"/>
      <c r="H1062" s="258">
        <v>19.895</v>
      </c>
      <c r="I1062" s="259"/>
      <c r="J1062" s="255"/>
      <c r="K1062" s="255"/>
      <c r="L1062" s="260"/>
      <c r="M1062" s="261"/>
      <c r="N1062" s="262"/>
      <c r="O1062" s="262"/>
      <c r="P1062" s="262"/>
      <c r="Q1062" s="262"/>
      <c r="R1062" s="262"/>
      <c r="S1062" s="262"/>
      <c r="T1062" s="26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4" t="s">
        <v>243</v>
      </c>
      <c r="AU1062" s="264" t="s">
        <v>85</v>
      </c>
      <c r="AV1062" s="14" t="s">
        <v>85</v>
      </c>
      <c r="AW1062" s="14" t="s">
        <v>32</v>
      </c>
      <c r="AX1062" s="14" t="s">
        <v>76</v>
      </c>
      <c r="AY1062" s="264" t="s">
        <v>203</v>
      </c>
    </row>
    <row r="1063" s="15" customFormat="1">
      <c r="A1063" s="15"/>
      <c r="B1063" s="265"/>
      <c r="C1063" s="266"/>
      <c r="D1063" s="245" t="s">
        <v>243</v>
      </c>
      <c r="E1063" s="267" t="s">
        <v>1</v>
      </c>
      <c r="F1063" s="268" t="s">
        <v>247</v>
      </c>
      <c r="G1063" s="266"/>
      <c r="H1063" s="269">
        <v>19.895</v>
      </c>
      <c r="I1063" s="270"/>
      <c r="J1063" s="266"/>
      <c r="K1063" s="266"/>
      <c r="L1063" s="271"/>
      <c r="M1063" s="272"/>
      <c r="N1063" s="273"/>
      <c r="O1063" s="273"/>
      <c r="P1063" s="273"/>
      <c r="Q1063" s="273"/>
      <c r="R1063" s="273"/>
      <c r="S1063" s="273"/>
      <c r="T1063" s="27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75" t="s">
        <v>243</v>
      </c>
      <c r="AU1063" s="275" t="s">
        <v>85</v>
      </c>
      <c r="AV1063" s="15" t="s">
        <v>209</v>
      </c>
      <c r="AW1063" s="15" t="s">
        <v>32</v>
      </c>
      <c r="AX1063" s="15" t="s">
        <v>83</v>
      </c>
      <c r="AY1063" s="275" t="s">
        <v>203</v>
      </c>
    </row>
    <row r="1064" s="2" customFormat="1" ht="16.5" customHeight="1">
      <c r="A1064" s="39"/>
      <c r="B1064" s="40"/>
      <c r="C1064" s="229" t="s">
        <v>3369</v>
      </c>
      <c r="D1064" s="229" t="s">
        <v>205</v>
      </c>
      <c r="E1064" s="230" t="s">
        <v>1264</v>
      </c>
      <c r="F1064" s="231" t="s">
        <v>1265</v>
      </c>
      <c r="G1064" s="232" t="s">
        <v>213</v>
      </c>
      <c r="H1064" s="233">
        <v>361.24000000000001</v>
      </c>
      <c r="I1064" s="234"/>
      <c r="J1064" s="235">
        <f>ROUND(I1064*H1064,2)</f>
        <v>0</v>
      </c>
      <c r="K1064" s="236"/>
      <c r="L1064" s="45"/>
      <c r="M1064" s="237" t="s">
        <v>1</v>
      </c>
      <c r="N1064" s="238" t="s">
        <v>41</v>
      </c>
      <c r="O1064" s="92"/>
      <c r="P1064" s="239">
        <f>O1064*H1064</f>
        <v>0</v>
      </c>
      <c r="Q1064" s="239">
        <v>0.00020000000000000001</v>
      </c>
      <c r="R1064" s="239">
        <f>Q1064*H1064</f>
        <v>0.072248000000000007</v>
      </c>
      <c r="S1064" s="239">
        <v>0</v>
      </c>
      <c r="T1064" s="240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41" t="s">
        <v>277</v>
      </c>
      <c r="AT1064" s="241" t="s">
        <v>205</v>
      </c>
      <c r="AU1064" s="241" t="s">
        <v>85</v>
      </c>
      <c r="AY1064" s="18" t="s">
        <v>203</v>
      </c>
      <c r="BE1064" s="242">
        <f>IF(N1064="základní",J1064,0)</f>
        <v>0</v>
      </c>
      <c r="BF1064" s="242">
        <f>IF(N1064="snížená",J1064,0)</f>
        <v>0</v>
      </c>
      <c r="BG1064" s="242">
        <f>IF(N1064="zákl. přenesená",J1064,0)</f>
        <v>0</v>
      </c>
      <c r="BH1064" s="242">
        <f>IF(N1064="sníž. přenesená",J1064,0)</f>
        <v>0</v>
      </c>
      <c r="BI1064" s="242">
        <f>IF(N1064="nulová",J1064,0)</f>
        <v>0</v>
      </c>
      <c r="BJ1064" s="18" t="s">
        <v>83</v>
      </c>
      <c r="BK1064" s="242">
        <f>ROUND(I1064*H1064,2)</f>
        <v>0</v>
      </c>
      <c r="BL1064" s="18" t="s">
        <v>277</v>
      </c>
      <c r="BM1064" s="241" t="s">
        <v>1266</v>
      </c>
    </row>
    <row r="1065" s="2" customFormat="1">
      <c r="A1065" s="39"/>
      <c r="B1065" s="40"/>
      <c r="C1065" s="41"/>
      <c r="D1065" s="245" t="s">
        <v>474</v>
      </c>
      <c r="E1065" s="41"/>
      <c r="F1065" s="276" t="s">
        <v>1242</v>
      </c>
      <c r="G1065" s="41"/>
      <c r="H1065" s="41"/>
      <c r="I1065" s="277"/>
      <c r="J1065" s="41"/>
      <c r="K1065" s="41"/>
      <c r="L1065" s="45"/>
      <c r="M1065" s="278"/>
      <c r="N1065" s="279"/>
      <c r="O1065" s="92"/>
      <c r="P1065" s="92"/>
      <c r="Q1065" s="92"/>
      <c r="R1065" s="92"/>
      <c r="S1065" s="92"/>
      <c r="T1065" s="93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T1065" s="18" t="s">
        <v>474</v>
      </c>
      <c r="AU1065" s="18" t="s">
        <v>85</v>
      </c>
    </row>
    <row r="1066" s="14" customFormat="1">
      <c r="A1066" s="14"/>
      <c r="B1066" s="254"/>
      <c r="C1066" s="255"/>
      <c r="D1066" s="245" t="s">
        <v>243</v>
      </c>
      <c r="E1066" s="256" t="s">
        <v>1</v>
      </c>
      <c r="F1066" s="257" t="s">
        <v>3370</v>
      </c>
      <c r="G1066" s="255"/>
      <c r="H1066" s="258">
        <v>328.39999999999998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4" t="s">
        <v>243</v>
      </c>
      <c r="AU1066" s="264" t="s">
        <v>85</v>
      </c>
      <c r="AV1066" s="14" t="s">
        <v>85</v>
      </c>
      <c r="AW1066" s="14" t="s">
        <v>32</v>
      </c>
      <c r="AX1066" s="14" t="s">
        <v>76</v>
      </c>
      <c r="AY1066" s="264" t="s">
        <v>203</v>
      </c>
    </row>
    <row r="1067" s="16" customFormat="1">
      <c r="A1067" s="16"/>
      <c r="B1067" s="292"/>
      <c r="C1067" s="293"/>
      <c r="D1067" s="245" t="s">
        <v>243</v>
      </c>
      <c r="E1067" s="294" t="s">
        <v>1</v>
      </c>
      <c r="F1067" s="295" t="s">
        <v>669</v>
      </c>
      <c r="G1067" s="293"/>
      <c r="H1067" s="296">
        <v>328.39999999999998</v>
      </c>
      <c r="I1067" s="297"/>
      <c r="J1067" s="293"/>
      <c r="K1067" s="293"/>
      <c r="L1067" s="298"/>
      <c r="M1067" s="299"/>
      <c r="N1067" s="300"/>
      <c r="O1067" s="300"/>
      <c r="P1067" s="300"/>
      <c r="Q1067" s="300"/>
      <c r="R1067" s="300"/>
      <c r="S1067" s="300"/>
      <c r="T1067" s="301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302" t="s">
        <v>243</v>
      </c>
      <c r="AU1067" s="302" t="s">
        <v>85</v>
      </c>
      <c r="AV1067" s="16" t="s">
        <v>108</v>
      </c>
      <c r="AW1067" s="16" t="s">
        <v>32</v>
      </c>
      <c r="AX1067" s="16" t="s">
        <v>76</v>
      </c>
      <c r="AY1067" s="302" t="s">
        <v>203</v>
      </c>
    </row>
    <row r="1068" s="14" customFormat="1">
      <c r="A1068" s="14"/>
      <c r="B1068" s="254"/>
      <c r="C1068" s="255"/>
      <c r="D1068" s="245" t="s">
        <v>243</v>
      </c>
      <c r="E1068" s="256" t="s">
        <v>1</v>
      </c>
      <c r="F1068" s="257" t="s">
        <v>3371</v>
      </c>
      <c r="G1068" s="255"/>
      <c r="H1068" s="258">
        <v>32.840000000000003</v>
      </c>
      <c r="I1068" s="259"/>
      <c r="J1068" s="255"/>
      <c r="K1068" s="255"/>
      <c r="L1068" s="260"/>
      <c r="M1068" s="261"/>
      <c r="N1068" s="262"/>
      <c r="O1068" s="262"/>
      <c r="P1068" s="262"/>
      <c r="Q1068" s="262"/>
      <c r="R1068" s="262"/>
      <c r="S1068" s="262"/>
      <c r="T1068" s="26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4" t="s">
        <v>243</v>
      </c>
      <c r="AU1068" s="264" t="s">
        <v>85</v>
      </c>
      <c r="AV1068" s="14" t="s">
        <v>85</v>
      </c>
      <c r="AW1068" s="14" t="s">
        <v>32</v>
      </c>
      <c r="AX1068" s="14" t="s">
        <v>76</v>
      </c>
      <c r="AY1068" s="264" t="s">
        <v>203</v>
      </c>
    </row>
    <row r="1069" s="15" customFormat="1">
      <c r="A1069" s="15"/>
      <c r="B1069" s="265"/>
      <c r="C1069" s="266"/>
      <c r="D1069" s="245" t="s">
        <v>243</v>
      </c>
      <c r="E1069" s="267" t="s">
        <v>1</v>
      </c>
      <c r="F1069" s="268" t="s">
        <v>247</v>
      </c>
      <c r="G1069" s="266"/>
      <c r="H1069" s="269">
        <v>361.24000000000001</v>
      </c>
      <c r="I1069" s="270"/>
      <c r="J1069" s="266"/>
      <c r="K1069" s="266"/>
      <c r="L1069" s="271"/>
      <c r="M1069" s="272"/>
      <c r="N1069" s="273"/>
      <c r="O1069" s="273"/>
      <c r="P1069" s="273"/>
      <c r="Q1069" s="273"/>
      <c r="R1069" s="273"/>
      <c r="S1069" s="273"/>
      <c r="T1069" s="27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5" t="s">
        <v>243</v>
      </c>
      <c r="AU1069" s="275" t="s">
        <v>85</v>
      </c>
      <c r="AV1069" s="15" t="s">
        <v>209</v>
      </c>
      <c r="AW1069" s="15" t="s">
        <v>32</v>
      </c>
      <c r="AX1069" s="15" t="s">
        <v>83</v>
      </c>
      <c r="AY1069" s="275" t="s">
        <v>203</v>
      </c>
    </row>
    <row r="1070" s="2" customFormat="1" ht="24.15" customHeight="1">
      <c r="A1070" s="39"/>
      <c r="B1070" s="40"/>
      <c r="C1070" s="281" t="s">
        <v>561</v>
      </c>
      <c r="D1070" s="281" t="s">
        <v>643</v>
      </c>
      <c r="E1070" s="282" t="s">
        <v>1270</v>
      </c>
      <c r="F1070" s="283" t="s">
        <v>1271</v>
      </c>
      <c r="G1070" s="284" t="s">
        <v>213</v>
      </c>
      <c r="H1070" s="285">
        <v>415.42599999999999</v>
      </c>
      <c r="I1070" s="286"/>
      <c r="J1070" s="287">
        <f>ROUND(I1070*H1070,2)</f>
        <v>0</v>
      </c>
      <c r="K1070" s="288"/>
      <c r="L1070" s="289"/>
      <c r="M1070" s="290" t="s">
        <v>1</v>
      </c>
      <c r="N1070" s="291" t="s">
        <v>41</v>
      </c>
      <c r="O1070" s="92"/>
      <c r="P1070" s="239">
        <f>O1070*H1070</f>
        <v>0</v>
      </c>
      <c r="Q1070" s="239">
        <v>0</v>
      </c>
      <c r="R1070" s="239">
        <f>Q1070*H1070</f>
        <v>0</v>
      </c>
      <c r="S1070" s="239">
        <v>0</v>
      </c>
      <c r="T1070" s="240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41" t="s">
        <v>214</v>
      </c>
      <c r="AT1070" s="241" t="s">
        <v>643</v>
      </c>
      <c r="AU1070" s="241" t="s">
        <v>85</v>
      </c>
      <c r="AY1070" s="18" t="s">
        <v>203</v>
      </c>
      <c r="BE1070" s="242">
        <f>IF(N1070="základní",J1070,0)</f>
        <v>0</v>
      </c>
      <c r="BF1070" s="242">
        <f>IF(N1070="snížená",J1070,0)</f>
        <v>0</v>
      </c>
      <c r="BG1070" s="242">
        <f>IF(N1070="zákl. přenesená",J1070,0)</f>
        <v>0</v>
      </c>
      <c r="BH1070" s="242">
        <f>IF(N1070="sníž. přenesená",J1070,0)</f>
        <v>0</v>
      </c>
      <c r="BI1070" s="242">
        <f>IF(N1070="nulová",J1070,0)</f>
        <v>0</v>
      </c>
      <c r="BJ1070" s="18" t="s">
        <v>83</v>
      </c>
      <c r="BK1070" s="242">
        <f>ROUND(I1070*H1070,2)</f>
        <v>0</v>
      </c>
      <c r="BL1070" s="18" t="s">
        <v>277</v>
      </c>
      <c r="BM1070" s="241" t="s">
        <v>1272</v>
      </c>
    </row>
    <row r="1071" s="2" customFormat="1">
      <c r="A1071" s="39"/>
      <c r="B1071" s="40"/>
      <c r="C1071" s="41"/>
      <c r="D1071" s="245" t="s">
        <v>474</v>
      </c>
      <c r="E1071" s="41"/>
      <c r="F1071" s="276" t="s">
        <v>1273</v>
      </c>
      <c r="G1071" s="41"/>
      <c r="H1071" s="41"/>
      <c r="I1071" s="277"/>
      <c r="J1071" s="41"/>
      <c r="K1071" s="41"/>
      <c r="L1071" s="45"/>
      <c r="M1071" s="278"/>
      <c r="N1071" s="279"/>
      <c r="O1071" s="92"/>
      <c r="P1071" s="92"/>
      <c r="Q1071" s="92"/>
      <c r="R1071" s="92"/>
      <c r="S1071" s="92"/>
      <c r="T1071" s="93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474</v>
      </c>
      <c r="AU1071" s="18" t="s">
        <v>85</v>
      </c>
    </row>
    <row r="1072" s="14" customFormat="1">
      <c r="A1072" s="14"/>
      <c r="B1072" s="254"/>
      <c r="C1072" s="255"/>
      <c r="D1072" s="245" t="s">
        <v>243</v>
      </c>
      <c r="E1072" s="256" t="s">
        <v>1</v>
      </c>
      <c r="F1072" s="257" t="s">
        <v>3372</v>
      </c>
      <c r="G1072" s="255"/>
      <c r="H1072" s="258">
        <v>415.42599999999999</v>
      </c>
      <c r="I1072" s="259"/>
      <c r="J1072" s="255"/>
      <c r="K1072" s="255"/>
      <c r="L1072" s="260"/>
      <c r="M1072" s="261"/>
      <c r="N1072" s="262"/>
      <c r="O1072" s="262"/>
      <c r="P1072" s="262"/>
      <c r="Q1072" s="262"/>
      <c r="R1072" s="262"/>
      <c r="S1072" s="262"/>
      <c r="T1072" s="26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4" t="s">
        <v>243</v>
      </c>
      <c r="AU1072" s="264" t="s">
        <v>85</v>
      </c>
      <c r="AV1072" s="14" t="s">
        <v>85</v>
      </c>
      <c r="AW1072" s="14" t="s">
        <v>32</v>
      </c>
      <c r="AX1072" s="14" t="s">
        <v>76</v>
      </c>
      <c r="AY1072" s="264" t="s">
        <v>203</v>
      </c>
    </row>
    <row r="1073" s="15" customFormat="1">
      <c r="A1073" s="15"/>
      <c r="B1073" s="265"/>
      <c r="C1073" s="266"/>
      <c r="D1073" s="245" t="s">
        <v>243</v>
      </c>
      <c r="E1073" s="267" t="s">
        <v>1</v>
      </c>
      <c r="F1073" s="268" t="s">
        <v>247</v>
      </c>
      <c r="G1073" s="266"/>
      <c r="H1073" s="269">
        <v>415.42599999999999</v>
      </c>
      <c r="I1073" s="270"/>
      <c r="J1073" s="266"/>
      <c r="K1073" s="266"/>
      <c r="L1073" s="271"/>
      <c r="M1073" s="272"/>
      <c r="N1073" s="273"/>
      <c r="O1073" s="273"/>
      <c r="P1073" s="273"/>
      <c r="Q1073" s="273"/>
      <c r="R1073" s="273"/>
      <c r="S1073" s="273"/>
      <c r="T1073" s="274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75" t="s">
        <v>243</v>
      </c>
      <c r="AU1073" s="275" t="s">
        <v>85</v>
      </c>
      <c r="AV1073" s="15" t="s">
        <v>209</v>
      </c>
      <c r="AW1073" s="15" t="s">
        <v>32</v>
      </c>
      <c r="AX1073" s="15" t="s">
        <v>83</v>
      </c>
      <c r="AY1073" s="275" t="s">
        <v>203</v>
      </c>
    </row>
    <row r="1074" s="2" customFormat="1" ht="24.15" customHeight="1">
      <c r="A1074" s="39"/>
      <c r="B1074" s="40"/>
      <c r="C1074" s="229" t="s">
        <v>3373</v>
      </c>
      <c r="D1074" s="229" t="s">
        <v>205</v>
      </c>
      <c r="E1074" s="230" t="s">
        <v>1276</v>
      </c>
      <c r="F1074" s="231" t="s">
        <v>1277</v>
      </c>
      <c r="G1074" s="232" t="s">
        <v>620</v>
      </c>
      <c r="H1074" s="280"/>
      <c r="I1074" s="234"/>
      <c r="J1074" s="235">
        <f>ROUND(I1074*H1074,2)</f>
        <v>0</v>
      </c>
      <c r="K1074" s="236"/>
      <c r="L1074" s="45"/>
      <c r="M1074" s="237" t="s">
        <v>1</v>
      </c>
      <c r="N1074" s="238" t="s">
        <v>41</v>
      </c>
      <c r="O1074" s="92"/>
      <c r="P1074" s="239">
        <f>O1074*H1074</f>
        <v>0</v>
      </c>
      <c r="Q1074" s="239">
        <v>0</v>
      </c>
      <c r="R1074" s="239">
        <f>Q1074*H1074</f>
        <v>0</v>
      </c>
      <c r="S1074" s="239">
        <v>0</v>
      </c>
      <c r="T1074" s="240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41" t="s">
        <v>277</v>
      </c>
      <c r="AT1074" s="241" t="s">
        <v>205</v>
      </c>
      <c r="AU1074" s="241" t="s">
        <v>85</v>
      </c>
      <c r="AY1074" s="18" t="s">
        <v>203</v>
      </c>
      <c r="BE1074" s="242">
        <f>IF(N1074="základní",J1074,0)</f>
        <v>0</v>
      </c>
      <c r="BF1074" s="242">
        <f>IF(N1074="snížená",J1074,0)</f>
        <v>0</v>
      </c>
      <c r="BG1074" s="242">
        <f>IF(N1074="zákl. přenesená",J1074,0)</f>
        <v>0</v>
      </c>
      <c r="BH1074" s="242">
        <f>IF(N1074="sníž. přenesená",J1074,0)</f>
        <v>0</v>
      </c>
      <c r="BI1074" s="242">
        <f>IF(N1074="nulová",J1074,0)</f>
        <v>0</v>
      </c>
      <c r="BJ1074" s="18" t="s">
        <v>83</v>
      </c>
      <c r="BK1074" s="242">
        <f>ROUND(I1074*H1074,2)</f>
        <v>0</v>
      </c>
      <c r="BL1074" s="18" t="s">
        <v>277</v>
      </c>
      <c r="BM1074" s="241" t="s">
        <v>1278</v>
      </c>
    </row>
    <row r="1075" s="12" customFormat="1" ht="22.8" customHeight="1">
      <c r="A1075" s="12"/>
      <c r="B1075" s="213"/>
      <c r="C1075" s="214"/>
      <c r="D1075" s="215" t="s">
        <v>75</v>
      </c>
      <c r="E1075" s="227" t="s">
        <v>3374</v>
      </c>
      <c r="F1075" s="227" t="s">
        <v>3375</v>
      </c>
      <c r="G1075" s="214"/>
      <c r="H1075" s="214"/>
      <c r="I1075" s="217"/>
      <c r="J1075" s="228">
        <f>BK1075</f>
        <v>0</v>
      </c>
      <c r="K1075" s="214"/>
      <c r="L1075" s="219"/>
      <c r="M1075" s="220"/>
      <c r="N1075" s="221"/>
      <c r="O1075" s="221"/>
      <c r="P1075" s="222">
        <f>SUM(P1076:P1083)</f>
        <v>0</v>
      </c>
      <c r="Q1075" s="221"/>
      <c r="R1075" s="222">
        <f>SUM(R1076:R1083)</f>
        <v>0.234738</v>
      </c>
      <c r="S1075" s="221"/>
      <c r="T1075" s="223">
        <f>SUM(T1076:T1083)</f>
        <v>0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24" t="s">
        <v>85</v>
      </c>
      <c r="AT1075" s="225" t="s">
        <v>75</v>
      </c>
      <c r="AU1075" s="225" t="s">
        <v>83</v>
      </c>
      <c r="AY1075" s="224" t="s">
        <v>203</v>
      </c>
      <c r="BK1075" s="226">
        <f>SUM(BK1076:BK1083)</f>
        <v>0</v>
      </c>
    </row>
    <row r="1076" s="2" customFormat="1" ht="33" customHeight="1">
      <c r="A1076" s="39"/>
      <c r="B1076" s="40"/>
      <c r="C1076" s="229" t="s">
        <v>567</v>
      </c>
      <c r="D1076" s="229" t="s">
        <v>205</v>
      </c>
      <c r="E1076" s="230" t="s">
        <v>3376</v>
      </c>
      <c r="F1076" s="231" t="s">
        <v>3377</v>
      </c>
      <c r="G1076" s="232" t="s">
        <v>213</v>
      </c>
      <c r="H1076" s="233">
        <v>21.734999999999999</v>
      </c>
      <c r="I1076" s="234"/>
      <c r="J1076" s="235">
        <f>ROUND(I1076*H1076,2)</f>
        <v>0</v>
      </c>
      <c r="K1076" s="236"/>
      <c r="L1076" s="45"/>
      <c r="M1076" s="237" t="s">
        <v>1</v>
      </c>
      <c r="N1076" s="238" t="s">
        <v>41</v>
      </c>
      <c r="O1076" s="92"/>
      <c r="P1076" s="239">
        <f>O1076*H1076</f>
        <v>0</v>
      </c>
      <c r="Q1076" s="239">
        <v>0.0054000000000000003</v>
      </c>
      <c r="R1076" s="239">
        <f>Q1076*H1076</f>
        <v>0.117369</v>
      </c>
      <c r="S1076" s="239">
        <v>0</v>
      </c>
      <c r="T1076" s="240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1" t="s">
        <v>277</v>
      </c>
      <c r="AT1076" s="241" t="s">
        <v>205</v>
      </c>
      <c r="AU1076" s="241" t="s">
        <v>85</v>
      </c>
      <c r="AY1076" s="18" t="s">
        <v>203</v>
      </c>
      <c r="BE1076" s="242">
        <f>IF(N1076="základní",J1076,0)</f>
        <v>0</v>
      </c>
      <c r="BF1076" s="242">
        <f>IF(N1076="snížená",J1076,0)</f>
        <v>0</v>
      </c>
      <c r="BG1076" s="242">
        <f>IF(N1076="zákl. přenesená",J1076,0)</f>
        <v>0</v>
      </c>
      <c r="BH1076" s="242">
        <f>IF(N1076="sníž. přenesená",J1076,0)</f>
        <v>0</v>
      </c>
      <c r="BI1076" s="242">
        <f>IF(N1076="nulová",J1076,0)</f>
        <v>0</v>
      </c>
      <c r="BJ1076" s="18" t="s">
        <v>83</v>
      </c>
      <c r="BK1076" s="242">
        <f>ROUND(I1076*H1076,2)</f>
        <v>0</v>
      </c>
      <c r="BL1076" s="18" t="s">
        <v>277</v>
      </c>
      <c r="BM1076" s="241" t="s">
        <v>3378</v>
      </c>
    </row>
    <row r="1077" s="14" customFormat="1">
      <c r="A1077" s="14"/>
      <c r="B1077" s="254"/>
      <c r="C1077" s="255"/>
      <c r="D1077" s="245" t="s">
        <v>243</v>
      </c>
      <c r="E1077" s="256" t="s">
        <v>1</v>
      </c>
      <c r="F1077" s="257" t="s">
        <v>3379</v>
      </c>
      <c r="G1077" s="255"/>
      <c r="H1077" s="258">
        <v>21.734999999999999</v>
      </c>
      <c r="I1077" s="259"/>
      <c r="J1077" s="255"/>
      <c r="K1077" s="255"/>
      <c r="L1077" s="260"/>
      <c r="M1077" s="261"/>
      <c r="N1077" s="262"/>
      <c r="O1077" s="262"/>
      <c r="P1077" s="262"/>
      <c r="Q1077" s="262"/>
      <c r="R1077" s="262"/>
      <c r="S1077" s="262"/>
      <c r="T1077" s="26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4" t="s">
        <v>243</v>
      </c>
      <c r="AU1077" s="264" t="s">
        <v>85</v>
      </c>
      <c r="AV1077" s="14" t="s">
        <v>85</v>
      </c>
      <c r="AW1077" s="14" t="s">
        <v>32</v>
      </c>
      <c r="AX1077" s="14" t="s">
        <v>76</v>
      </c>
      <c r="AY1077" s="264" t="s">
        <v>203</v>
      </c>
    </row>
    <row r="1078" s="15" customFormat="1">
      <c r="A1078" s="15"/>
      <c r="B1078" s="265"/>
      <c r="C1078" s="266"/>
      <c r="D1078" s="245" t="s">
        <v>243</v>
      </c>
      <c r="E1078" s="267" t="s">
        <v>1</v>
      </c>
      <c r="F1078" s="268" t="s">
        <v>247</v>
      </c>
      <c r="G1078" s="266"/>
      <c r="H1078" s="269">
        <v>21.734999999999999</v>
      </c>
      <c r="I1078" s="270"/>
      <c r="J1078" s="266"/>
      <c r="K1078" s="266"/>
      <c r="L1078" s="271"/>
      <c r="M1078" s="272"/>
      <c r="N1078" s="273"/>
      <c r="O1078" s="273"/>
      <c r="P1078" s="273"/>
      <c r="Q1078" s="273"/>
      <c r="R1078" s="273"/>
      <c r="S1078" s="273"/>
      <c r="T1078" s="274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75" t="s">
        <v>243</v>
      </c>
      <c r="AU1078" s="275" t="s">
        <v>85</v>
      </c>
      <c r="AV1078" s="15" t="s">
        <v>209</v>
      </c>
      <c r="AW1078" s="15" t="s">
        <v>32</v>
      </c>
      <c r="AX1078" s="15" t="s">
        <v>83</v>
      </c>
      <c r="AY1078" s="275" t="s">
        <v>203</v>
      </c>
    </row>
    <row r="1079" s="2" customFormat="1" ht="24.15" customHeight="1">
      <c r="A1079" s="39"/>
      <c r="B1079" s="40"/>
      <c r="C1079" s="229" t="s">
        <v>3380</v>
      </c>
      <c r="D1079" s="229" t="s">
        <v>205</v>
      </c>
      <c r="E1079" s="230" t="s">
        <v>3381</v>
      </c>
      <c r="F1079" s="231" t="s">
        <v>3382</v>
      </c>
      <c r="G1079" s="232" t="s">
        <v>213</v>
      </c>
      <c r="H1079" s="233">
        <v>21.734999999999999</v>
      </c>
      <c r="I1079" s="234"/>
      <c r="J1079" s="235">
        <f>ROUND(I1079*H1079,2)</f>
        <v>0</v>
      </c>
      <c r="K1079" s="236"/>
      <c r="L1079" s="45"/>
      <c r="M1079" s="237" t="s">
        <v>1</v>
      </c>
      <c r="N1079" s="238" t="s">
        <v>41</v>
      </c>
      <c r="O1079" s="92"/>
      <c r="P1079" s="239">
        <f>O1079*H1079</f>
        <v>0</v>
      </c>
      <c r="Q1079" s="239">
        <v>0.0054000000000000003</v>
      </c>
      <c r="R1079" s="239">
        <f>Q1079*H1079</f>
        <v>0.117369</v>
      </c>
      <c r="S1079" s="239">
        <v>0</v>
      </c>
      <c r="T1079" s="240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41" t="s">
        <v>277</v>
      </c>
      <c r="AT1079" s="241" t="s">
        <v>205</v>
      </c>
      <c r="AU1079" s="241" t="s">
        <v>85</v>
      </c>
      <c r="AY1079" s="18" t="s">
        <v>203</v>
      </c>
      <c r="BE1079" s="242">
        <f>IF(N1079="základní",J1079,0)</f>
        <v>0</v>
      </c>
      <c r="BF1079" s="242">
        <f>IF(N1079="snížená",J1079,0)</f>
        <v>0</v>
      </c>
      <c r="BG1079" s="242">
        <f>IF(N1079="zákl. přenesená",J1079,0)</f>
        <v>0</v>
      </c>
      <c r="BH1079" s="242">
        <f>IF(N1079="sníž. přenesená",J1079,0)</f>
        <v>0</v>
      </c>
      <c r="BI1079" s="242">
        <f>IF(N1079="nulová",J1079,0)</f>
        <v>0</v>
      </c>
      <c r="BJ1079" s="18" t="s">
        <v>83</v>
      </c>
      <c r="BK1079" s="242">
        <f>ROUND(I1079*H1079,2)</f>
        <v>0</v>
      </c>
      <c r="BL1079" s="18" t="s">
        <v>277</v>
      </c>
      <c r="BM1079" s="241" t="s">
        <v>3383</v>
      </c>
    </row>
    <row r="1080" s="2" customFormat="1">
      <c r="A1080" s="39"/>
      <c r="B1080" s="40"/>
      <c r="C1080" s="41"/>
      <c r="D1080" s="245" t="s">
        <v>474</v>
      </c>
      <c r="E1080" s="41"/>
      <c r="F1080" s="276" t="s">
        <v>3384</v>
      </c>
      <c r="G1080" s="41"/>
      <c r="H1080" s="41"/>
      <c r="I1080" s="277"/>
      <c r="J1080" s="41"/>
      <c r="K1080" s="41"/>
      <c r="L1080" s="45"/>
      <c r="M1080" s="278"/>
      <c r="N1080" s="279"/>
      <c r="O1080" s="92"/>
      <c r="P1080" s="92"/>
      <c r="Q1080" s="92"/>
      <c r="R1080" s="92"/>
      <c r="S1080" s="92"/>
      <c r="T1080" s="93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T1080" s="18" t="s">
        <v>474</v>
      </c>
      <c r="AU1080" s="18" t="s">
        <v>85</v>
      </c>
    </row>
    <row r="1081" s="14" customFormat="1">
      <c r="A1081" s="14"/>
      <c r="B1081" s="254"/>
      <c r="C1081" s="255"/>
      <c r="D1081" s="245" t="s">
        <v>243</v>
      </c>
      <c r="E1081" s="256" t="s">
        <v>1</v>
      </c>
      <c r="F1081" s="257" t="s">
        <v>3379</v>
      </c>
      <c r="G1081" s="255"/>
      <c r="H1081" s="258">
        <v>21.734999999999999</v>
      </c>
      <c r="I1081" s="259"/>
      <c r="J1081" s="255"/>
      <c r="K1081" s="255"/>
      <c r="L1081" s="260"/>
      <c r="M1081" s="261"/>
      <c r="N1081" s="262"/>
      <c r="O1081" s="262"/>
      <c r="P1081" s="262"/>
      <c r="Q1081" s="262"/>
      <c r="R1081" s="262"/>
      <c r="S1081" s="262"/>
      <c r="T1081" s="26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4" t="s">
        <v>243</v>
      </c>
      <c r="AU1081" s="264" t="s">
        <v>85</v>
      </c>
      <c r="AV1081" s="14" t="s">
        <v>85</v>
      </c>
      <c r="AW1081" s="14" t="s">
        <v>32</v>
      </c>
      <c r="AX1081" s="14" t="s">
        <v>76</v>
      </c>
      <c r="AY1081" s="264" t="s">
        <v>203</v>
      </c>
    </row>
    <row r="1082" s="15" customFormat="1">
      <c r="A1082" s="15"/>
      <c r="B1082" s="265"/>
      <c r="C1082" s="266"/>
      <c r="D1082" s="245" t="s">
        <v>243</v>
      </c>
      <c r="E1082" s="267" t="s">
        <v>1</v>
      </c>
      <c r="F1082" s="268" t="s">
        <v>247</v>
      </c>
      <c r="G1082" s="266"/>
      <c r="H1082" s="269">
        <v>21.734999999999999</v>
      </c>
      <c r="I1082" s="270"/>
      <c r="J1082" s="266"/>
      <c r="K1082" s="266"/>
      <c r="L1082" s="271"/>
      <c r="M1082" s="272"/>
      <c r="N1082" s="273"/>
      <c r="O1082" s="273"/>
      <c r="P1082" s="273"/>
      <c r="Q1082" s="273"/>
      <c r="R1082" s="273"/>
      <c r="S1082" s="273"/>
      <c r="T1082" s="27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5" t="s">
        <v>243</v>
      </c>
      <c r="AU1082" s="275" t="s">
        <v>85</v>
      </c>
      <c r="AV1082" s="15" t="s">
        <v>209</v>
      </c>
      <c r="AW1082" s="15" t="s">
        <v>32</v>
      </c>
      <c r="AX1082" s="15" t="s">
        <v>83</v>
      </c>
      <c r="AY1082" s="275" t="s">
        <v>203</v>
      </c>
    </row>
    <row r="1083" s="2" customFormat="1" ht="24.15" customHeight="1">
      <c r="A1083" s="39"/>
      <c r="B1083" s="40"/>
      <c r="C1083" s="229" t="s">
        <v>2096</v>
      </c>
      <c r="D1083" s="229" t="s">
        <v>205</v>
      </c>
      <c r="E1083" s="230" t="s">
        <v>3385</v>
      </c>
      <c r="F1083" s="231" t="s">
        <v>3386</v>
      </c>
      <c r="G1083" s="232" t="s">
        <v>620</v>
      </c>
      <c r="H1083" s="280"/>
      <c r="I1083" s="234"/>
      <c r="J1083" s="235">
        <f>ROUND(I1083*H1083,2)</f>
        <v>0</v>
      </c>
      <c r="K1083" s="236"/>
      <c r="L1083" s="45"/>
      <c r="M1083" s="237" t="s">
        <v>1</v>
      </c>
      <c r="N1083" s="238" t="s">
        <v>41</v>
      </c>
      <c r="O1083" s="92"/>
      <c r="P1083" s="239">
        <f>O1083*H1083</f>
        <v>0</v>
      </c>
      <c r="Q1083" s="239">
        <v>0</v>
      </c>
      <c r="R1083" s="239">
        <f>Q1083*H1083</f>
        <v>0</v>
      </c>
      <c r="S1083" s="239">
        <v>0</v>
      </c>
      <c r="T1083" s="240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41" t="s">
        <v>277</v>
      </c>
      <c r="AT1083" s="241" t="s">
        <v>205</v>
      </c>
      <c r="AU1083" s="241" t="s">
        <v>85</v>
      </c>
      <c r="AY1083" s="18" t="s">
        <v>203</v>
      </c>
      <c r="BE1083" s="242">
        <f>IF(N1083="základní",J1083,0)</f>
        <v>0</v>
      </c>
      <c r="BF1083" s="242">
        <f>IF(N1083="snížená",J1083,0)</f>
        <v>0</v>
      </c>
      <c r="BG1083" s="242">
        <f>IF(N1083="zákl. přenesená",J1083,0)</f>
        <v>0</v>
      </c>
      <c r="BH1083" s="242">
        <f>IF(N1083="sníž. přenesená",J1083,0)</f>
        <v>0</v>
      </c>
      <c r="BI1083" s="242">
        <f>IF(N1083="nulová",J1083,0)</f>
        <v>0</v>
      </c>
      <c r="BJ1083" s="18" t="s">
        <v>83</v>
      </c>
      <c r="BK1083" s="242">
        <f>ROUND(I1083*H1083,2)</f>
        <v>0</v>
      </c>
      <c r="BL1083" s="18" t="s">
        <v>277</v>
      </c>
      <c r="BM1083" s="241" t="s">
        <v>3387</v>
      </c>
    </row>
    <row r="1084" s="12" customFormat="1" ht="22.8" customHeight="1">
      <c r="A1084" s="12"/>
      <c r="B1084" s="213"/>
      <c r="C1084" s="214"/>
      <c r="D1084" s="215" t="s">
        <v>75</v>
      </c>
      <c r="E1084" s="227" t="s">
        <v>1279</v>
      </c>
      <c r="F1084" s="227" t="s">
        <v>1280</v>
      </c>
      <c r="G1084" s="214"/>
      <c r="H1084" s="214"/>
      <c r="I1084" s="217"/>
      <c r="J1084" s="228">
        <f>BK1084</f>
        <v>0</v>
      </c>
      <c r="K1084" s="214"/>
      <c r="L1084" s="219"/>
      <c r="M1084" s="220"/>
      <c r="N1084" s="221"/>
      <c r="O1084" s="221"/>
      <c r="P1084" s="222">
        <f>SUM(P1085:P1101)</f>
        <v>0</v>
      </c>
      <c r="Q1084" s="221"/>
      <c r="R1084" s="222">
        <f>SUM(R1085:R1101)</f>
        <v>0</v>
      </c>
      <c r="S1084" s="221"/>
      <c r="T1084" s="223">
        <f>SUM(T1085:T1101)</f>
        <v>0</v>
      </c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R1084" s="224" t="s">
        <v>85</v>
      </c>
      <c r="AT1084" s="225" t="s">
        <v>75</v>
      </c>
      <c r="AU1084" s="225" t="s">
        <v>83</v>
      </c>
      <c r="AY1084" s="224" t="s">
        <v>203</v>
      </c>
      <c r="BK1084" s="226">
        <f>SUM(BK1085:BK1101)</f>
        <v>0</v>
      </c>
    </row>
    <row r="1085" s="2" customFormat="1" ht="33" customHeight="1">
      <c r="A1085" s="39"/>
      <c r="B1085" s="40"/>
      <c r="C1085" s="229" t="s">
        <v>3388</v>
      </c>
      <c r="D1085" s="229" t="s">
        <v>205</v>
      </c>
      <c r="E1085" s="230" t="s">
        <v>1282</v>
      </c>
      <c r="F1085" s="231" t="s">
        <v>1283</v>
      </c>
      <c r="G1085" s="232" t="s">
        <v>213</v>
      </c>
      <c r="H1085" s="233">
        <v>1024.741</v>
      </c>
      <c r="I1085" s="234"/>
      <c r="J1085" s="235">
        <f>ROUND(I1085*H1085,2)</f>
        <v>0</v>
      </c>
      <c r="K1085" s="236"/>
      <c r="L1085" s="45"/>
      <c r="M1085" s="237" t="s">
        <v>1</v>
      </c>
      <c r="N1085" s="238" t="s">
        <v>41</v>
      </c>
      <c r="O1085" s="92"/>
      <c r="P1085" s="239">
        <f>O1085*H1085</f>
        <v>0</v>
      </c>
      <c r="Q1085" s="239">
        <v>0</v>
      </c>
      <c r="R1085" s="239">
        <f>Q1085*H1085</f>
        <v>0</v>
      </c>
      <c r="S1085" s="239">
        <v>0</v>
      </c>
      <c r="T1085" s="240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1" t="s">
        <v>277</v>
      </c>
      <c r="AT1085" s="241" t="s">
        <v>205</v>
      </c>
      <c r="AU1085" s="241" t="s">
        <v>85</v>
      </c>
      <c r="AY1085" s="18" t="s">
        <v>203</v>
      </c>
      <c r="BE1085" s="242">
        <f>IF(N1085="základní",J1085,0)</f>
        <v>0</v>
      </c>
      <c r="BF1085" s="242">
        <f>IF(N1085="snížená",J1085,0)</f>
        <v>0</v>
      </c>
      <c r="BG1085" s="242">
        <f>IF(N1085="zákl. přenesená",J1085,0)</f>
        <v>0</v>
      </c>
      <c r="BH1085" s="242">
        <f>IF(N1085="sníž. přenesená",J1085,0)</f>
        <v>0</v>
      </c>
      <c r="BI1085" s="242">
        <f>IF(N1085="nulová",J1085,0)</f>
        <v>0</v>
      </c>
      <c r="BJ1085" s="18" t="s">
        <v>83</v>
      </c>
      <c r="BK1085" s="242">
        <f>ROUND(I1085*H1085,2)</f>
        <v>0</v>
      </c>
      <c r="BL1085" s="18" t="s">
        <v>277</v>
      </c>
      <c r="BM1085" s="241" t="s">
        <v>1284</v>
      </c>
    </row>
    <row r="1086" s="14" customFormat="1">
      <c r="A1086" s="14"/>
      <c r="B1086" s="254"/>
      <c r="C1086" s="255"/>
      <c r="D1086" s="245" t="s">
        <v>243</v>
      </c>
      <c r="E1086" s="256" t="s">
        <v>1</v>
      </c>
      <c r="F1086" s="257" t="s">
        <v>3389</v>
      </c>
      <c r="G1086" s="255"/>
      <c r="H1086" s="258">
        <v>31.215</v>
      </c>
      <c r="I1086" s="259"/>
      <c r="J1086" s="255"/>
      <c r="K1086" s="255"/>
      <c r="L1086" s="260"/>
      <c r="M1086" s="261"/>
      <c r="N1086" s="262"/>
      <c r="O1086" s="262"/>
      <c r="P1086" s="262"/>
      <c r="Q1086" s="262"/>
      <c r="R1086" s="262"/>
      <c r="S1086" s="262"/>
      <c r="T1086" s="26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4" t="s">
        <v>243</v>
      </c>
      <c r="AU1086" s="264" t="s">
        <v>85</v>
      </c>
      <c r="AV1086" s="14" t="s">
        <v>85</v>
      </c>
      <c r="AW1086" s="14" t="s">
        <v>32</v>
      </c>
      <c r="AX1086" s="14" t="s">
        <v>76</v>
      </c>
      <c r="AY1086" s="264" t="s">
        <v>203</v>
      </c>
    </row>
    <row r="1087" s="14" customFormat="1">
      <c r="A1087" s="14"/>
      <c r="B1087" s="254"/>
      <c r="C1087" s="255"/>
      <c r="D1087" s="245" t="s">
        <v>243</v>
      </c>
      <c r="E1087" s="256" t="s">
        <v>1</v>
      </c>
      <c r="F1087" s="257" t="s">
        <v>3390</v>
      </c>
      <c r="G1087" s="255"/>
      <c r="H1087" s="258">
        <v>718.51499999999999</v>
      </c>
      <c r="I1087" s="259"/>
      <c r="J1087" s="255"/>
      <c r="K1087" s="255"/>
      <c r="L1087" s="260"/>
      <c r="M1087" s="261"/>
      <c r="N1087" s="262"/>
      <c r="O1087" s="262"/>
      <c r="P1087" s="262"/>
      <c r="Q1087" s="262"/>
      <c r="R1087" s="262"/>
      <c r="S1087" s="262"/>
      <c r="T1087" s="26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4" t="s">
        <v>243</v>
      </c>
      <c r="AU1087" s="264" t="s">
        <v>85</v>
      </c>
      <c r="AV1087" s="14" t="s">
        <v>85</v>
      </c>
      <c r="AW1087" s="14" t="s">
        <v>32</v>
      </c>
      <c r="AX1087" s="14" t="s">
        <v>76</v>
      </c>
      <c r="AY1087" s="264" t="s">
        <v>203</v>
      </c>
    </row>
    <row r="1088" s="14" customFormat="1">
      <c r="A1088" s="14"/>
      <c r="B1088" s="254"/>
      <c r="C1088" s="255"/>
      <c r="D1088" s="245" t="s">
        <v>243</v>
      </c>
      <c r="E1088" s="256" t="s">
        <v>1</v>
      </c>
      <c r="F1088" s="257" t="s">
        <v>3391</v>
      </c>
      <c r="G1088" s="255"/>
      <c r="H1088" s="258">
        <v>0.64000000000000001</v>
      </c>
      <c r="I1088" s="259"/>
      <c r="J1088" s="255"/>
      <c r="K1088" s="255"/>
      <c r="L1088" s="260"/>
      <c r="M1088" s="261"/>
      <c r="N1088" s="262"/>
      <c r="O1088" s="262"/>
      <c r="P1088" s="262"/>
      <c r="Q1088" s="262"/>
      <c r="R1088" s="262"/>
      <c r="S1088" s="262"/>
      <c r="T1088" s="26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4" t="s">
        <v>243</v>
      </c>
      <c r="AU1088" s="264" t="s">
        <v>85</v>
      </c>
      <c r="AV1088" s="14" t="s">
        <v>85</v>
      </c>
      <c r="AW1088" s="14" t="s">
        <v>32</v>
      </c>
      <c r="AX1088" s="14" t="s">
        <v>76</v>
      </c>
      <c r="AY1088" s="264" t="s">
        <v>203</v>
      </c>
    </row>
    <row r="1089" s="14" customFormat="1">
      <c r="A1089" s="14"/>
      <c r="B1089" s="254"/>
      <c r="C1089" s="255"/>
      <c r="D1089" s="245" t="s">
        <v>243</v>
      </c>
      <c r="E1089" s="256" t="s">
        <v>1</v>
      </c>
      <c r="F1089" s="257" t="s">
        <v>3392</v>
      </c>
      <c r="G1089" s="255"/>
      <c r="H1089" s="258">
        <v>29.414999999999999</v>
      </c>
      <c r="I1089" s="259"/>
      <c r="J1089" s="255"/>
      <c r="K1089" s="255"/>
      <c r="L1089" s="260"/>
      <c r="M1089" s="261"/>
      <c r="N1089" s="262"/>
      <c r="O1089" s="262"/>
      <c r="P1089" s="262"/>
      <c r="Q1089" s="262"/>
      <c r="R1089" s="262"/>
      <c r="S1089" s="262"/>
      <c r="T1089" s="26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4" t="s">
        <v>243</v>
      </c>
      <c r="AU1089" s="264" t="s">
        <v>85</v>
      </c>
      <c r="AV1089" s="14" t="s">
        <v>85</v>
      </c>
      <c r="AW1089" s="14" t="s">
        <v>32</v>
      </c>
      <c r="AX1089" s="14" t="s">
        <v>76</v>
      </c>
      <c r="AY1089" s="264" t="s">
        <v>203</v>
      </c>
    </row>
    <row r="1090" s="14" customFormat="1">
      <c r="A1090" s="14"/>
      <c r="B1090" s="254"/>
      <c r="C1090" s="255"/>
      <c r="D1090" s="245" t="s">
        <v>243</v>
      </c>
      <c r="E1090" s="256" t="s">
        <v>1</v>
      </c>
      <c r="F1090" s="257" t="s">
        <v>3393</v>
      </c>
      <c r="G1090" s="255"/>
      <c r="H1090" s="258">
        <v>363.93799999999999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4" t="s">
        <v>243</v>
      </c>
      <c r="AU1090" s="264" t="s">
        <v>85</v>
      </c>
      <c r="AV1090" s="14" t="s">
        <v>85</v>
      </c>
      <c r="AW1090" s="14" t="s">
        <v>32</v>
      </c>
      <c r="AX1090" s="14" t="s">
        <v>76</v>
      </c>
      <c r="AY1090" s="264" t="s">
        <v>203</v>
      </c>
    </row>
    <row r="1091" s="14" customFormat="1">
      <c r="A1091" s="14"/>
      <c r="B1091" s="254"/>
      <c r="C1091" s="255"/>
      <c r="D1091" s="245" t="s">
        <v>243</v>
      </c>
      <c r="E1091" s="256" t="s">
        <v>1</v>
      </c>
      <c r="F1091" s="257" t="s">
        <v>3394</v>
      </c>
      <c r="G1091" s="255"/>
      <c r="H1091" s="258">
        <v>2.96</v>
      </c>
      <c r="I1091" s="259"/>
      <c r="J1091" s="255"/>
      <c r="K1091" s="255"/>
      <c r="L1091" s="260"/>
      <c r="M1091" s="261"/>
      <c r="N1091" s="262"/>
      <c r="O1091" s="262"/>
      <c r="P1091" s="262"/>
      <c r="Q1091" s="262"/>
      <c r="R1091" s="262"/>
      <c r="S1091" s="262"/>
      <c r="T1091" s="26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4" t="s">
        <v>243</v>
      </c>
      <c r="AU1091" s="264" t="s">
        <v>85</v>
      </c>
      <c r="AV1091" s="14" t="s">
        <v>85</v>
      </c>
      <c r="AW1091" s="14" t="s">
        <v>32</v>
      </c>
      <c r="AX1091" s="14" t="s">
        <v>76</v>
      </c>
      <c r="AY1091" s="264" t="s">
        <v>203</v>
      </c>
    </row>
    <row r="1092" s="14" customFormat="1">
      <c r="A1092" s="14"/>
      <c r="B1092" s="254"/>
      <c r="C1092" s="255"/>
      <c r="D1092" s="245" t="s">
        <v>243</v>
      </c>
      <c r="E1092" s="256" t="s">
        <v>1</v>
      </c>
      <c r="F1092" s="257" t="s">
        <v>3395</v>
      </c>
      <c r="G1092" s="255"/>
      <c r="H1092" s="258">
        <v>-121.94199999999999</v>
      </c>
      <c r="I1092" s="259"/>
      <c r="J1092" s="255"/>
      <c r="K1092" s="255"/>
      <c r="L1092" s="260"/>
      <c r="M1092" s="261"/>
      <c r="N1092" s="262"/>
      <c r="O1092" s="262"/>
      <c r="P1092" s="262"/>
      <c r="Q1092" s="262"/>
      <c r="R1092" s="262"/>
      <c r="S1092" s="262"/>
      <c r="T1092" s="26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4" t="s">
        <v>243</v>
      </c>
      <c r="AU1092" s="264" t="s">
        <v>85</v>
      </c>
      <c r="AV1092" s="14" t="s">
        <v>85</v>
      </c>
      <c r="AW1092" s="14" t="s">
        <v>32</v>
      </c>
      <c r="AX1092" s="14" t="s">
        <v>76</v>
      </c>
      <c r="AY1092" s="264" t="s">
        <v>203</v>
      </c>
    </row>
    <row r="1093" s="15" customFormat="1">
      <c r="A1093" s="15"/>
      <c r="B1093" s="265"/>
      <c r="C1093" s="266"/>
      <c r="D1093" s="245" t="s">
        <v>243</v>
      </c>
      <c r="E1093" s="267" t="s">
        <v>1</v>
      </c>
      <c r="F1093" s="268" t="s">
        <v>247</v>
      </c>
      <c r="G1093" s="266"/>
      <c r="H1093" s="269">
        <v>1024.741</v>
      </c>
      <c r="I1093" s="270"/>
      <c r="J1093" s="266"/>
      <c r="K1093" s="266"/>
      <c r="L1093" s="271"/>
      <c r="M1093" s="272"/>
      <c r="N1093" s="273"/>
      <c r="O1093" s="273"/>
      <c r="P1093" s="273"/>
      <c r="Q1093" s="273"/>
      <c r="R1093" s="273"/>
      <c r="S1093" s="273"/>
      <c r="T1093" s="274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75" t="s">
        <v>243</v>
      </c>
      <c r="AU1093" s="275" t="s">
        <v>85</v>
      </c>
      <c r="AV1093" s="15" t="s">
        <v>209</v>
      </c>
      <c r="AW1093" s="15" t="s">
        <v>32</v>
      </c>
      <c r="AX1093" s="15" t="s">
        <v>83</v>
      </c>
      <c r="AY1093" s="275" t="s">
        <v>203</v>
      </c>
    </row>
    <row r="1094" s="2" customFormat="1" ht="24.15" customHeight="1">
      <c r="A1094" s="39"/>
      <c r="B1094" s="40"/>
      <c r="C1094" s="281" t="s">
        <v>2099</v>
      </c>
      <c r="D1094" s="281" t="s">
        <v>643</v>
      </c>
      <c r="E1094" s="282" t="s">
        <v>1286</v>
      </c>
      <c r="F1094" s="283" t="s">
        <v>1287</v>
      </c>
      <c r="G1094" s="284" t="s">
        <v>213</v>
      </c>
      <c r="H1094" s="285">
        <v>1127.2149999999999</v>
      </c>
      <c r="I1094" s="286"/>
      <c r="J1094" s="287">
        <f>ROUND(I1094*H1094,2)</f>
        <v>0</v>
      </c>
      <c r="K1094" s="288"/>
      <c r="L1094" s="289"/>
      <c r="M1094" s="290" t="s">
        <v>1</v>
      </c>
      <c r="N1094" s="291" t="s">
        <v>41</v>
      </c>
      <c r="O1094" s="92"/>
      <c r="P1094" s="239">
        <f>O1094*H1094</f>
        <v>0</v>
      </c>
      <c r="Q1094" s="239">
        <v>0</v>
      </c>
      <c r="R1094" s="239">
        <f>Q1094*H1094</f>
        <v>0</v>
      </c>
      <c r="S1094" s="239">
        <v>0</v>
      </c>
      <c r="T1094" s="240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1" t="s">
        <v>214</v>
      </c>
      <c r="AT1094" s="241" t="s">
        <v>643</v>
      </c>
      <c r="AU1094" s="241" t="s">
        <v>85</v>
      </c>
      <c r="AY1094" s="18" t="s">
        <v>203</v>
      </c>
      <c r="BE1094" s="242">
        <f>IF(N1094="základní",J1094,0)</f>
        <v>0</v>
      </c>
      <c r="BF1094" s="242">
        <f>IF(N1094="snížená",J1094,0)</f>
        <v>0</v>
      </c>
      <c r="BG1094" s="242">
        <f>IF(N1094="zákl. přenesená",J1094,0)</f>
        <v>0</v>
      </c>
      <c r="BH1094" s="242">
        <f>IF(N1094="sníž. přenesená",J1094,0)</f>
        <v>0</v>
      </c>
      <c r="BI1094" s="242">
        <f>IF(N1094="nulová",J1094,0)</f>
        <v>0</v>
      </c>
      <c r="BJ1094" s="18" t="s">
        <v>83</v>
      </c>
      <c r="BK1094" s="242">
        <f>ROUND(I1094*H1094,2)</f>
        <v>0</v>
      </c>
      <c r="BL1094" s="18" t="s">
        <v>277</v>
      </c>
      <c r="BM1094" s="241" t="s">
        <v>1288</v>
      </c>
    </row>
    <row r="1095" s="2" customFormat="1">
      <c r="A1095" s="39"/>
      <c r="B1095" s="40"/>
      <c r="C1095" s="41"/>
      <c r="D1095" s="245" t="s">
        <v>474</v>
      </c>
      <c r="E1095" s="41"/>
      <c r="F1095" s="276" t="s">
        <v>1289</v>
      </c>
      <c r="G1095" s="41"/>
      <c r="H1095" s="41"/>
      <c r="I1095" s="277"/>
      <c r="J1095" s="41"/>
      <c r="K1095" s="41"/>
      <c r="L1095" s="45"/>
      <c r="M1095" s="278"/>
      <c r="N1095" s="279"/>
      <c r="O1095" s="92"/>
      <c r="P1095" s="92"/>
      <c r="Q1095" s="92"/>
      <c r="R1095" s="92"/>
      <c r="S1095" s="92"/>
      <c r="T1095" s="93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474</v>
      </c>
      <c r="AU1095" s="18" t="s">
        <v>85</v>
      </c>
    </row>
    <row r="1096" s="14" customFormat="1">
      <c r="A1096" s="14"/>
      <c r="B1096" s="254"/>
      <c r="C1096" s="255"/>
      <c r="D1096" s="245" t="s">
        <v>243</v>
      </c>
      <c r="E1096" s="255"/>
      <c r="F1096" s="257" t="s">
        <v>3396</v>
      </c>
      <c r="G1096" s="255"/>
      <c r="H1096" s="258">
        <v>1127.2149999999999</v>
      </c>
      <c r="I1096" s="259"/>
      <c r="J1096" s="255"/>
      <c r="K1096" s="255"/>
      <c r="L1096" s="260"/>
      <c r="M1096" s="261"/>
      <c r="N1096" s="262"/>
      <c r="O1096" s="262"/>
      <c r="P1096" s="262"/>
      <c r="Q1096" s="262"/>
      <c r="R1096" s="262"/>
      <c r="S1096" s="262"/>
      <c r="T1096" s="26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4" t="s">
        <v>243</v>
      </c>
      <c r="AU1096" s="264" t="s">
        <v>85</v>
      </c>
      <c r="AV1096" s="14" t="s">
        <v>85</v>
      </c>
      <c r="AW1096" s="14" t="s">
        <v>4</v>
      </c>
      <c r="AX1096" s="14" t="s">
        <v>83</v>
      </c>
      <c r="AY1096" s="264" t="s">
        <v>203</v>
      </c>
    </row>
    <row r="1097" s="2" customFormat="1" ht="24.15" customHeight="1">
      <c r="A1097" s="39"/>
      <c r="B1097" s="40"/>
      <c r="C1097" s="229" t="s">
        <v>3397</v>
      </c>
      <c r="D1097" s="229" t="s">
        <v>205</v>
      </c>
      <c r="E1097" s="230" t="s">
        <v>1292</v>
      </c>
      <c r="F1097" s="231" t="s">
        <v>1293</v>
      </c>
      <c r="G1097" s="232" t="s">
        <v>213</v>
      </c>
      <c r="H1097" s="233">
        <v>1024.741</v>
      </c>
      <c r="I1097" s="234"/>
      <c r="J1097" s="235">
        <f>ROUND(I1097*H1097,2)</f>
        <v>0</v>
      </c>
      <c r="K1097" s="236"/>
      <c r="L1097" s="45"/>
      <c r="M1097" s="237" t="s">
        <v>1</v>
      </c>
      <c r="N1097" s="238" t="s">
        <v>41</v>
      </c>
      <c r="O1097" s="92"/>
      <c r="P1097" s="239">
        <f>O1097*H1097</f>
        <v>0</v>
      </c>
      <c r="Q1097" s="239">
        <v>0</v>
      </c>
      <c r="R1097" s="239">
        <f>Q1097*H1097</f>
        <v>0</v>
      </c>
      <c r="S1097" s="239">
        <v>0</v>
      </c>
      <c r="T1097" s="240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41" t="s">
        <v>277</v>
      </c>
      <c r="AT1097" s="241" t="s">
        <v>205</v>
      </c>
      <c r="AU1097" s="241" t="s">
        <v>85</v>
      </c>
      <c r="AY1097" s="18" t="s">
        <v>203</v>
      </c>
      <c r="BE1097" s="242">
        <f>IF(N1097="základní",J1097,0)</f>
        <v>0</v>
      </c>
      <c r="BF1097" s="242">
        <f>IF(N1097="snížená",J1097,0)</f>
        <v>0</v>
      </c>
      <c r="BG1097" s="242">
        <f>IF(N1097="zákl. přenesená",J1097,0)</f>
        <v>0</v>
      </c>
      <c r="BH1097" s="242">
        <f>IF(N1097="sníž. přenesená",J1097,0)</f>
        <v>0</v>
      </c>
      <c r="BI1097" s="242">
        <f>IF(N1097="nulová",J1097,0)</f>
        <v>0</v>
      </c>
      <c r="BJ1097" s="18" t="s">
        <v>83</v>
      </c>
      <c r="BK1097" s="242">
        <f>ROUND(I1097*H1097,2)</f>
        <v>0</v>
      </c>
      <c r="BL1097" s="18" t="s">
        <v>277</v>
      </c>
      <c r="BM1097" s="241" t="s">
        <v>1294</v>
      </c>
    </row>
    <row r="1098" s="2" customFormat="1" ht="21.75" customHeight="1">
      <c r="A1098" s="39"/>
      <c r="B1098" s="40"/>
      <c r="C1098" s="229" t="s">
        <v>2102</v>
      </c>
      <c r="D1098" s="229" t="s">
        <v>205</v>
      </c>
      <c r="E1098" s="230" t="s">
        <v>1296</v>
      </c>
      <c r="F1098" s="231" t="s">
        <v>1297</v>
      </c>
      <c r="G1098" s="232" t="s">
        <v>213</v>
      </c>
      <c r="H1098" s="233">
        <v>1024.741</v>
      </c>
      <c r="I1098" s="234"/>
      <c r="J1098" s="235">
        <f>ROUND(I1098*H1098,2)</f>
        <v>0</v>
      </c>
      <c r="K1098" s="236"/>
      <c r="L1098" s="45"/>
      <c r="M1098" s="237" t="s">
        <v>1</v>
      </c>
      <c r="N1098" s="238" t="s">
        <v>41</v>
      </c>
      <c r="O1098" s="92"/>
      <c r="P1098" s="239">
        <f>O1098*H1098</f>
        <v>0</v>
      </c>
      <c r="Q1098" s="239">
        <v>0</v>
      </c>
      <c r="R1098" s="239">
        <f>Q1098*H1098</f>
        <v>0</v>
      </c>
      <c r="S1098" s="239">
        <v>0</v>
      </c>
      <c r="T1098" s="240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1" t="s">
        <v>277</v>
      </c>
      <c r="AT1098" s="241" t="s">
        <v>205</v>
      </c>
      <c r="AU1098" s="241" t="s">
        <v>85</v>
      </c>
      <c r="AY1098" s="18" t="s">
        <v>203</v>
      </c>
      <c r="BE1098" s="242">
        <f>IF(N1098="základní",J1098,0)</f>
        <v>0</v>
      </c>
      <c r="BF1098" s="242">
        <f>IF(N1098="snížená",J1098,0)</f>
        <v>0</v>
      </c>
      <c r="BG1098" s="242">
        <f>IF(N1098="zákl. přenesená",J1098,0)</f>
        <v>0</v>
      </c>
      <c r="BH1098" s="242">
        <f>IF(N1098="sníž. přenesená",J1098,0)</f>
        <v>0</v>
      </c>
      <c r="BI1098" s="242">
        <f>IF(N1098="nulová",J1098,0)</f>
        <v>0</v>
      </c>
      <c r="BJ1098" s="18" t="s">
        <v>83</v>
      </c>
      <c r="BK1098" s="242">
        <f>ROUND(I1098*H1098,2)</f>
        <v>0</v>
      </c>
      <c r="BL1098" s="18" t="s">
        <v>277</v>
      </c>
      <c r="BM1098" s="241" t="s">
        <v>1298</v>
      </c>
    </row>
    <row r="1099" s="2" customFormat="1" ht="33" customHeight="1">
      <c r="A1099" s="39"/>
      <c r="B1099" s="40"/>
      <c r="C1099" s="229" t="s">
        <v>3398</v>
      </c>
      <c r="D1099" s="229" t="s">
        <v>205</v>
      </c>
      <c r="E1099" s="230" t="s">
        <v>1300</v>
      </c>
      <c r="F1099" s="231" t="s">
        <v>1301</v>
      </c>
      <c r="G1099" s="232" t="s">
        <v>213</v>
      </c>
      <c r="H1099" s="233">
        <v>1024.741</v>
      </c>
      <c r="I1099" s="234"/>
      <c r="J1099" s="235">
        <f>ROUND(I1099*H1099,2)</f>
        <v>0</v>
      </c>
      <c r="K1099" s="236"/>
      <c r="L1099" s="45"/>
      <c r="M1099" s="237" t="s">
        <v>1</v>
      </c>
      <c r="N1099" s="238" t="s">
        <v>41</v>
      </c>
      <c r="O1099" s="92"/>
      <c r="P1099" s="239">
        <f>O1099*H1099</f>
        <v>0</v>
      </c>
      <c r="Q1099" s="239">
        <v>0</v>
      </c>
      <c r="R1099" s="239">
        <f>Q1099*H1099</f>
        <v>0</v>
      </c>
      <c r="S1099" s="239">
        <v>0</v>
      </c>
      <c r="T1099" s="240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41" t="s">
        <v>277</v>
      </c>
      <c r="AT1099" s="241" t="s">
        <v>205</v>
      </c>
      <c r="AU1099" s="241" t="s">
        <v>85</v>
      </c>
      <c r="AY1099" s="18" t="s">
        <v>203</v>
      </c>
      <c r="BE1099" s="242">
        <f>IF(N1099="základní",J1099,0)</f>
        <v>0</v>
      </c>
      <c r="BF1099" s="242">
        <f>IF(N1099="snížená",J1099,0)</f>
        <v>0</v>
      </c>
      <c r="BG1099" s="242">
        <f>IF(N1099="zákl. přenesená",J1099,0)</f>
        <v>0</v>
      </c>
      <c r="BH1099" s="242">
        <f>IF(N1099="sníž. přenesená",J1099,0)</f>
        <v>0</v>
      </c>
      <c r="BI1099" s="242">
        <f>IF(N1099="nulová",J1099,0)</f>
        <v>0</v>
      </c>
      <c r="BJ1099" s="18" t="s">
        <v>83</v>
      </c>
      <c r="BK1099" s="242">
        <f>ROUND(I1099*H1099,2)</f>
        <v>0</v>
      </c>
      <c r="BL1099" s="18" t="s">
        <v>277</v>
      </c>
      <c r="BM1099" s="241" t="s">
        <v>1302</v>
      </c>
    </row>
    <row r="1100" s="2" customFormat="1">
      <c r="A1100" s="39"/>
      <c r="B1100" s="40"/>
      <c r="C1100" s="41"/>
      <c r="D1100" s="245" t="s">
        <v>474</v>
      </c>
      <c r="E1100" s="41"/>
      <c r="F1100" s="276" t="s">
        <v>1159</v>
      </c>
      <c r="G1100" s="41"/>
      <c r="H1100" s="41"/>
      <c r="I1100" s="277"/>
      <c r="J1100" s="41"/>
      <c r="K1100" s="41"/>
      <c r="L1100" s="45"/>
      <c r="M1100" s="278"/>
      <c r="N1100" s="279"/>
      <c r="O1100" s="92"/>
      <c r="P1100" s="92"/>
      <c r="Q1100" s="92"/>
      <c r="R1100" s="92"/>
      <c r="S1100" s="92"/>
      <c r="T1100" s="93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474</v>
      </c>
      <c r="AU1100" s="18" t="s">
        <v>85</v>
      </c>
    </row>
    <row r="1101" s="2" customFormat="1" ht="24.15" customHeight="1">
      <c r="A1101" s="39"/>
      <c r="B1101" s="40"/>
      <c r="C1101" s="229" t="s">
        <v>2105</v>
      </c>
      <c r="D1101" s="229" t="s">
        <v>205</v>
      </c>
      <c r="E1101" s="230" t="s">
        <v>1304</v>
      </c>
      <c r="F1101" s="231" t="s">
        <v>1305</v>
      </c>
      <c r="G1101" s="232" t="s">
        <v>620</v>
      </c>
      <c r="H1101" s="280"/>
      <c r="I1101" s="234"/>
      <c r="J1101" s="235">
        <f>ROUND(I1101*H1101,2)</f>
        <v>0</v>
      </c>
      <c r="K1101" s="236"/>
      <c r="L1101" s="45"/>
      <c r="M1101" s="237" t="s">
        <v>1</v>
      </c>
      <c r="N1101" s="238" t="s">
        <v>41</v>
      </c>
      <c r="O1101" s="92"/>
      <c r="P1101" s="239">
        <f>O1101*H1101</f>
        <v>0</v>
      </c>
      <c r="Q1101" s="239">
        <v>0</v>
      </c>
      <c r="R1101" s="239">
        <f>Q1101*H1101</f>
        <v>0</v>
      </c>
      <c r="S1101" s="239">
        <v>0</v>
      </c>
      <c r="T1101" s="240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1" t="s">
        <v>277</v>
      </c>
      <c r="AT1101" s="241" t="s">
        <v>205</v>
      </c>
      <c r="AU1101" s="241" t="s">
        <v>85</v>
      </c>
      <c r="AY1101" s="18" t="s">
        <v>203</v>
      </c>
      <c r="BE1101" s="242">
        <f>IF(N1101="základní",J1101,0)</f>
        <v>0</v>
      </c>
      <c r="BF1101" s="242">
        <f>IF(N1101="snížená",J1101,0)</f>
        <v>0</v>
      </c>
      <c r="BG1101" s="242">
        <f>IF(N1101="zákl. přenesená",J1101,0)</f>
        <v>0</v>
      </c>
      <c r="BH1101" s="242">
        <f>IF(N1101="sníž. přenesená",J1101,0)</f>
        <v>0</v>
      </c>
      <c r="BI1101" s="242">
        <f>IF(N1101="nulová",J1101,0)</f>
        <v>0</v>
      </c>
      <c r="BJ1101" s="18" t="s">
        <v>83</v>
      </c>
      <c r="BK1101" s="242">
        <f>ROUND(I1101*H1101,2)</f>
        <v>0</v>
      </c>
      <c r="BL1101" s="18" t="s">
        <v>277</v>
      </c>
      <c r="BM1101" s="241" t="s">
        <v>1306</v>
      </c>
    </row>
    <row r="1102" s="12" customFormat="1" ht="22.8" customHeight="1">
      <c r="A1102" s="12"/>
      <c r="B1102" s="213"/>
      <c r="C1102" s="214"/>
      <c r="D1102" s="215" t="s">
        <v>75</v>
      </c>
      <c r="E1102" s="227" t="s">
        <v>1307</v>
      </c>
      <c r="F1102" s="227" t="s">
        <v>1308</v>
      </c>
      <c r="G1102" s="214"/>
      <c r="H1102" s="214"/>
      <c r="I1102" s="217"/>
      <c r="J1102" s="228">
        <f>BK1102</f>
        <v>0</v>
      </c>
      <c r="K1102" s="214"/>
      <c r="L1102" s="219"/>
      <c r="M1102" s="220"/>
      <c r="N1102" s="221"/>
      <c r="O1102" s="221"/>
      <c r="P1102" s="222">
        <f>SUM(P1103:P1160)</f>
        <v>0</v>
      </c>
      <c r="Q1102" s="221"/>
      <c r="R1102" s="222">
        <f>SUM(R1103:R1160)</f>
        <v>5.4527489800000009</v>
      </c>
      <c r="S1102" s="221"/>
      <c r="T1102" s="223">
        <f>SUM(T1103:T1160)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24" t="s">
        <v>85</v>
      </c>
      <c r="AT1102" s="225" t="s">
        <v>75</v>
      </c>
      <c r="AU1102" s="225" t="s">
        <v>83</v>
      </c>
      <c r="AY1102" s="224" t="s">
        <v>203</v>
      </c>
      <c r="BK1102" s="226">
        <f>SUM(BK1103:BK1160)</f>
        <v>0</v>
      </c>
    </row>
    <row r="1103" s="2" customFormat="1" ht="24.15" customHeight="1">
      <c r="A1103" s="39"/>
      <c r="B1103" s="40"/>
      <c r="C1103" s="229" t="s">
        <v>3399</v>
      </c>
      <c r="D1103" s="229" t="s">
        <v>205</v>
      </c>
      <c r="E1103" s="230" t="s">
        <v>3400</v>
      </c>
      <c r="F1103" s="231" t="s">
        <v>3401</v>
      </c>
      <c r="G1103" s="232" t="s">
        <v>213</v>
      </c>
      <c r="H1103" s="233">
        <v>45</v>
      </c>
      <c r="I1103" s="234"/>
      <c r="J1103" s="235">
        <f>ROUND(I1103*H1103,2)</f>
        <v>0</v>
      </c>
      <c r="K1103" s="236"/>
      <c r="L1103" s="45"/>
      <c r="M1103" s="237" t="s">
        <v>1</v>
      </c>
      <c r="N1103" s="238" t="s">
        <v>41</v>
      </c>
      <c r="O1103" s="92"/>
      <c r="P1103" s="239">
        <f>O1103*H1103</f>
        <v>0</v>
      </c>
      <c r="Q1103" s="239">
        <v>6.0000000000000002E-05</v>
      </c>
      <c r="R1103" s="239">
        <f>Q1103*H1103</f>
        <v>0.0027000000000000001</v>
      </c>
      <c r="S1103" s="239">
        <v>0</v>
      </c>
      <c r="T1103" s="240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41" t="s">
        <v>277</v>
      </c>
      <c r="AT1103" s="241" t="s">
        <v>205</v>
      </c>
      <c r="AU1103" s="241" t="s">
        <v>85</v>
      </c>
      <c r="AY1103" s="18" t="s">
        <v>203</v>
      </c>
      <c r="BE1103" s="242">
        <f>IF(N1103="základní",J1103,0)</f>
        <v>0</v>
      </c>
      <c r="BF1103" s="242">
        <f>IF(N1103="snížená",J1103,0)</f>
        <v>0</v>
      </c>
      <c r="BG1103" s="242">
        <f>IF(N1103="zákl. přenesená",J1103,0)</f>
        <v>0</v>
      </c>
      <c r="BH1103" s="242">
        <f>IF(N1103="sníž. přenesená",J1103,0)</f>
        <v>0</v>
      </c>
      <c r="BI1103" s="242">
        <f>IF(N1103="nulová",J1103,0)</f>
        <v>0</v>
      </c>
      <c r="BJ1103" s="18" t="s">
        <v>83</v>
      </c>
      <c r="BK1103" s="242">
        <f>ROUND(I1103*H1103,2)</f>
        <v>0</v>
      </c>
      <c r="BL1103" s="18" t="s">
        <v>277</v>
      </c>
      <c r="BM1103" s="241" t="s">
        <v>3402</v>
      </c>
    </row>
    <row r="1104" s="14" customFormat="1">
      <c r="A1104" s="14"/>
      <c r="B1104" s="254"/>
      <c r="C1104" s="255"/>
      <c r="D1104" s="245" t="s">
        <v>243</v>
      </c>
      <c r="E1104" s="256" t="s">
        <v>1</v>
      </c>
      <c r="F1104" s="257" t="s">
        <v>3403</v>
      </c>
      <c r="G1104" s="255"/>
      <c r="H1104" s="258">
        <v>45</v>
      </c>
      <c r="I1104" s="259"/>
      <c r="J1104" s="255"/>
      <c r="K1104" s="255"/>
      <c r="L1104" s="260"/>
      <c r="M1104" s="261"/>
      <c r="N1104" s="262"/>
      <c r="O1104" s="262"/>
      <c r="P1104" s="262"/>
      <c r="Q1104" s="262"/>
      <c r="R1104" s="262"/>
      <c r="S1104" s="262"/>
      <c r="T1104" s="26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4" t="s">
        <v>243</v>
      </c>
      <c r="AU1104" s="264" t="s">
        <v>85</v>
      </c>
      <c r="AV1104" s="14" t="s">
        <v>85</v>
      </c>
      <c r="AW1104" s="14" t="s">
        <v>32</v>
      </c>
      <c r="AX1104" s="14" t="s">
        <v>76</v>
      </c>
      <c r="AY1104" s="264" t="s">
        <v>203</v>
      </c>
    </row>
    <row r="1105" s="15" customFormat="1">
      <c r="A1105" s="15"/>
      <c r="B1105" s="265"/>
      <c r="C1105" s="266"/>
      <c r="D1105" s="245" t="s">
        <v>243</v>
      </c>
      <c r="E1105" s="267" t="s">
        <v>1</v>
      </c>
      <c r="F1105" s="268" t="s">
        <v>247</v>
      </c>
      <c r="G1105" s="266"/>
      <c r="H1105" s="269">
        <v>45</v>
      </c>
      <c r="I1105" s="270"/>
      <c r="J1105" s="266"/>
      <c r="K1105" s="266"/>
      <c r="L1105" s="271"/>
      <c r="M1105" s="272"/>
      <c r="N1105" s="273"/>
      <c r="O1105" s="273"/>
      <c r="P1105" s="273"/>
      <c r="Q1105" s="273"/>
      <c r="R1105" s="273"/>
      <c r="S1105" s="273"/>
      <c r="T1105" s="274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75" t="s">
        <v>243</v>
      </c>
      <c r="AU1105" s="275" t="s">
        <v>85</v>
      </c>
      <c r="AV1105" s="15" t="s">
        <v>209</v>
      </c>
      <c r="AW1105" s="15" t="s">
        <v>32</v>
      </c>
      <c r="AX1105" s="15" t="s">
        <v>83</v>
      </c>
      <c r="AY1105" s="275" t="s">
        <v>203</v>
      </c>
    </row>
    <row r="1106" s="2" customFormat="1" ht="24.15" customHeight="1">
      <c r="A1106" s="39"/>
      <c r="B1106" s="40"/>
      <c r="C1106" s="229" t="s">
        <v>2108</v>
      </c>
      <c r="D1106" s="229" t="s">
        <v>205</v>
      </c>
      <c r="E1106" s="230" t="s">
        <v>3404</v>
      </c>
      <c r="F1106" s="231" t="s">
        <v>3405</v>
      </c>
      <c r="G1106" s="232" t="s">
        <v>213</v>
      </c>
      <c r="H1106" s="233">
        <v>45</v>
      </c>
      <c r="I1106" s="234"/>
      <c r="J1106" s="235">
        <f>ROUND(I1106*H1106,2)</f>
        <v>0</v>
      </c>
      <c r="K1106" s="236"/>
      <c r="L1106" s="45"/>
      <c r="M1106" s="237" t="s">
        <v>1</v>
      </c>
      <c r="N1106" s="238" t="s">
        <v>41</v>
      </c>
      <c r="O1106" s="92"/>
      <c r="P1106" s="239">
        <f>O1106*H1106</f>
        <v>0</v>
      </c>
      <c r="Q1106" s="239">
        <v>2.0000000000000002E-05</v>
      </c>
      <c r="R1106" s="239">
        <f>Q1106*H1106</f>
        <v>0.00090000000000000008</v>
      </c>
      <c r="S1106" s="239">
        <v>0</v>
      </c>
      <c r="T1106" s="240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1" t="s">
        <v>277</v>
      </c>
      <c r="AT1106" s="241" t="s">
        <v>205</v>
      </c>
      <c r="AU1106" s="241" t="s">
        <v>85</v>
      </c>
      <c r="AY1106" s="18" t="s">
        <v>203</v>
      </c>
      <c r="BE1106" s="242">
        <f>IF(N1106="základní",J1106,0)</f>
        <v>0</v>
      </c>
      <c r="BF1106" s="242">
        <f>IF(N1106="snížená",J1106,0)</f>
        <v>0</v>
      </c>
      <c r="BG1106" s="242">
        <f>IF(N1106="zákl. přenesená",J1106,0)</f>
        <v>0</v>
      </c>
      <c r="BH1106" s="242">
        <f>IF(N1106="sníž. přenesená",J1106,0)</f>
        <v>0</v>
      </c>
      <c r="BI1106" s="242">
        <f>IF(N1106="nulová",J1106,0)</f>
        <v>0</v>
      </c>
      <c r="BJ1106" s="18" t="s">
        <v>83</v>
      </c>
      <c r="BK1106" s="242">
        <f>ROUND(I1106*H1106,2)</f>
        <v>0</v>
      </c>
      <c r="BL1106" s="18" t="s">
        <v>277</v>
      </c>
      <c r="BM1106" s="241" t="s">
        <v>3406</v>
      </c>
    </row>
    <row r="1107" s="2" customFormat="1" ht="24.15" customHeight="1">
      <c r="A1107" s="39"/>
      <c r="B1107" s="40"/>
      <c r="C1107" s="229" t="s">
        <v>3407</v>
      </c>
      <c r="D1107" s="229" t="s">
        <v>205</v>
      </c>
      <c r="E1107" s="230" t="s">
        <v>3408</v>
      </c>
      <c r="F1107" s="231" t="s">
        <v>3409</v>
      </c>
      <c r="G1107" s="232" t="s">
        <v>213</v>
      </c>
      <c r="H1107" s="233">
        <v>45</v>
      </c>
      <c r="I1107" s="234"/>
      <c r="J1107" s="235">
        <f>ROUND(I1107*H1107,2)</f>
        <v>0</v>
      </c>
      <c r="K1107" s="236"/>
      <c r="L1107" s="45"/>
      <c r="M1107" s="237" t="s">
        <v>1</v>
      </c>
      <c r="N1107" s="238" t="s">
        <v>41</v>
      </c>
      <c r="O1107" s="92"/>
      <c r="P1107" s="239">
        <f>O1107*H1107</f>
        <v>0</v>
      </c>
      <c r="Q1107" s="239">
        <v>0.00013999999999999999</v>
      </c>
      <c r="R1107" s="239">
        <f>Q1107*H1107</f>
        <v>0.0062999999999999992</v>
      </c>
      <c r="S1107" s="239">
        <v>0</v>
      </c>
      <c r="T1107" s="240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1" t="s">
        <v>277</v>
      </c>
      <c r="AT1107" s="241" t="s">
        <v>205</v>
      </c>
      <c r="AU1107" s="241" t="s">
        <v>85</v>
      </c>
      <c r="AY1107" s="18" t="s">
        <v>203</v>
      </c>
      <c r="BE1107" s="242">
        <f>IF(N1107="základní",J1107,0)</f>
        <v>0</v>
      </c>
      <c r="BF1107" s="242">
        <f>IF(N1107="snížená",J1107,0)</f>
        <v>0</v>
      </c>
      <c r="BG1107" s="242">
        <f>IF(N1107="zákl. přenesená",J1107,0)</f>
        <v>0</v>
      </c>
      <c r="BH1107" s="242">
        <f>IF(N1107="sníž. přenesená",J1107,0)</f>
        <v>0</v>
      </c>
      <c r="BI1107" s="242">
        <f>IF(N1107="nulová",J1107,0)</f>
        <v>0</v>
      </c>
      <c r="BJ1107" s="18" t="s">
        <v>83</v>
      </c>
      <c r="BK1107" s="242">
        <f>ROUND(I1107*H1107,2)</f>
        <v>0</v>
      </c>
      <c r="BL1107" s="18" t="s">
        <v>277</v>
      </c>
      <c r="BM1107" s="241" t="s">
        <v>3410</v>
      </c>
    </row>
    <row r="1108" s="2" customFormat="1" ht="24.15" customHeight="1">
      <c r="A1108" s="39"/>
      <c r="B1108" s="40"/>
      <c r="C1108" s="229" t="s">
        <v>2111</v>
      </c>
      <c r="D1108" s="229" t="s">
        <v>205</v>
      </c>
      <c r="E1108" s="230" t="s">
        <v>3411</v>
      </c>
      <c r="F1108" s="231" t="s">
        <v>3412</v>
      </c>
      <c r="G1108" s="232" t="s">
        <v>213</v>
      </c>
      <c r="H1108" s="233">
        <v>90</v>
      </c>
      <c r="I1108" s="234"/>
      <c r="J1108" s="235">
        <f>ROUND(I1108*H1108,2)</f>
        <v>0</v>
      </c>
      <c r="K1108" s="236"/>
      <c r="L1108" s="45"/>
      <c r="M1108" s="237" t="s">
        <v>1</v>
      </c>
      <c r="N1108" s="238" t="s">
        <v>41</v>
      </c>
      <c r="O1108" s="92"/>
      <c r="P1108" s="239">
        <f>O1108*H1108</f>
        <v>0</v>
      </c>
      <c r="Q1108" s="239">
        <v>0.00017000000000000001</v>
      </c>
      <c r="R1108" s="239">
        <f>Q1108*H1108</f>
        <v>0.015300000000000001</v>
      </c>
      <c r="S1108" s="239">
        <v>0</v>
      </c>
      <c r="T1108" s="240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41" t="s">
        <v>277</v>
      </c>
      <c r="AT1108" s="241" t="s">
        <v>205</v>
      </c>
      <c r="AU1108" s="241" t="s">
        <v>85</v>
      </c>
      <c r="AY1108" s="18" t="s">
        <v>203</v>
      </c>
      <c r="BE1108" s="242">
        <f>IF(N1108="základní",J1108,0)</f>
        <v>0</v>
      </c>
      <c r="BF1108" s="242">
        <f>IF(N1108="snížená",J1108,0)</f>
        <v>0</v>
      </c>
      <c r="BG1108" s="242">
        <f>IF(N1108="zákl. přenesená",J1108,0)</f>
        <v>0</v>
      </c>
      <c r="BH1108" s="242">
        <f>IF(N1108="sníž. přenesená",J1108,0)</f>
        <v>0</v>
      </c>
      <c r="BI1108" s="242">
        <f>IF(N1108="nulová",J1108,0)</f>
        <v>0</v>
      </c>
      <c r="BJ1108" s="18" t="s">
        <v>83</v>
      </c>
      <c r="BK1108" s="242">
        <f>ROUND(I1108*H1108,2)</f>
        <v>0</v>
      </c>
      <c r="BL1108" s="18" t="s">
        <v>277</v>
      </c>
      <c r="BM1108" s="241" t="s">
        <v>3413</v>
      </c>
    </row>
    <row r="1109" s="14" customFormat="1">
      <c r="A1109" s="14"/>
      <c r="B1109" s="254"/>
      <c r="C1109" s="255"/>
      <c r="D1109" s="245" t="s">
        <v>243</v>
      </c>
      <c r="E1109" s="256" t="s">
        <v>1</v>
      </c>
      <c r="F1109" s="257" t="s">
        <v>3414</v>
      </c>
      <c r="G1109" s="255"/>
      <c r="H1109" s="258">
        <v>90</v>
      </c>
      <c r="I1109" s="259"/>
      <c r="J1109" s="255"/>
      <c r="K1109" s="255"/>
      <c r="L1109" s="260"/>
      <c r="M1109" s="261"/>
      <c r="N1109" s="262"/>
      <c r="O1109" s="262"/>
      <c r="P1109" s="262"/>
      <c r="Q1109" s="262"/>
      <c r="R1109" s="262"/>
      <c r="S1109" s="262"/>
      <c r="T1109" s="26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4" t="s">
        <v>243</v>
      </c>
      <c r="AU1109" s="264" t="s">
        <v>85</v>
      </c>
      <c r="AV1109" s="14" t="s">
        <v>85</v>
      </c>
      <c r="AW1109" s="14" t="s">
        <v>32</v>
      </c>
      <c r="AX1109" s="14" t="s">
        <v>76</v>
      </c>
      <c r="AY1109" s="264" t="s">
        <v>203</v>
      </c>
    </row>
    <row r="1110" s="15" customFormat="1">
      <c r="A1110" s="15"/>
      <c r="B1110" s="265"/>
      <c r="C1110" s="266"/>
      <c r="D1110" s="245" t="s">
        <v>243</v>
      </c>
      <c r="E1110" s="267" t="s">
        <v>1</v>
      </c>
      <c r="F1110" s="268" t="s">
        <v>247</v>
      </c>
      <c r="G1110" s="266"/>
      <c r="H1110" s="269">
        <v>90</v>
      </c>
      <c r="I1110" s="270"/>
      <c r="J1110" s="266"/>
      <c r="K1110" s="266"/>
      <c r="L1110" s="271"/>
      <c r="M1110" s="272"/>
      <c r="N1110" s="273"/>
      <c r="O1110" s="273"/>
      <c r="P1110" s="273"/>
      <c r="Q1110" s="273"/>
      <c r="R1110" s="273"/>
      <c r="S1110" s="273"/>
      <c r="T1110" s="274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75" t="s">
        <v>243</v>
      </c>
      <c r="AU1110" s="275" t="s">
        <v>85</v>
      </c>
      <c r="AV1110" s="15" t="s">
        <v>209</v>
      </c>
      <c r="AW1110" s="15" t="s">
        <v>32</v>
      </c>
      <c r="AX1110" s="15" t="s">
        <v>83</v>
      </c>
      <c r="AY1110" s="275" t="s">
        <v>203</v>
      </c>
    </row>
    <row r="1111" s="2" customFormat="1" ht="24.15" customHeight="1">
      <c r="A1111" s="39"/>
      <c r="B1111" s="40"/>
      <c r="C1111" s="229" t="s">
        <v>3415</v>
      </c>
      <c r="D1111" s="229" t="s">
        <v>205</v>
      </c>
      <c r="E1111" s="230" t="s">
        <v>1331</v>
      </c>
      <c r="F1111" s="231" t="s">
        <v>1332</v>
      </c>
      <c r="G1111" s="232" t="s">
        <v>213</v>
      </c>
      <c r="H1111" s="233">
        <v>854.74800000000005</v>
      </c>
      <c r="I1111" s="234"/>
      <c r="J1111" s="235">
        <f>ROUND(I1111*H1111,2)</f>
        <v>0</v>
      </c>
      <c r="K1111" s="236"/>
      <c r="L1111" s="45"/>
      <c r="M1111" s="237" t="s">
        <v>1</v>
      </c>
      <c r="N1111" s="238" t="s">
        <v>41</v>
      </c>
      <c r="O1111" s="92"/>
      <c r="P1111" s="239">
        <f>O1111*H1111</f>
        <v>0</v>
      </c>
      <c r="Q1111" s="239">
        <v>0.00013999999999999999</v>
      </c>
      <c r="R1111" s="239">
        <f>Q1111*H1111</f>
        <v>0.11966472</v>
      </c>
      <c r="S1111" s="239">
        <v>0</v>
      </c>
      <c r="T1111" s="240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1" t="s">
        <v>277</v>
      </c>
      <c r="AT1111" s="241" t="s">
        <v>205</v>
      </c>
      <c r="AU1111" s="241" t="s">
        <v>85</v>
      </c>
      <c r="AY1111" s="18" t="s">
        <v>203</v>
      </c>
      <c r="BE1111" s="242">
        <f>IF(N1111="základní",J1111,0)</f>
        <v>0</v>
      </c>
      <c r="BF1111" s="242">
        <f>IF(N1111="snížená",J1111,0)</f>
        <v>0</v>
      </c>
      <c r="BG1111" s="242">
        <f>IF(N1111="zákl. přenesená",J1111,0)</f>
        <v>0</v>
      </c>
      <c r="BH1111" s="242">
        <f>IF(N1111="sníž. přenesená",J1111,0)</f>
        <v>0</v>
      </c>
      <c r="BI1111" s="242">
        <f>IF(N1111="nulová",J1111,0)</f>
        <v>0</v>
      </c>
      <c r="BJ1111" s="18" t="s">
        <v>83</v>
      </c>
      <c r="BK1111" s="242">
        <f>ROUND(I1111*H1111,2)</f>
        <v>0</v>
      </c>
      <c r="BL1111" s="18" t="s">
        <v>277</v>
      </c>
      <c r="BM1111" s="241" t="s">
        <v>1333</v>
      </c>
    </row>
    <row r="1112" s="2" customFormat="1">
      <c r="A1112" s="39"/>
      <c r="B1112" s="40"/>
      <c r="C1112" s="41"/>
      <c r="D1112" s="245" t="s">
        <v>474</v>
      </c>
      <c r="E1112" s="41"/>
      <c r="F1112" s="276" t="s">
        <v>1334</v>
      </c>
      <c r="G1112" s="41"/>
      <c r="H1112" s="41"/>
      <c r="I1112" s="277"/>
      <c r="J1112" s="41"/>
      <c r="K1112" s="41"/>
      <c r="L1112" s="45"/>
      <c r="M1112" s="278"/>
      <c r="N1112" s="279"/>
      <c r="O1112" s="92"/>
      <c r="P1112" s="92"/>
      <c r="Q1112" s="92"/>
      <c r="R1112" s="92"/>
      <c r="S1112" s="92"/>
      <c r="T1112" s="93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T1112" s="18" t="s">
        <v>474</v>
      </c>
      <c r="AU1112" s="18" t="s">
        <v>85</v>
      </c>
    </row>
    <row r="1113" s="14" customFormat="1">
      <c r="A1113" s="14"/>
      <c r="B1113" s="254"/>
      <c r="C1113" s="255"/>
      <c r="D1113" s="245" t="s">
        <v>243</v>
      </c>
      <c r="E1113" s="256" t="s">
        <v>1</v>
      </c>
      <c r="F1113" s="257" t="s">
        <v>1335</v>
      </c>
      <c r="G1113" s="255"/>
      <c r="H1113" s="258">
        <v>854.74800000000005</v>
      </c>
      <c r="I1113" s="259"/>
      <c r="J1113" s="255"/>
      <c r="K1113" s="255"/>
      <c r="L1113" s="260"/>
      <c r="M1113" s="261"/>
      <c r="N1113" s="262"/>
      <c r="O1113" s="262"/>
      <c r="P1113" s="262"/>
      <c r="Q1113" s="262"/>
      <c r="R1113" s="262"/>
      <c r="S1113" s="262"/>
      <c r="T1113" s="26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4" t="s">
        <v>243</v>
      </c>
      <c r="AU1113" s="264" t="s">
        <v>85</v>
      </c>
      <c r="AV1113" s="14" t="s">
        <v>85</v>
      </c>
      <c r="AW1113" s="14" t="s">
        <v>32</v>
      </c>
      <c r="AX1113" s="14" t="s">
        <v>76</v>
      </c>
      <c r="AY1113" s="264" t="s">
        <v>203</v>
      </c>
    </row>
    <row r="1114" s="15" customFormat="1">
      <c r="A1114" s="15"/>
      <c r="B1114" s="265"/>
      <c r="C1114" s="266"/>
      <c r="D1114" s="245" t="s">
        <v>243</v>
      </c>
      <c r="E1114" s="267" t="s">
        <v>1</v>
      </c>
      <c r="F1114" s="268" t="s">
        <v>247</v>
      </c>
      <c r="G1114" s="266"/>
      <c r="H1114" s="269">
        <v>854.74800000000005</v>
      </c>
      <c r="I1114" s="270"/>
      <c r="J1114" s="266"/>
      <c r="K1114" s="266"/>
      <c r="L1114" s="271"/>
      <c r="M1114" s="272"/>
      <c r="N1114" s="273"/>
      <c r="O1114" s="273"/>
      <c r="P1114" s="273"/>
      <c r="Q1114" s="273"/>
      <c r="R1114" s="273"/>
      <c r="S1114" s="273"/>
      <c r="T1114" s="274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5" t="s">
        <v>243</v>
      </c>
      <c r="AU1114" s="275" t="s">
        <v>85</v>
      </c>
      <c r="AV1114" s="15" t="s">
        <v>209</v>
      </c>
      <c r="AW1114" s="15" t="s">
        <v>32</v>
      </c>
      <c r="AX1114" s="15" t="s">
        <v>83</v>
      </c>
      <c r="AY1114" s="275" t="s">
        <v>203</v>
      </c>
    </row>
    <row r="1115" s="2" customFormat="1" ht="16.5" customHeight="1">
      <c r="A1115" s="39"/>
      <c r="B1115" s="40"/>
      <c r="C1115" s="229" t="s">
        <v>2114</v>
      </c>
      <c r="D1115" s="229" t="s">
        <v>205</v>
      </c>
      <c r="E1115" s="230" t="s">
        <v>1337</v>
      </c>
      <c r="F1115" s="231" t="s">
        <v>1338</v>
      </c>
      <c r="G1115" s="232" t="s">
        <v>213</v>
      </c>
      <c r="H1115" s="233">
        <v>1025.115</v>
      </c>
      <c r="I1115" s="234"/>
      <c r="J1115" s="235">
        <f>ROUND(I1115*H1115,2)</f>
        <v>0</v>
      </c>
      <c r="K1115" s="236"/>
      <c r="L1115" s="45"/>
      <c r="M1115" s="237" t="s">
        <v>1</v>
      </c>
      <c r="N1115" s="238" t="s">
        <v>41</v>
      </c>
      <c r="O1115" s="92"/>
      <c r="P1115" s="239">
        <f>O1115*H1115</f>
        <v>0</v>
      </c>
      <c r="Q1115" s="239">
        <v>0.00018000000000000001</v>
      </c>
      <c r="R1115" s="239">
        <f>Q1115*H1115</f>
        <v>0.18452070000000001</v>
      </c>
      <c r="S1115" s="239">
        <v>0</v>
      </c>
      <c r="T1115" s="240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1" t="s">
        <v>277</v>
      </c>
      <c r="AT1115" s="241" t="s">
        <v>205</v>
      </c>
      <c r="AU1115" s="241" t="s">
        <v>85</v>
      </c>
      <c r="AY1115" s="18" t="s">
        <v>203</v>
      </c>
      <c r="BE1115" s="242">
        <f>IF(N1115="základní",J1115,0)</f>
        <v>0</v>
      </c>
      <c r="BF1115" s="242">
        <f>IF(N1115="snížená",J1115,0)</f>
        <v>0</v>
      </c>
      <c r="BG1115" s="242">
        <f>IF(N1115="zákl. přenesená",J1115,0)</f>
        <v>0</v>
      </c>
      <c r="BH1115" s="242">
        <f>IF(N1115="sníž. přenesená",J1115,0)</f>
        <v>0</v>
      </c>
      <c r="BI1115" s="242">
        <f>IF(N1115="nulová",J1115,0)</f>
        <v>0</v>
      </c>
      <c r="BJ1115" s="18" t="s">
        <v>83</v>
      </c>
      <c r="BK1115" s="242">
        <f>ROUND(I1115*H1115,2)</f>
        <v>0</v>
      </c>
      <c r="BL1115" s="18" t="s">
        <v>277</v>
      </c>
      <c r="BM1115" s="241" t="s">
        <v>1339</v>
      </c>
    </row>
    <row r="1116" s="2" customFormat="1">
      <c r="A1116" s="39"/>
      <c r="B1116" s="40"/>
      <c r="C1116" s="41"/>
      <c r="D1116" s="245" t="s">
        <v>474</v>
      </c>
      <c r="E1116" s="41"/>
      <c r="F1116" s="276" t="s">
        <v>1334</v>
      </c>
      <c r="G1116" s="41"/>
      <c r="H1116" s="41"/>
      <c r="I1116" s="277"/>
      <c r="J1116" s="41"/>
      <c r="K1116" s="41"/>
      <c r="L1116" s="45"/>
      <c r="M1116" s="278"/>
      <c r="N1116" s="279"/>
      <c r="O1116" s="92"/>
      <c r="P1116" s="92"/>
      <c r="Q1116" s="92"/>
      <c r="R1116" s="92"/>
      <c r="S1116" s="92"/>
      <c r="T1116" s="9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474</v>
      </c>
      <c r="AU1116" s="18" t="s">
        <v>85</v>
      </c>
    </row>
    <row r="1117" s="14" customFormat="1">
      <c r="A1117" s="14"/>
      <c r="B1117" s="254"/>
      <c r="C1117" s="255"/>
      <c r="D1117" s="245" t="s">
        <v>243</v>
      </c>
      <c r="E1117" s="256" t="s">
        <v>1</v>
      </c>
      <c r="F1117" s="257" t="s">
        <v>1340</v>
      </c>
      <c r="G1117" s="255"/>
      <c r="H1117" s="258">
        <v>1025.115</v>
      </c>
      <c r="I1117" s="259"/>
      <c r="J1117" s="255"/>
      <c r="K1117" s="255"/>
      <c r="L1117" s="260"/>
      <c r="M1117" s="261"/>
      <c r="N1117" s="262"/>
      <c r="O1117" s="262"/>
      <c r="P1117" s="262"/>
      <c r="Q1117" s="262"/>
      <c r="R1117" s="262"/>
      <c r="S1117" s="262"/>
      <c r="T1117" s="26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4" t="s">
        <v>243</v>
      </c>
      <c r="AU1117" s="264" t="s">
        <v>85</v>
      </c>
      <c r="AV1117" s="14" t="s">
        <v>85</v>
      </c>
      <c r="AW1117" s="14" t="s">
        <v>32</v>
      </c>
      <c r="AX1117" s="14" t="s">
        <v>76</v>
      </c>
      <c r="AY1117" s="264" t="s">
        <v>203</v>
      </c>
    </row>
    <row r="1118" s="15" customFormat="1">
      <c r="A1118" s="15"/>
      <c r="B1118" s="265"/>
      <c r="C1118" s="266"/>
      <c r="D1118" s="245" t="s">
        <v>243</v>
      </c>
      <c r="E1118" s="267" t="s">
        <v>1</v>
      </c>
      <c r="F1118" s="268" t="s">
        <v>247</v>
      </c>
      <c r="G1118" s="266"/>
      <c r="H1118" s="269">
        <v>1025.115</v>
      </c>
      <c r="I1118" s="270"/>
      <c r="J1118" s="266"/>
      <c r="K1118" s="266"/>
      <c r="L1118" s="271"/>
      <c r="M1118" s="272"/>
      <c r="N1118" s="273"/>
      <c r="O1118" s="273"/>
      <c r="P1118" s="273"/>
      <c r="Q1118" s="273"/>
      <c r="R1118" s="273"/>
      <c r="S1118" s="273"/>
      <c r="T1118" s="274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75" t="s">
        <v>243</v>
      </c>
      <c r="AU1118" s="275" t="s">
        <v>85</v>
      </c>
      <c r="AV1118" s="15" t="s">
        <v>209</v>
      </c>
      <c r="AW1118" s="15" t="s">
        <v>32</v>
      </c>
      <c r="AX1118" s="15" t="s">
        <v>83</v>
      </c>
      <c r="AY1118" s="275" t="s">
        <v>203</v>
      </c>
    </row>
    <row r="1119" s="2" customFormat="1" ht="24.15" customHeight="1">
      <c r="A1119" s="39"/>
      <c r="B1119" s="40"/>
      <c r="C1119" s="229" t="s">
        <v>3416</v>
      </c>
      <c r="D1119" s="229" t="s">
        <v>205</v>
      </c>
      <c r="E1119" s="230" t="s">
        <v>1342</v>
      </c>
      <c r="F1119" s="231" t="s">
        <v>1343</v>
      </c>
      <c r="G1119" s="232" t="s">
        <v>213</v>
      </c>
      <c r="H1119" s="233">
        <v>129.17599999999999</v>
      </c>
      <c r="I1119" s="234"/>
      <c r="J1119" s="235">
        <f>ROUND(I1119*H1119,2)</f>
        <v>0</v>
      </c>
      <c r="K1119" s="236"/>
      <c r="L1119" s="45"/>
      <c r="M1119" s="237" t="s">
        <v>1</v>
      </c>
      <c r="N1119" s="238" t="s">
        <v>41</v>
      </c>
      <c r="O1119" s="92"/>
      <c r="P1119" s="239">
        <f>O1119*H1119</f>
        <v>0</v>
      </c>
      <c r="Q1119" s="239">
        <v>0.00025000000000000001</v>
      </c>
      <c r="R1119" s="239">
        <f>Q1119*H1119</f>
        <v>0.032293999999999996</v>
      </c>
      <c r="S1119" s="239">
        <v>0</v>
      </c>
      <c r="T1119" s="240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1" t="s">
        <v>277</v>
      </c>
      <c r="AT1119" s="241" t="s">
        <v>205</v>
      </c>
      <c r="AU1119" s="241" t="s">
        <v>85</v>
      </c>
      <c r="AY1119" s="18" t="s">
        <v>203</v>
      </c>
      <c r="BE1119" s="242">
        <f>IF(N1119="základní",J1119,0)</f>
        <v>0</v>
      </c>
      <c r="BF1119" s="242">
        <f>IF(N1119="snížená",J1119,0)</f>
        <v>0</v>
      </c>
      <c r="BG1119" s="242">
        <f>IF(N1119="zákl. přenesená",J1119,0)</f>
        <v>0</v>
      </c>
      <c r="BH1119" s="242">
        <f>IF(N1119="sníž. přenesená",J1119,0)</f>
        <v>0</v>
      </c>
      <c r="BI1119" s="242">
        <f>IF(N1119="nulová",J1119,0)</f>
        <v>0</v>
      </c>
      <c r="BJ1119" s="18" t="s">
        <v>83</v>
      </c>
      <c r="BK1119" s="242">
        <f>ROUND(I1119*H1119,2)</f>
        <v>0</v>
      </c>
      <c r="BL1119" s="18" t="s">
        <v>277</v>
      </c>
      <c r="BM1119" s="241" t="s">
        <v>1344</v>
      </c>
    </row>
    <row r="1120" s="14" customFormat="1">
      <c r="A1120" s="14"/>
      <c r="B1120" s="254"/>
      <c r="C1120" s="255"/>
      <c r="D1120" s="245" t="s">
        <v>243</v>
      </c>
      <c r="E1120" s="256" t="s">
        <v>1</v>
      </c>
      <c r="F1120" s="257" t="s">
        <v>1345</v>
      </c>
      <c r="G1120" s="255"/>
      <c r="H1120" s="258">
        <v>129.17599999999999</v>
      </c>
      <c r="I1120" s="259"/>
      <c r="J1120" s="255"/>
      <c r="K1120" s="255"/>
      <c r="L1120" s="260"/>
      <c r="M1120" s="261"/>
      <c r="N1120" s="262"/>
      <c r="O1120" s="262"/>
      <c r="P1120" s="262"/>
      <c r="Q1120" s="262"/>
      <c r="R1120" s="262"/>
      <c r="S1120" s="262"/>
      <c r="T1120" s="26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4" t="s">
        <v>243</v>
      </c>
      <c r="AU1120" s="264" t="s">
        <v>85</v>
      </c>
      <c r="AV1120" s="14" t="s">
        <v>85</v>
      </c>
      <c r="AW1120" s="14" t="s">
        <v>32</v>
      </c>
      <c r="AX1120" s="14" t="s">
        <v>76</v>
      </c>
      <c r="AY1120" s="264" t="s">
        <v>203</v>
      </c>
    </row>
    <row r="1121" s="15" customFormat="1">
      <c r="A1121" s="15"/>
      <c r="B1121" s="265"/>
      <c r="C1121" s="266"/>
      <c r="D1121" s="245" t="s">
        <v>243</v>
      </c>
      <c r="E1121" s="267" t="s">
        <v>1</v>
      </c>
      <c r="F1121" s="268" t="s">
        <v>247</v>
      </c>
      <c r="G1121" s="266"/>
      <c r="H1121" s="269">
        <v>129.17599999999999</v>
      </c>
      <c r="I1121" s="270"/>
      <c r="J1121" s="266"/>
      <c r="K1121" s="266"/>
      <c r="L1121" s="271"/>
      <c r="M1121" s="272"/>
      <c r="N1121" s="273"/>
      <c r="O1121" s="273"/>
      <c r="P1121" s="273"/>
      <c r="Q1121" s="273"/>
      <c r="R1121" s="273"/>
      <c r="S1121" s="273"/>
      <c r="T1121" s="274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5" t="s">
        <v>243</v>
      </c>
      <c r="AU1121" s="275" t="s">
        <v>85</v>
      </c>
      <c r="AV1121" s="15" t="s">
        <v>209</v>
      </c>
      <c r="AW1121" s="15" t="s">
        <v>32</v>
      </c>
      <c r="AX1121" s="15" t="s">
        <v>83</v>
      </c>
      <c r="AY1121" s="275" t="s">
        <v>203</v>
      </c>
    </row>
    <row r="1122" s="2" customFormat="1" ht="21.75" customHeight="1">
      <c r="A1122" s="39"/>
      <c r="B1122" s="40"/>
      <c r="C1122" s="229" t="s">
        <v>2117</v>
      </c>
      <c r="D1122" s="229" t="s">
        <v>205</v>
      </c>
      <c r="E1122" s="230" t="s">
        <v>1347</v>
      </c>
      <c r="F1122" s="231" t="s">
        <v>1348</v>
      </c>
      <c r="G1122" s="232" t="s">
        <v>213</v>
      </c>
      <c r="H1122" s="233">
        <v>854.74800000000005</v>
      </c>
      <c r="I1122" s="234"/>
      <c r="J1122" s="235">
        <f>ROUND(I1122*H1122,2)</f>
        <v>0</v>
      </c>
      <c r="K1122" s="236"/>
      <c r="L1122" s="45"/>
      <c r="M1122" s="237" t="s">
        <v>1</v>
      </c>
      <c r="N1122" s="238" t="s">
        <v>41</v>
      </c>
      <c r="O1122" s="92"/>
      <c r="P1122" s="239">
        <f>O1122*H1122</f>
        <v>0</v>
      </c>
      <c r="Q1122" s="239">
        <v>0.00072000000000000005</v>
      </c>
      <c r="R1122" s="239">
        <f>Q1122*H1122</f>
        <v>0.61541856000000006</v>
      </c>
      <c r="S1122" s="239">
        <v>0</v>
      </c>
      <c r="T1122" s="240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1" t="s">
        <v>277</v>
      </c>
      <c r="AT1122" s="241" t="s">
        <v>205</v>
      </c>
      <c r="AU1122" s="241" t="s">
        <v>85</v>
      </c>
      <c r="AY1122" s="18" t="s">
        <v>203</v>
      </c>
      <c r="BE1122" s="242">
        <f>IF(N1122="základní",J1122,0)</f>
        <v>0</v>
      </c>
      <c r="BF1122" s="242">
        <f>IF(N1122="snížená",J1122,0)</f>
        <v>0</v>
      </c>
      <c r="BG1122" s="242">
        <f>IF(N1122="zákl. přenesená",J1122,0)</f>
        <v>0</v>
      </c>
      <c r="BH1122" s="242">
        <f>IF(N1122="sníž. přenesená",J1122,0)</f>
        <v>0</v>
      </c>
      <c r="BI1122" s="242">
        <f>IF(N1122="nulová",J1122,0)</f>
        <v>0</v>
      </c>
      <c r="BJ1122" s="18" t="s">
        <v>83</v>
      </c>
      <c r="BK1122" s="242">
        <f>ROUND(I1122*H1122,2)</f>
        <v>0</v>
      </c>
      <c r="BL1122" s="18" t="s">
        <v>277</v>
      </c>
      <c r="BM1122" s="241" t="s">
        <v>1349</v>
      </c>
    </row>
    <row r="1123" s="2" customFormat="1">
      <c r="A1123" s="39"/>
      <c r="B1123" s="40"/>
      <c r="C1123" s="41"/>
      <c r="D1123" s="245" t="s">
        <v>474</v>
      </c>
      <c r="E1123" s="41"/>
      <c r="F1123" s="276" t="s">
        <v>1334</v>
      </c>
      <c r="G1123" s="41"/>
      <c r="H1123" s="41"/>
      <c r="I1123" s="277"/>
      <c r="J1123" s="41"/>
      <c r="K1123" s="41"/>
      <c r="L1123" s="45"/>
      <c r="M1123" s="278"/>
      <c r="N1123" s="279"/>
      <c r="O1123" s="92"/>
      <c r="P1123" s="92"/>
      <c r="Q1123" s="92"/>
      <c r="R1123" s="92"/>
      <c r="S1123" s="92"/>
      <c r="T1123" s="93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474</v>
      </c>
      <c r="AU1123" s="18" t="s">
        <v>85</v>
      </c>
    </row>
    <row r="1124" s="2" customFormat="1" ht="21.75" customHeight="1">
      <c r="A1124" s="39"/>
      <c r="B1124" s="40"/>
      <c r="C1124" s="229" t="s">
        <v>3417</v>
      </c>
      <c r="D1124" s="229" t="s">
        <v>205</v>
      </c>
      <c r="E1124" s="230" t="s">
        <v>1351</v>
      </c>
      <c r="F1124" s="231" t="s">
        <v>1352</v>
      </c>
      <c r="G1124" s="232" t="s">
        <v>213</v>
      </c>
      <c r="H1124" s="233">
        <v>1025.115</v>
      </c>
      <c r="I1124" s="234"/>
      <c r="J1124" s="235">
        <f>ROUND(I1124*H1124,2)</f>
        <v>0</v>
      </c>
      <c r="K1124" s="236"/>
      <c r="L1124" s="45"/>
      <c r="M1124" s="237" t="s">
        <v>1</v>
      </c>
      <c r="N1124" s="238" t="s">
        <v>41</v>
      </c>
      <c r="O1124" s="92"/>
      <c r="P1124" s="239">
        <f>O1124*H1124</f>
        <v>0</v>
      </c>
      <c r="Q1124" s="239">
        <v>0.00092000000000000003</v>
      </c>
      <c r="R1124" s="239">
        <f>Q1124*H1124</f>
        <v>0.94310579999999999</v>
      </c>
      <c r="S1124" s="239">
        <v>0</v>
      </c>
      <c r="T1124" s="240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41" t="s">
        <v>277</v>
      </c>
      <c r="AT1124" s="241" t="s">
        <v>205</v>
      </c>
      <c r="AU1124" s="241" t="s">
        <v>85</v>
      </c>
      <c r="AY1124" s="18" t="s">
        <v>203</v>
      </c>
      <c r="BE1124" s="242">
        <f>IF(N1124="základní",J1124,0)</f>
        <v>0</v>
      </c>
      <c r="BF1124" s="242">
        <f>IF(N1124="snížená",J1124,0)</f>
        <v>0</v>
      </c>
      <c r="BG1124" s="242">
        <f>IF(N1124="zákl. přenesená",J1124,0)</f>
        <v>0</v>
      </c>
      <c r="BH1124" s="242">
        <f>IF(N1124="sníž. přenesená",J1124,0)</f>
        <v>0</v>
      </c>
      <c r="BI1124" s="242">
        <f>IF(N1124="nulová",J1124,0)</f>
        <v>0</v>
      </c>
      <c r="BJ1124" s="18" t="s">
        <v>83</v>
      </c>
      <c r="BK1124" s="242">
        <f>ROUND(I1124*H1124,2)</f>
        <v>0</v>
      </c>
      <c r="BL1124" s="18" t="s">
        <v>277</v>
      </c>
      <c r="BM1124" s="241" t="s">
        <v>1353</v>
      </c>
    </row>
    <row r="1125" s="2" customFormat="1">
      <c r="A1125" s="39"/>
      <c r="B1125" s="40"/>
      <c r="C1125" s="41"/>
      <c r="D1125" s="245" t="s">
        <v>474</v>
      </c>
      <c r="E1125" s="41"/>
      <c r="F1125" s="276" t="s">
        <v>1334</v>
      </c>
      <c r="G1125" s="41"/>
      <c r="H1125" s="41"/>
      <c r="I1125" s="277"/>
      <c r="J1125" s="41"/>
      <c r="K1125" s="41"/>
      <c r="L1125" s="45"/>
      <c r="M1125" s="278"/>
      <c r="N1125" s="279"/>
      <c r="O1125" s="92"/>
      <c r="P1125" s="92"/>
      <c r="Q1125" s="92"/>
      <c r="R1125" s="92"/>
      <c r="S1125" s="92"/>
      <c r="T1125" s="93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T1125" s="18" t="s">
        <v>474</v>
      </c>
      <c r="AU1125" s="18" t="s">
        <v>85</v>
      </c>
    </row>
    <row r="1126" s="2" customFormat="1" ht="16.5" customHeight="1">
      <c r="A1126" s="39"/>
      <c r="B1126" s="40"/>
      <c r="C1126" s="229" t="s">
        <v>2120</v>
      </c>
      <c r="D1126" s="229" t="s">
        <v>205</v>
      </c>
      <c r="E1126" s="230" t="s">
        <v>1355</v>
      </c>
      <c r="F1126" s="231" t="s">
        <v>1356</v>
      </c>
      <c r="G1126" s="232" t="s">
        <v>213</v>
      </c>
      <c r="H1126" s="233">
        <v>7636.6000000000004</v>
      </c>
      <c r="I1126" s="234"/>
      <c r="J1126" s="235">
        <f>ROUND(I1126*H1126,2)</f>
        <v>0</v>
      </c>
      <c r="K1126" s="236"/>
      <c r="L1126" s="45"/>
      <c r="M1126" s="237" t="s">
        <v>1</v>
      </c>
      <c r="N1126" s="238" t="s">
        <v>41</v>
      </c>
      <c r="O1126" s="92"/>
      <c r="P1126" s="239">
        <f>O1126*H1126</f>
        <v>0</v>
      </c>
      <c r="Q1126" s="239">
        <v>0.00021000000000000001</v>
      </c>
      <c r="R1126" s="239">
        <f>Q1126*H1126</f>
        <v>1.6036860000000002</v>
      </c>
      <c r="S1126" s="239">
        <v>0</v>
      </c>
      <c r="T1126" s="240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41" t="s">
        <v>277</v>
      </c>
      <c r="AT1126" s="241" t="s">
        <v>205</v>
      </c>
      <c r="AU1126" s="241" t="s">
        <v>85</v>
      </c>
      <c r="AY1126" s="18" t="s">
        <v>203</v>
      </c>
      <c r="BE1126" s="242">
        <f>IF(N1126="základní",J1126,0)</f>
        <v>0</v>
      </c>
      <c r="BF1126" s="242">
        <f>IF(N1126="snížená",J1126,0)</f>
        <v>0</v>
      </c>
      <c r="BG1126" s="242">
        <f>IF(N1126="zákl. přenesená",J1126,0)</f>
        <v>0</v>
      </c>
      <c r="BH1126" s="242">
        <f>IF(N1126="sníž. přenesená",J1126,0)</f>
        <v>0</v>
      </c>
      <c r="BI1126" s="242">
        <f>IF(N1126="nulová",J1126,0)</f>
        <v>0</v>
      </c>
      <c r="BJ1126" s="18" t="s">
        <v>83</v>
      </c>
      <c r="BK1126" s="242">
        <f>ROUND(I1126*H1126,2)</f>
        <v>0</v>
      </c>
      <c r="BL1126" s="18" t="s">
        <v>277</v>
      </c>
      <c r="BM1126" s="241" t="s">
        <v>1360</v>
      </c>
    </row>
    <row r="1127" s="2" customFormat="1" ht="16.5" customHeight="1">
      <c r="A1127" s="39"/>
      <c r="B1127" s="40"/>
      <c r="C1127" s="229" t="s">
        <v>3418</v>
      </c>
      <c r="D1127" s="229" t="s">
        <v>205</v>
      </c>
      <c r="E1127" s="230" t="s">
        <v>1361</v>
      </c>
      <c r="F1127" s="231" t="s">
        <v>1362</v>
      </c>
      <c r="G1127" s="232" t="s">
        <v>213</v>
      </c>
      <c r="H1127" s="233">
        <v>7636.6000000000004</v>
      </c>
      <c r="I1127" s="234"/>
      <c r="J1127" s="235">
        <f>ROUND(I1127*H1127,2)</f>
        <v>0</v>
      </c>
      <c r="K1127" s="236"/>
      <c r="L1127" s="45"/>
      <c r="M1127" s="237" t="s">
        <v>1</v>
      </c>
      <c r="N1127" s="238" t="s">
        <v>41</v>
      </c>
      <c r="O1127" s="92"/>
      <c r="P1127" s="239">
        <f>O1127*H1127</f>
        <v>0</v>
      </c>
      <c r="Q1127" s="239">
        <v>0.00025000000000000001</v>
      </c>
      <c r="R1127" s="239">
        <f>Q1127*H1127</f>
        <v>1.9091500000000001</v>
      </c>
      <c r="S1127" s="239">
        <v>0</v>
      </c>
      <c r="T1127" s="240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41" t="s">
        <v>277</v>
      </c>
      <c r="AT1127" s="241" t="s">
        <v>205</v>
      </c>
      <c r="AU1127" s="241" t="s">
        <v>85</v>
      </c>
      <c r="AY1127" s="18" t="s">
        <v>203</v>
      </c>
      <c r="BE1127" s="242">
        <f>IF(N1127="základní",J1127,0)</f>
        <v>0</v>
      </c>
      <c r="BF1127" s="242">
        <f>IF(N1127="snížená",J1127,0)</f>
        <v>0</v>
      </c>
      <c r="BG1127" s="242">
        <f>IF(N1127="zákl. přenesená",J1127,0)</f>
        <v>0</v>
      </c>
      <c r="BH1127" s="242">
        <f>IF(N1127="sníž. přenesená",J1127,0)</f>
        <v>0</v>
      </c>
      <c r="BI1127" s="242">
        <f>IF(N1127="nulová",J1127,0)</f>
        <v>0</v>
      </c>
      <c r="BJ1127" s="18" t="s">
        <v>83</v>
      </c>
      <c r="BK1127" s="242">
        <f>ROUND(I1127*H1127,2)</f>
        <v>0</v>
      </c>
      <c r="BL1127" s="18" t="s">
        <v>277</v>
      </c>
      <c r="BM1127" s="241" t="s">
        <v>1363</v>
      </c>
    </row>
    <row r="1128" s="14" customFormat="1">
      <c r="A1128" s="14"/>
      <c r="B1128" s="254"/>
      <c r="C1128" s="255"/>
      <c r="D1128" s="245" t="s">
        <v>243</v>
      </c>
      <c r="E1128" s="256" t="s">
        <v>1</v>
      </c>
      <c r="F1128" s="257" t="s">
        <v>2818</v>
      </c>
      <c r="G1128" s="255"/>
      <c r="H1128" s="258">
        <v>451.5</v>
      </c>
      <c r="I1128" s="259"/>
      <c r="J1128" s="255"/>
      <c r="K1128" s="255"/>
      <c r="L1128" s="260"/>
      <c r="M1128" s="261"/>
      <c r="N1128" s="262"/>
      <c r="O1128" s="262"/>
      <c r="P1128" s="262"/>
      <c r="Q1128" s="262"/>
      <c r="R1128" s="262"/>
      <c r="S1128" s="262"/>
      <c r="T1128" s="26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4" t="s">
        <v>243</v>
      </c>
      <c r="AU1128" s="264" t="s">
        <v>85</v>
      </c>
      <c r="AV1128" s="14" t="s">
        <v>85</v>
      </c>
      <c r="AW1128" s="14" t="s">
        <v>32</v>
      </c>
      <c r="AX1128" s="14" t="s">
        <v>76</v>
      </c>
      <c r="AY1128" s="264" t="s">
        <v>203</v>
      </c>
    </row>
    <row r="1129" s="14" customFormat="1">
      <c r="A1129" s="14"/>
      <c r="B1129" s="254"/>
      <c r="C1129" s="255"/>
      <c r="D1129" s="245" t="s">
        <v>243</v>
      </c>
      <c r="E1129" s="256" t="s">
        <v>1</v>
      </c>
      <c r="F1129" s="257" t="s">
        <v>1364</v>
      </c>
      <c r="G1129" s="255"/>
      <c r="H1129" s="258">
        <v>726.39999999999998</v>
      </c>
      <c r="I1129" s="259"/>
      <c r="J1129" s="255"/>
      <c r="K1129" s="255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4" t="s">
        <v>243</v>
      </c>
      <c r="AU1129" s="264" t="s">
        <v>85</v>
      </c>
      <c r="AV1129" s="14" t="s">
        <v>85</v>
      </c>
      <c r="AW1129" s="14" t="s">
        <v>32</v>
      </c>
      <c r="AX1129" s="14" t="s">
        <v>76</v>
      </c>
      <c r="AY1129" s="264" t="s">
        <v>203</v>
      </c>
    </row>
    <row r="1130" s="14" customFormat="1">
      <c r="A1130" s="14"/>
      <c r="B1130" s="254"/>
      <c r="C1130" s="255"/>
      <c r="D1130" s="245" t="s">
        <v>243</v>
      </c>
      <c r="E1130" s="256" t="s">
        <v>1</v>
      </c>
      <c r="F1130" s="257" t="s">
        <v>3419</v>
      </c>
      <c r="G1130" s="255"/>
      <c r="H1130" s="258">
        <v>271.60000000000002</v>
      </c>
      <c r="I1130" s="259"/>
      <c r="J1130" s="255"/>
      <c r="K1130" s="255"/>
      <c r="L1130" s="260"/>
      <c r="M1130" s="261"/>
      <c r="N1130" s="262"/>
      <c r="O1130" s="262"/>
      <c r="P1130" s="262"/>
      <c r="Q1130" s="262"/>
      <c r="R1130" s="262"/>
      <c r="S1130" s="262"/>
      <c r="T1130" s="26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4" t="s">
        <v>243</v>
      </c>
      <c r="AU1130" s="264" t="s">
        <v>85</v>
      </c>
      <c r="AV1130" s="14" t="s">
        <v>85</v>
      </c>
      <c r="AW1130" s="14" t="s">
        <v>32</v>
      </c>
      <c r="AX1130" s="14" t="s">
        <v>76</v>
      </c>
      <c r="AY1130" s="264" t="s">
        <v>203</v>
      </c>
    </row>
    <row r="1131" s="14" customFormat="1">
      <c r="A1131" s="14"/>
      <c r="B1131" s="254"/>
      <c r="C1131" s="255"/>
      <c r="D1131" s="245" t="s">
        <v>243</v>
      </c>
      <c r="E1131" s="256" t="s">
        <v>1</v>
      </c>
      <c r="F1131" s="257" t="s">
        <v>3420</v>
      </c>
      <c r="G1131" s="255"/>
      <c r="H1131" s="258">
        <v>60.399999999999999</v>
      </c>
      <c r="I1131" s="259"/>
      <c r="J1131" s="255"/>
      <c r="K1131" s="255"/>
      <c r="L1131" s="260"/>
      <c r="M1131" s="261"/>
      <c r="N1131" s="262"/>
      <c r="O1131" s="262"/>
      <c r="P1131" s="262"/>
      <c r="Q1131" s="262"/>
      <c r="R1131" s="262"/>
      <c r="S1131" s="262"/>
      <c r="T1131" s="26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4" t="s">
        <v>243</v>
      </c>
      <c r="AU1131" s="264" t="s">
        <v>85</v>
      </c>
      <c r="AV1131" s="14" t="s">
        <v>85</v>
      </c>
      <c r="AW1131" s="14" t="s">
        <v>32</v>
      </c>
      <c r="AX1131" s="14" t="s">
        <v>76</v>
      </c>
      <c r="AY1131" s="264" t="s">
        <v>203</v>
      </c>
    </row>
    <row r="1132" s="14" customFormat="1">
      <c r="A1132" s="14"/>
      <c r="B1132" s="254"/>
      <c r="C1132" s="255"/>
      <c r="D1132" s="245" t="s">
        <v>243</v>
      </c>
      <c r="E1132" s="256" t="s">
        <v>1</v>
      </c>
      <c r="F1132" s="257" t="s">
        <v>1367</v>
      </c>
      <c r="G1132" s="255"/>
      <c r="H1132" s="258">
        <v>99.400000000000006</v>
      </c>
      <c r="I1132" s="259"/>
      <c r="J1132" s="255"/>
      <c r="K1132" s="255"/>
      <c r="L1132" s="260"/>
      <c r="M1132" s="261"/>
      <c r="N1132" s="262"/>
      <c r="O1132" s="262"/>
      <c r="P1132" s="262"/>
      <c r="Q1132" s="262"/>
      <c r="R1132" s="262"/>
      <c r="S1132" s="262"/>
      <c r="T1132" s="26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4" t="s">
        <v>243</v>
      </c>
      <c r="AU1132" s="264" t="s">
        <v>85</v>
      </c>
      <c r="AV1132" s="14" t="s">
        <v>85</v>
      </c>
      <c r="AW1132" s="14" t="s">
        <v>32</v>
      </c>
      <c r="AX1132" s="14" t="s">
        <v>76</v>
      </c>
      <c r="AY1132" s="264" t="s">
        <v>203</v>
      </c>
    </row>
    <row r="1133" s="14" customFormat="1">
      <c r="A1133" s="14"/>
      <c r="B1133" s="254"/>
      <c r="C1133" s="255"/>
      <c r="D1133" s="245" t="s">
        <v>243</v>
      </c>
      <c r="E1133" s="256" t="s">
        <v>1</v>
      </c>
      <c r="F1133" s="257" t="s">
        <v>1368</v>
      </c>
      <c r="G1133" s="255"/>
      <c r="H1133" s="258">
        <v>132.40000000000001</v>
      </c>
      <c r="I1133" s="259"/>
      <c r="J1133" s="255"/>
      <c r="K1133" s="255"/>
      <c r="L1133" s="260"/>
      <c r="M1133" s="261"/>
      <c r="N1133" s="262"/>
      <c r="O1133" s="262"/>
      <c r="P1133" s="262"/>
      <c r="Q1133" s="262"/>
      <c r="R1133" s="262"/>
      <c r="S1133" s="262"/>
      <c r="T1133" s="26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4" t="s">
        <v>243</v>
      </c>
      <c r="AU1133" s="264" t="s">
        <v>85</v>
      </c>
      <c r="AV1133" s="14" t="s">
        <v>85</v>
      </c>
      <c r="AW1133" s="14" t="s">
        <v>32</v>
      </c>
      <c r="AX1133" s="14" t="s">
        <v>76</v>
      </c>
      <c r="AY1133" s="264" t="s">
        <v>203</v>
      </c>
    </row>
    <row r="1134" s="14" customFormat="1">
      <c r="A1134" s="14"/>
      <c r="B1134" s="254"/>
      <c r="C1134" s="255"/>
      <c r="D1134" s="245" t="s">
        <v>243</v>
      </c>
      <c r="E1134" s="256" t="s">
        <v>1</v>
      </c>
      <c r="F1134" s="257" t="s">
        <v>3421</v>
      </c>
      <c r="G1134" s="255"/>
      <c r="H1134" s="258">
        <v>198.5</v>
      </c>
      <c r="I1134" s="259"/>
      <c r="J1134" s="255"/>
      <c r="K1134" s="255"/>
      <c r="L1134" s="260"/>
      <c r="M1134" s="261"/>
      <c r="N1134" s="262"/>
      <c r="O1134" s="262"/>
      <c r="P1134" s="262"/>
      <c r="Q1134" s="262"/>
      <c r="R1134" s="262"/>
      <c r="S1134" s="262"/>
      <c r="T1134" s="26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4" t="s">
        <v>243</v>
      </c>
      <c r="AU1134" s="264" t="s">
        <v>85</v>
      </c>
      <c r="AV1134" s="14" t="s">
        <v>85</v>
      </c>
      <c r="AW1134" s="14" t="s">
        <v>32</v>
      </c>
      <c r="AX1134" s="14" t="s">
        <v>76</v>
      </c>
      <c r="AY1134" s="264" t="s">
        <v>203</v>
      </c>
    </row>
    <row r="1135" s="14" customFormat="1">
      <c r="A1135" s="14"/>
      <c r="B1135" s="254"/>
      <c r="C1135" s="255"/>
      <c r="D1135" s="245" t="s">
        <v>243</v>
      </c>
      <c r="E1135" s="256" t="s">
        <v>1</v>
      </c>
      <c r="F1135" s="257" t="s">
        <v>3422</v>
      </c>
      <c r="G1135" s="255"/>
      <c r="H1135" s="258">
        <v>2216.4000000000001</v>
      </c>
      <c r="I1135" s="259"/>
      <c r="J1135" s="255"/>
      <c r="K1135" s="255"/>
      <c r="L1135" s="260"/>
      <c r="M1135" s="261"/>
      <c r="N1135" s="262"/>
      <c r="O1135" s="262"/>
      <c r="P1135" s="262"/>
      <c r="Q1135" s="262"/>
      <c r="R1135" s="262"/>
      <c r="S1135" s="262"/>
      <c r="T1135" s="26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4" t="s">
        <v>243</v>
      </c>
      <c r="AU1135" s="264" t="s">
        <v>85</v>
      </c>
      <c r="AV1135" s="14" t="s">
        <v>85</v>
      </c>
      <c r="AW1135" s="14" t="s">
        <v>32</v>
      </c>
      <c r="AX1135" s="14" t="s">
        <v>76</v>
      </c>
      <c r="AY1135" s="264" t="s">
        <v>203</v>
      </c>
    </row>
    <row r="1136" s="14" customFormat="1">
      <c r="A1136" s="14"/>
      <c r="B1136" s="254"/>
      <c r="C1136" s="255"/>
      <c r="D1136" s="245" t="s">
        <v>243</v>
      </c>
      <c r="E1136" s="256" t="s">
        <v>1</v>
      </c>
      <c r="F1136" s="257" t="s">
        <v>3423</v>
      </c>
      <c r="G1136" s="255"/>
      <c r="H1136" s="258">
        <v>356.30000000000001</v>
      </c>
      <c r="I1136" s="259"/>
      <c r="J1136" s="255"/>
      <c r="K1136" s="255"/>
      <c r="L1136" s="260"/>
      <c r="M1136" s="261"/>
      <c r="N1136" s="262"/>
      <c r="O1136" s="262"/>
      <c r="P1136" s="262"/>
      <c r="Q1136" s="262"/>
      <c r="R1136" s="262"/>
      <c r="S1136" s="262"/>
      <c r="T1136" s="26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4" t="s">
        <v>243</v>
      </c>
      <c r="AU1136" s="264" t="s">
        <v>85</v>
      </c>
      <c r="AV1136" s="14" t="s">
        <v>85</v>
      </c>
      <c r="AW1136" s="14" t="s">
        <v>32</v>
      </c>
      <c r="AX1136" s="14" t="s">
        <v>76</v>
      </c>
      <c r="AY1136" s="264" t="s">
        <v>203</v>
      </c>
    </row>
    <row r="1137" s="14" customFormat="1">
      <c r="A1137" s="14"/>
      <c r="B1137" s="254"/>
      <c r="C1137" s="255"/>
      <c r="D1137" s="245" t="s">
        <v>243</v>
      </c>
      <c r="E1137" s="256" t="s">
        <v>1</v>
      </c>
      <c r="F1137" s="257" t="s">
        <v>411</v>
      </c>
      <c r="G1137" s="255"/>
      <c r="H1137" s="258">
        <v>22.899999999999999</v>
      </c>
      <c r="I1137" s="259"/>
      <c r="J1137" s="255"/>
      <c r="K1137" s="255"/>
      <c r="L1137" s="260"/>
      <c r="M1137" s="261"/>
      <c r="N1137" s="262"/>
      <c r="O1137" s="262"/>
      <c r="P1137" s="262"/>
      <c r="Q1137" s="262"/>
      <c r="R1137" s="262"/>
      <c r="S1137" s="262"/>
      <c r="T1137" s="26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4" t="s">
        <v>243</v>
      </c>
      <c r="AU1137" s="264" t="s">
        <v>85</v>
      </c>
      <c r="AV1137" s="14" t="s">
        <v>85</v>
      </c>
      <c r="AW1137" s="14" t="s">
        <v>32</v>
      </c>
      <c r="AX1137" s="14" t="s">
        <v>76</v>
      </c>
      <c r="AY1137" s="264" t="s">
        <v>203</v>
      </c>
    </row>
    <row r="1138" s="14" customFormat="1">
      <c r="A1138" s="14"/>
      <c r="B1138" s="254"/>
      <c r="C1138" s="255"/>
      <c r="D1138" s="245" t="s">
        <v>243</v>
      </c>
      <c r="E1138" s="256" t="s">
        <v>1</v>
      </c>
      <c r="F1138" s="257" t="s">
        <v>3424</v>
      </c>
      <c r="G1138" s="255"/>
      <c r="H1138" s="258">
        <v>52.600000000000001</v>
      </c>
      <c r="I1138" s="259"/>
      <c r="J1138" s="255"/>
      <c r="K1138" s="255"/>
      <c r="L1138" s="260"/>
      <c r="M1138" s="261"/>
      <c r="N1138" s="262"/>
      <c r="O1138" s="262"/>
      <c r="P1138" s="262"/>
      <c r="Q1138" s="262"/>
      <c r="R1138" s="262"/>
      <c r="S1138" s="262"/>
      <c r="T1138" s="26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4" t="s">
        <v>243</v>
      </c>
      <c r="AU1138" s="264" t="s">
        <v>85</v>
      </c>
      <c r="AV1138" s="14" t="s">
        <v>85</v>
      </c>
      <c r="AW1138" s="14" t="s">
        <v>32</v>
      </c>
      <c r="AX1138" s="14" t="s">
        <v>76</v>
      </c>
      <c r="AY1138" s="264" t="s">
        <v>203</v>
      </c>
    </row>
    <row r="1139" s="14" customFormat="1">
      <c r="A1139" s="14"/>
      <c r="B1139" s="254"/>
      <c r="C1139" s="255"/>
      <c r="D1139" s="245" t="s">
        <v>243</v>
      </c>
      <c r="E1139" s="256" t="s">
        <v>1</v>
      </c>
      <c r="F1139" s="257" t="s">
        <v>3425</v>
      </c>
      <c r="G1139" s="255"/>
      <c r="H1139" s="258">
        <v>286.80000000000001</v>
      </c>
      <c r="I1139" s="259"/>
      <c r="J1139" s="255"/>
      <c r="K1139" s="255"/>
      <c r="L1139" s="260"/>
      <c r="M1139" s="261"/>
      <c r="N1139" s="262"/>
      <c r="O1139" s="262"/>
      <c r="P1139" s="262"/>
      <c r="Q1139" s="262"/>
      <c r="R1139" s="262"/>
      <c r="S1139" s="262"/>
      <c r="T1139" s="26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4" t="s">
        <v>243</v>
      </c>
      <c r="AU1139" s="264" t="s">
        <v>85</v>
      </c>
      <c r="AV1139" s="14" t="s">
        <v>85</v>
      </c>
      <c r="AW1139" s="14" t="s">
        <v>32</v>
      </c>
      <c r="AX1139" s="14" t="s">
        <v>76</v>
      </c>
      <c r="AY1139" s="264" t="s">
        <v>203</v>
      </c>
    </row>
    <row r="1140" s="14" customFormat="1">
      <c r="A1140" s="14"/>
      <c r="B1140" s="254"/>
      <c r="C1140" s="255"/>
      <c r="D1140" s="245" t="s">
        <v>243</v>
      </c>
      <c r="E1140" s="256" t="s">
        <v>1</v>
      </c>
      <c r="F1140" s="257" t="s">
        <v>3426</v>
      </c>
      <c r="G1140" s="255"/>
      <c r="H1140" s="258">
        <v>23.899999999999999</v>
      </c>
      <c r="I1140" s="259"/>
      <c r="J1140" s="255"/>
      <c r="K1140" s="255"/>
      <c r="L1140" s="260"/>
      <c r="M1140" s="261"/>
      <c r="N1140" s="262"/>
      <c r="O1140" s="262"/>
      <c r="P1140" s="262"/>
      <c r="Q1140" s="262"/>
      <c r="R1140" s="262"/>
      <c r="S1140" s="262"/>
      <c r="T1140" s="26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4" t="s">
        <v>243</v>
      </c>
      <c r="AU1140" s="264" t="s">
        <v>85</v>
      </c>
      <c r="AV1140" s="14" t="s">
        <v>85</v>
      </c>
      <c r="AW1140" s="14" t="s">
        <v>32</v>
      </c>
      <c r="AX1140" s="14" t="s">
        <v>76</v>
      </c>
      <c r="AY1140" s="264" t="s">
        <v>203</v>
      </c>
    </row>
    <row r="1141" s="14" customFormat="1">
      <c r="A1141" s="14"/>
      <c r="B1141" s="254"/>
      <c r="C1141" s="255"/>
      <c r="D1141" s="245" t="s">
        <v>243</v>
      </c>
      <c r="E1141" s="256" t="s">
        <v>1</v>
      </c>
      <c r="F1141" s="257" t="s">
        <v>3427</v>
      </c>
      <c r="G1141" s="255"/>
      <c r="H1141" s="258">
        <v>506.19999999999999</v>
      </c>
      <c r="I1141" s="259"/>
      <c r="J1141" s="255"/>
      <c r="K1141" s="255"/>
      <c r="L1141" s="260"/>
      <c r="M1141" s="261"/>
      <c r="N1141" s="262"/>
      <c r="O1141" s="262"/>
      <c r="P1141" s="262"/>
      <c r="Q1141" s="262"/>
      <c r="R1141" s="262"/>
      <c r="S1141" s="262"/>
      <c r="T1141" s="26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4" t="s">
        <v>243</v>
      </c>
      <c r="AU1141" s="264" t="s">
        <v>85</v>
      </c>
      <c r="AV1141" s="14" t="s">
        <v>85</v>
      </c>
      <c r="AW1141" s="14" t="s">
        <v>32</v>
      </c>
      <c r="AX1141" s="14" t="s">
        <v>76</v>
      </c>
      <c r="AY1141" s="264" t="s">
        <v>203</v>
      </c>
    </row>
    <row r="1142" s="14" customFormat="1">
      <c r="A1142" s="14"/>
      <c r="B1142" s="254"/>
      <c r="C1142" s="255"/>
      <c r="D1142" s="245" t="s">
        <v>243</v>
      </c>
      <c r="E1142" s="256" t="s">
        <v>1</v>
      </c>
      <c r="F1142" s="257" t="s">
        <v>3428</v>
      </c>
      <c r="G1142" s="255"/>
      <c r="H1142" s="258">
        <v>457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4" t="s">
        <v>243</v>
      </c>
      <c r="AU1142" s="264" t="s">
        <v>85</v>
      </c>
      <c r="AV1142" s="14" t="s">
        <v>85</v>
      </c>
      <c r="AW1142" s="14" t="s">
        <v>32</v>
      </c>
      <c r="AX1142" s="14" t="s">
        <v>76</v>
      </c>
      <c r="AY1142" s="264" t="s">
        <v>203</v>
      </c>
    </row>
    <row r="1143" s="14" customFormat="1">
      <c r="A1143" s="14"/>
      <c r="B1143" s="254"/>
      <c r="C1143" s="255"/>
      <c r="D1143" s="245" t="s">
        <v>243</v>
      </c>
      <c r="E1143" s="256" t="s">
        <v>1</v>
      </c>
      <c r="F1143" s="257" t="s">
        <v>3429</v>
      </c>
      <c r="G1143" s="255"/>
      <c r="H1143" s="258">
        <v>84.200000000000003</v>
      </c>
      <c r="I1143" s="259"/>
      <c r="J1143" s="255"/>
      <c r="K1143" s="255"/>
      <c r="L1143" s="260"/>
      <c r="M1143" s="261"/>
      <c r="N1143" s="262"/>
      <c r="O1143" s="262"/>
      <c r="P1143" s="262"/>
      <c r="Q1143" s="262"/>
      <c r="R1143" s="262"/>
      <c r="S1143" s="262"/>
      <c r="T1143" s="26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4" t="s">
        <v>243</v>
      </c>
      <c r="AU1143" s="264" t="s">
        <v>85</v>
      </c>
      <c r="AV1143" s="14" t="s">
        <v>85</v>
      </c>
      <c r="AW1143" s="14" t="s">
        <v>32</v>
      </c>
      <c r="AX1143" s="14" t="s">
        <v>76</v>
      </c>
      <c r="AY1143" s="264" t="s">
        <v>203</v>
      </c>
    </row>
    <row r="1144" s="14" customFormat="1">
      <c r="A1144" s="14"/>
      <c r="B1144" s="254"/>
      <c r="C1144" s="255"/>
      <c r="D1144" s="245" t="s">
        <v>243</v>
      </c>
      <c r="E1144" s="256" t="s">
        <v>1</v>
      </c>
      <c r="F1144" s="257" t="s">
        <v>417</v>
      </c>
      <c r="G1144" s="255"/>
      <c r="H1144" s="258">
        <v>270.60000000000002</v>
      </c>
      <c r="I1144" s="259"/>
      <c r="J1144" s="255"/>
      <c r="K1144" s="255"/>
      <c r="L1144" s="260"/>
      <c r="M1144" s="261"/>
      <c r="N1144" s="262"/>
      <c r="O1144" s="262"/>
      <c r="P1144" s="262"/>
      <c r="Q1144" s="262"/>
      <c r="R1144" s="262"/>
      <c r="S1144" s="262"/>
      <c r="T1144" s="26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4" t="s">
        <v>243</v>
      </c>
      <c r="AU1144" s="264" t="s">
        <v>85</v>
      </c>
      <c r="AV1144" s="14" t="s">
        <v>85</v>
      </c>
      <c r="AW1144" s="14" t="s">
        <v>32</v>
      </c>
      <c r="AX1144" s="14" t="s">
        <v>76</v>
      </c>
      <c r="AY1144" s="264" t="s">
        <v>203</v>
      </c>
    </row>
    <row r="1145" s="14" customFormat="1">
      <c r="A1145" s="14"/>
      <c r="B1145" s="254"/>
      <c r="C1145" s="255"/>
      <c r="D1145" s="245" t="s">
        <v>243</v>
      </c>
      <c r="E1145" s="256" t="s">
        <v>1</v>
      </c>
      <c r="F1145" s="257" t="s">
        <v>1373</v>
      </c>
      <c r="G1145" s="255"/>
      <c r="H1145" s="258">
        <v>95.599999999999994</v>
      </c>
      <c r="I1145" s="259"/>
      <c r="J1145" s="255"/>
      <c r="K1145" s="255"/>
      <c r="L1145" s="260"/>
      <c r="M1145" s="261"/>
      <c r="N1145" s="262"/>
      <c r="O1145" s="262"/>
      <c r="P1145" s="262"/>
      <c r="Q1145" s="262"/>
      <c r="R1145" s="262"/>
      <c r="S1145" s="262"/>
      <c r="T1145" s="26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4" t="s">
        <v>243</v>
      </c>
      <c r="AU1145" s="264" t="s">
        <v>85</v>
      </c>
      <c r="AV1145" s="14" t="s">
        <v>85</v>
      </c>
      <c r="AW1145" s="14" t="s">
        <v>32</v>
      </c>
      <c r="AX1145" s="14" t="s">
        <v>76</v>
      </c>
      <c r="AY1145" s="264" t="s">
        <v>203</v>
      </c>
    </row>
    <row r="1146" s="14" customFormat="1">
      <c r="A1146" s="14"/>
      <c r="B1146" s="254"/>
      <c r="C1146" s="255"/>
      <c r="D1146" s="245" t="s">
        <v>243</v>
      </c>
      <c r="E1146" s="256" t="s">
        <v>1</v>
      </c>
      <c r="F1146" s="257" t="s">
        <v>3430</v>
      </c>
      <c r="G1146" s="255"/>
      <c r="H1146" s="258">
        <v>137.19999999999999</v>
      </c>
      <c r="I1146" s="259"/>
      <c r="J1146" s="255"/>
      <c r="K1146" s="255"/>
      <c r="L1146" s="260"/>
      <c r="M1146" s="261"/>
      <c r="N1146" s="262"/>
      <c r="O1146" s="262"/>
      <c r="P1146" s="262"/>
      <c r="Q1146" s="262"/>
      <c r="R1146" s="262"/>
      <c r="S1146" s="262"/>
      <c r="T1146" s="26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4" t="s">
        <v>243</v>
      </c>
      <c r="AU1146" s="264" t="s">
        <v>85</v>
      </c>
      <c r="AV1146" s="14" t="s">
        <v>85</v>
      </c>
      <c r="AW1146" s="14" t="s">
        <v>32</v>
      </c>
      <c r="AX1146" s="14" t="s">
        <v>76</v>
      </c>
      <c r="AY1146" s="264" t="s">
        <v>203</v>
      </c>
    </row>
    <row r="1147" s="14" customFormat="1">
      <c r="A1147" s="14"/>
      <c r="B1147" s="254"/>
      <c r="C1147" s="255"/>
      <c r="D1147" s="245" t="s">
        <v>243</v>
      </c>
      <c r="E1147" s="256" t="s">
        <v>1</v>
      </c>
      <c r="F1147" s="257" t="s">
        <v>3431</v>
      </c>
      <c r="G1147" s="255"/>
      <c r="H1147" s="258">
        <v>49.600000000000001</v>
      </c>
      <c r="I1147" s="259"/>
      <c r="J1147" s="255"/>
      <c r="K1147" s="255"/>
      <c r="L1147" s="260"/>
      <c r="M1147" s="261"/>
      <c r="N1147" s="262"/>
      <c r="O1147" s="262"/>
      <c r="P1147" s="262"/>
      <c r="Q1147" s="262"/>
      <c r="R1147" s="262"/>
      <c r="S1147" s="262"/>
      <c r="T1147" s="26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4" t="s">
        <v>243</v>
      </c>
      <c r="AU1147" s="264" t="s">
        <v>85</v>
      </c>
      <c r="AV1147" s="14" t="s">
        <v>85</v>
      </c>
      <c r="AW1147" s="14" t="s">
        <v>32</v>
      </c>
      <c r="AX1147" s="14" t="s">
        <v>76</v>
      </c>
      <c r="AY1147" s="264" t="s">
        <v>203</v>
      </c>
    </row>
    <row r="1148" s="14" customFormat="1">
      <c r="A1148" s="14"/>
      <c r="B1148" s="254"/>
      <c r="C1148" s="255"/>
      <c r="D1148" s="245" t="s">
        <v>243</v>
      </c>
      <c r="E1148" s="256" t="s">
        <v>1</v>
      </c>
      <c r="F1148" s="257" t="s">
        <v>3432</v>
      </c>
      <c r="G1148" s="255"/>
      <c r="H1148" s="258">
        <v>546.60000000000002</v>
      </c>
      <c r="I1148" s="259"/>
      <c r="J1148" s="255"/>
      <c r="K1148" s="255"/>
      <c r="L1148" s="260"/>
      <c r="M1148" s="261"/>
      <c r="N1148" s="262"/>
      <c r="O1148" s="262"/>
      <c r="P1148" s="262"/>
      <c r="Q1148" s="262"/>
      <c r="R1148" s="262"/>
      <c r="S1148" s="262"/>
      <c r="T1148" s="26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4" t="s">
        <v>243</v>
      </c>
      <c r="AU1148" s="264" t="s">
        <v>85</v>
      </c>
      <c r="AV1148" s="14" t="s">
        <v>85</v>
      </c>
      <c r="AW1148" s="14" t="s">
        <v>32</v>
      </c>
      <c r="AX1148" s="14" t="s">
        <v>76</v>
      </c>
      <c r="AY1148" s="264" t="s">
        <v>203</v>
      </c>
    </row>
    <row r="1149" s="14" customFormat="1">
      <c r="A1149" s="14"/>
      <c r="B1149" s="254"/>
      <c r="C1149" s="255"/>
      <c r="D1149" s="245" t="s">
        <v>243</v>
      </c>
      <c r="E1149" s="256" t="s">
        <v>1</v>
      </c>
      <c r="F1149" s="257" t="s">
        <v>3433</v>
      </c>
      <c r="G1149" s="255"/>
      <c r="H1149" s="258">
        <v>226.59999999999999</v>
      </c>
      <c r="I1149" s="259"/>
      <c r="J1149" s="255"/>
      <c r="K1149" s="255"/>
      <c r="L1149" s="260"/>
      <c r="M1149" s="261"/>
      <c r="N1149" s="262"/>
      <c r="O1149" s="262"/>
      <c r="P1149" s="262"/>
      <c r="Q1149" s="262"/>
      <c r="R1149" s="262"/>
      <c r="S1149" s="262"/>
      <c r="T1149" s="26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4" t="s">
        <v>243</v>
      </c>
      <c r="AU1149" s="264" t="s">
        <v>85</v>
      </c>
      <c r="AV1149" s="14" t="s">
        <v>85</v>
      </c>
      <c r="AW1149" s="14" t="s">
        <v>32</v>
      </c>
      <c r="AX1149" s="14" t="s">
        <v>76</v>
      </c>
      <c r="AY1149" s="264" t="s">
        <v>203</v>
      </c>
    </row>
    <row r="1150" s="14" customFormat="1">
      <c r="A1150" s="14"/>
      <c r="B1150" s="254"/>
      <c r="C1150" s="255"/>
      <c r="D1150" s="245" t="s">
        <v>243</v>
      </c>
      <c r="E1150" s="256" t="s">
        <v>1</v>
      </c>
      <c r="F1150" s="257" t="s">
        <v>3434</v>
      </c>
      <c r="G1150" s="255"/>
      <c r="H1150" s="258">
        <v>69.799999999999997</v>
      </c>
      <c r="I1150" s="259"/>
      <c r="J1150" s="255"/>
      <c r="K1150" s="255"/>
      <c r="L1150" s="260"/>
      <c r="M1150" s="261"/>
      <c r="N1150" s="262"/>
      <c r="O1150" s="262"/>
      <c r="P1150" s="262"/>
      <c r="Q1150" s="262"/>
      <c r="R1150" s="262"/>
      <c r="S1150" s="262"/>
      <c r="T1150" s="26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4" t="s">
        <v>243</v>
      </c>
      <c r="AU1150" s="264" t="s">
        <v>85</v>
      </c>
      <c r="AV1150" s="14" t="s">
        <v>85</v>
      </c>
      <c r="AW1150" s="14" t="s">
        <v>32</v>
      </c>
      <c r="AX1150" s="14" t="s">
        <v>76</v>
      </c>
      <c r="AY1150" s="264" t="s">
        <v>203</v>
      </c>
    </row>
    <row r="1151" s="14" customFormat="1">
      <c r="A1151" s="14"/>
      <c r="B1151" s="254"/>
      <c r="C1151" s="255"/>
      <c r="D1151" s="245" t="s">
        <v>243</v>
      </c>
      <c r="E1151" s="256" t="s">
        <v>1</v>
      </c>
      <c r="F1151" s="257" t="s">
        <v>3435</v>
      </c>
      <c r="G1151" s="255"/>
      <c r="H1151" s="258">
        <v>181.69999999999999</v>
      </c>
      <c r="I1151" s="259"/>
      <c r="J1151" s="255"/>
      <c r="K1151" s="255"/>
      <c r="L1151" s="260"/>
      <c r="M1151" s="261"/>
      <c r="N1151" s="262"/>
      <c r="O1151" s="262"/>
      <c r="P1151" s="262"/>
      <c r="Q1151" s="262"/>
      <c r="R1151" s="262"/>
      <c r="S1151" s="262"/>
      <c r="T1151" s="26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4" t="s">
        <v>243</v>
      </c>
      <c r="AU1151" s="264" t="s">
        <v>85</v>
      </c>
      <c r="AV1151" s="14" t="s">
        <v>85</v>
      </c>
      <c r="AW1151" s="14" t="s">
        <v>32</v>
      </c>
      <c r="AX1151" s="14" t="s">
        <v>76</v>
      </c>
      <c r="AY1151" s="264" t="s">
        <v>203</v>
      </c>
    </row>
    <row r="1152" s="14" customFormat="1">
      <c r="A1152" s="14"/>
      <c r="B1152" s="254"/>
      <c r="C1152" s="255"/>
      <c r="D1152" s="245" t="s">
        <v>243</v>
      </c>
      <c r="E1152" s="256" t="s">
        <v>1</v>
      </c>
      <c r="F1152" s="257" t="s">
        <v>3436</v>
      </c>
      <c r="G1152" s="255"/>
      <c r="H1152" s="258">
        <v>37.799999999999997</v>
      </c>
      <c r="I1152" s="259"/>
      <c r="J1152" s="255"/>
      <c r="K1152" s="255"/>
      <c r="L1152" s="260"/>
      <c r="M1152" s="261"/>
      <c r="N1152" s="262"/>
      <c r="O1152" s="262"/>
      <c r="P1152" s="262"/>
      <c r="Q1152" s="262"/>
      <c r="R1152" s="262"/>
      <c r="S1152" s="262"/>
      <c r="T1152" s="26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4" t="s">
        <v>243</v>
      </c>
      <c r="AU1152" s="264" t="s">
        <v>85</v>
      </c>
      <c r="AV1152" s="14" t="s">
        <v>85</v>
      </c>
      <c r="AW1152" s="14" t="s">
        <v>32</v>
      </c>
      <c r="AX1152" s="14" t="s">
        <v>76</v>
      </c>
      <c r="AY1152" s="264" t="s">
        <v>203</v>
      </c>
    </row>
    <row r="1153" s="14" customFormat="1">
      <c r="A1153" s="14"/>
      <c r="B1153" s="254"/>
      <c r="C1153" s="255"/>
      <c r="D1153" s="245" t="s">
        <v>243</v>
      </c>
      <c r="E1153" s="256" t="s">
        <v>1</v>
      </c>
      <c r="F1153" s="257" t="s">
        <v>3437</v>
      </c>
      <c r="G1153" s="255"/>
      <c r="H1153" s="258">
        <v>34.399999999999999</v>
      </c>
      <c r="I1153" s="259"/>
      <c r="J1153" s="255"/>
      <c r="K1153" s="255"/>
      <c r="L1153" s="260"/>
      <c r="M1153" s="261"/>
      <c r="N1153" s="262"/>
      <c r="O1153" s="262"/>
      <c r="P1153" s="262"/>
      <c r="Q1153" s="262"/>
      <c r="R1153" s="262"/>
      <c r="S1153" s="262"/>
      <c r="T1153" s="26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4" t="s">
        <v>243</v>
      </c>
      <c r="AU1153" s="264" t="s">
        <v>85</v>
      </c>
      <c r="AV1153" s="14" t="s">
        <v>85</v>
      </c>
      <c r="AW1153" s="14" t="s">
        <v>32</v>
      </c>
      <c r="AX1153" s="14" t="s">
        <v>76</v>
      </c>
      <c r="AY1153" s="264" t="s">
        <v>203</v>
      </c>
    </row>
    <row r="1154" s="14" customFormat="1">
      <c r="A1154" s="14"/>
      <c r="B1154" s="254"/>
      <c r="C1154" s="255"/>
      <c r="D1154" s="245" t="s">
        <v>243</v>
      </c>
      <c r="E1154" s="256" t="s">
        <v>1</v>
      </c>
      <c r="F1154" s="257" t="s">
        <v>2817</v>
      </c>
      <c r="G1154" s="255"/>
      <c r="H1154" s="258">
        <v>40.200000000000003</v>
      </c>
      <c r="I1154" s="259"/>
      <c r="J1154" s="255"/>
      <c r="K1154" s="255"/>
      <c r="L1154" s="260"/>
      <c r="M1154" s="261"/>
      <c r="N1154" s="262"/>
      <c r="O1154" s="262"/>
      <c r="P1154" s="262"/>
      <c r="Q1154" s="262"/>
      <c r="R1154" s="262"/>
      <c r="S1154" s="262"/>
      <c r="T1154" s="26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4" t="s">
        <v>243</v>
      </c>
      <c r="AU1154" s="264" t="s">
        <v>85</v>
      </c>
      <c r="AV1154" s="14" t="s">
        <v>85</v>
      </c>
      <c r="AW1154" s="14" t="s">
        <v>32</v>
      </c>
      <c r="AX1154" s="14" t="s">
        <v>76</v>
      </c>
      <c r="AY1154" s="264" t="s">
        <v>203</v>
      </c>
    </row>
    <row r="1155" s="15" customFormat="1">
      <c r="A1155" s="15"/>
      <c r="B1155" s="265"/>
      <c r="C1155" s="266"/>
      <c r="D1155" s="245" t="s">
        <v>243</v>
      </c>
      <c r="E1155" s="267" t="s">
        <v>1</v>
      </c>
      <c r="F1155" s="268" t="s">
        <v>247</v>
      </c>
      <c r="G1155" s="266"/>
      <c r="H1155" s="269">
        <v>7636.6000000000004</v>
      </c>
      <c r="I1155" s="270"/>
      <c r="J1155" s="266"/>
      <c r="K1155" s="266"/>
      <c r="L1155" s="271"/>
      <c r="M1155" s="272"/>
      <c r="N1155" s="273"/>
      <c r="O1155" s="273"/>
      <c r="P1155" s="273"/>
      <c r="Q1155" s="273"/>
      <c r="R1155" s="273"/>
      <c r="S1155" s="273"/>
      <c r="T1155" s="274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75" t="s">
        <v>243</v>
      </c>
      <c r="AU1155" s="275" t="s">
        <v>85</v>
      </c>
      <c r="AV1155" s="15" t="s">
        <v>209</v>
      </c>
      <c r="AW1155" s="15" t="s">
        <v>32</v>
      </c>
      <c r="AX1155" s="15" t="s">
        <v>83</v>
      </c>
      <c r="AY1155" s="275" t="s">
        <v>203</v>
      </c>
    </row>
    <row r="1156" s="2" customFormat="1" ht="24.15" customHeight="1">
      <c r="A1156" s="39"/>
      <c r="B1156" s="40"/>
      <c r="C1156" s="229" t="s">
        <v>2123</v>
      </c>
      <c r="D1156" s="229" t="s">
        <v>205</v>
      </c>
      <c r="E1156" s="230" t="s">
        <v>1377</v>
      </c>
      <c r="F1156" s="231" t="s">
        <v>1378</v>
      </c>
      <c r="G1156" s="232" t="s">
        <v>213</v>
      </c>
      <c r="H1156" s="233">
        <v>14</v>
      </c>
      <c r="I1156" s="234"/>
      <c r="J1156" s="235">
        <f>ROUND(I1156*H1156,2)</f>
        <v>0</v>
      </c>
      <c r="K1156" s="236"/>
      <c r="L1156" s="45"/>
      <c r="M1156" s="237" t="s">
        <v>1</v>
      </c>
      <c r="N1156" s="238" t="s">
        <v>41</v>
      </c>
      <c r="O1156" s="92"/>
      <c r="P1156" s="239">
        <f>O1156*H1156</f>
        <v>0</v>
      </c>
      <c r="Q1156" s="239">
        <v>0.00029</v>
      </c>
      <c r="R1156" s="239">
        <f>Q1156*H1156</f>
        <v>0.0040600000000000002</v>
      </c>
      <c r="S1156" s="239">
        <v>0</v>
      </c>
      <c r="T1156" s="240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41" t="s">
        <v>277</v>
      </c>
      <c r="AT1156" s="241" t="s">
        <v>205</v>
      </c>
      <c r="AU1156" s="241" t="s">
        <v>85</v>
      </c>
      <c r="AY1156" s="18" t="s">
        <v>203</v>
      </c>
      <c r="BE1156" s="242">
        <f>IF(N1156="základní",J1156,0)</f>
        <v>0</v>
      </c>
      <c r="BF1156" s="242">
        <f>IF(N1156="snížená",J1156,0)</f>
        <v>0</v>
      </c>
      <c r="BG1156" s="242">
        <f>IF(N1156="zákl. přenesená",J1156,0)</f>
        <v>0</v>
      </c>
      <c r="BH1156" s="242">
        <f>IF(N1156="sníž. přenesená",J1156,0)</f>
        <v>0</v>
      </c>
      <c r="BI1156" s="242">
        <f>IF(N1156="nulová",J1156,0)</f>
        <v>0</v>
      </c>
      <c r="BJ1156" s="18" t="s">
        <v>83</v>
      </c>
      <c r="BK1156" s="242">
        <f>ROUND(I1156*H1156,2)</f>
        <v>0</v>
      </c>
      <c r="BL1156" s="18" t="s">
        <v>277</v>
      </c>
      <c r="BM1156" s="241" t="s">
        <v>1379</v>
      </c>
    </row>
    <row r="1157" s="2" customFormat="1" ht="24.15" customHeight="1">
      <c r="A1157" s="39"/>
      <c r="B1157" s="40"/>
      <c r="C1157" s="229" t="s">
        <v>3438</v>
      </c>
      <c r="D1157" s="229" t="s">
        <v>205</v>
      </c>
      <c r="E1157" s="230" t="s">
        <v>3439</v>
      </c>
      <c r="F1157" s="231" t="s">
        <v>3440</v>
      </c>
      <c r="G1157" s="232" t="s">
        <v>213</v>
      </c>
      <c r="H1157" s="233">
        <v>43.469999999999999</v>
      </c>
      <c r="I1157" s="234"/>
      <c r="J1157" s="235">
        <f>ROUND(I1157*H1157,2)</f>
        <v>0</v>
      </c>
      <c r="K1157" s="236"/>
      <c r="L1157" s="45"/>
      <c r="M1157" s="237" t="s">
        <v>1</v>
      </c>
      <c r="N1157" s="238" t="s">
        <v>41</v>
      </c>
      <c r="O1157" s="92"/>
      <c r="P1157" s="239">
        <f>O1157*H1157</f>
        <v>0</v>
      </c>
      <c r="Q1157" s="239">
        <v>0.00036000000000000002</v>
      </c>
      <c r="R1157" s="239">
        <f>Q1157*H1157</f>
        <v>0.015649200000000002</v>
      </c>
      <c r="S1157" s="239">
        <v>0</v>
      </c>
      <c r="T1157" s="240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41" t="s">
        <v>277</v>
      </c>
      <c r="AT1157" s="241" t="s">
        <v>205</v>
      </c>
      <c r="AU1157" s="241" t="s">
        <v>85</v>
      </c>
      <c r="AY1157" s="18" t="s">
        <v>203</v>
      </c>
      <c r="BE1157" s="242">
        <f>IF(N1157="základní",J1157,0)</f>
        <v>0</v>
      </c>
      <c r="BF1157" s="242">
        <f>IF(N1157="snížená",J1157,0)</f>
        <v>0</v>
      </c>
      <c r="BG1157" s="242">
        <f>IF(N1157="zákl. přenesená",J1157,0)</f>
        <v>0</v>
      </c>
      <c r="BH1157" s="242">
        <f>IF(N1157="sníž. přenesená",J1157,0)</f>
        <v>0</v>
      </c>
      <c r="BI1157" s="242">
        <f>IF(N1157="nulová",J1157,0)</f>
        <v>0</v>
      </c>
      <c r="BJ1157" s="18" t="s">
        <v>83</v>
      </c>
      <c r="BK1157" s="242">
        <f>ROUND(I1157*H1157,2)</f>
        <v>0</v>
      </c>
      <c r="BL1157" s="18" t="s">
        <v>277</v>
      </c>
      <c r="BM1157" s="241" t="s">
        <v>3441</v>
      </c>
    </row>
    <row r="1158" s="14" customFormat="1">
      <c r="A1158" s="14"/>
      <c r="B1158" s="254"/>
      <c r="C1158" s="255"/>
      <c r="D1158" s="245" t="s">
        <v>243</v>
      </c>
      <c r="E1158" s="256" t="s">
        <v>1</v>
      </c>
      <c r="F1158" s="257" t="s">
        <v>3442</v>
      </c>
      <c r="G1158" s="255"/>
      <c r="H1158" s="258">
        <v>43.469999999999999</v>
      </c>
      <c r="I1158" s="259"/>
      <c r="J1158" s="255"/>
      <c r="K1158" s="255"/>
      <c r="L1158" s="260"/>
      <c r="M1158" s="261"/>
      <c r="N1158" s="262"/>
      <c r="O1158" s="262"/>
      <c r="P1158" s="262"/>
      <c r="Q1158" s="262"/>
      <c r="R1158" s="262"/>
      <c r="S1158" s="262"/>
      <c r="T1158" s="26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4" t="s">
        <v>243</v>
      </c>
      <c r="AU1158" s="264" t="s">
        <v>85</v>
      </c>
      <c r="AV1158" s="14" t="s">
        <v>85</v>
      </c>
      <c r="AW1158" s="14" t="s">
        <v>32</v>
      </c>
      <c r="AX1158" s="14" t="s">
        <v>76</v>
      </c>
      <c r="AY1158" s="264" t="s">
        <v>203</v>
      </c>
    </row>
    <row r="1159" s="15" customFormat="1">
      <c r="A1159" s="15"/>
      <c r="B1159" s="265"/>
      <c r="C1159" s="266"/>
      <c r="D1159" s="245" t="s">
        <v>243</v>
      </c>
      <c r="E1159" s="267" t="s">
        <v>1</v>
      </c>
      <c r="F1159" s="268" t="s">
        <v>247</v>
      </c>
      <c r="G1159" s="266"/>
      <c r="H1159" s="269">
        <v>43.469999999999999</v>
      </c>
      <c r="I1159" s="270"/>
      <c r="J1159" s="266"/>
      <c r="K1159" s="266"/>
      <c r="L1159" s="271"/>
      <c r="M1159" s="272"/>
      <c r="N1159" s="273"/>
      <c r="O1159" s="273"/>
      <c r="P1159" s="273"/>
      <c r="Q1159" s="273"/>
      <c r="R1159" s="273"/>
      <c r="S1159" s="273"/>
      <c r="T1159" s="274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5" t="s">
        <v>243</v>
      </c>
      <c r="AU1159" s="275" t="s">
        <v>85</v>
      </c>
      <c r="AV1159" s="15" t="s">
        <v>209</v>
      </c>
      <c r="AW1159" s="15" t="s">
        <v>32</v>
      </c>
      <c r="AX1159" s="15" t="s">
        <v>83</v>
      </c>
      <c r="AY1159" s="275" t="s">
        <v>203</v>
      </c>
    </row>
    <row r="1160" s="2" customFormat="1" ht="21.75" customHeight="1">
      <c r="A1160" s="39"/>
      <c r="B1160" s="40"/>
      <c r="C1160" s="229" t="s">
        <v>2126</v>
      </c>
      <c r="D1160" s="229" t="s">
        <v>205</v>
      </c>
      <c r="E1160" s="230" t="s">
        <v>1380</v>
      </c>
      <c r="F1160" s="231" t="s">
        <v>1381</v>
      </c>
      <c r="G1160" s="232" t="s">
        <v>213</v>
      </c>
      <c r="H1160" s="233">
        <v>14</v>
      </c>
      <c r="I1160" s="234"/>
      <c r="J1160" s="235">
        <f>ROUND(I1160*H1160,2)</f>
        <v>0</v>
      </c>
      <c r="K1160" s="236"/>
      <c r="L1160" s="45"/>
      <c r="M1160" s="237" t="s">
        <v>1</v>
      </c>
      <c r="N1160" s="238" t="s">
        <v>41</v>
      </c>
      <c r="O1160" s="92"/>
      <c r="P1160" s="239">
        <f>O1160*H1160</f>
        <v>0</v>
      </c>
      <c r="Q1160" s="239">
        <v>0</v>
      </c>
      <c r="R1160" s="239">
        <f>Q1160*H1160</f>
        <v>0</v>
      </c>
      <c r="S1160" s="239">
        <v>0</v>
      </c>
      <c r="T1160" s="240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41" t="s">
        <v>277</v>
      </c>
      <c r="AT1160" s="241" t="s">
        <v>205</v>
      </c>
      <c r="AU1160" s="241" t="s">
        <v>85</v>
      </c>
      <c r="AY1160" s="18" t="s">
        <v>203</v>
      </c>
      <c r="BE1160" s="242">
        <f>IF(N1160="základní",J1160,0)</f>
        <v>0</v>
      </c>
      <c r="BF1160" s="242">
        <f>IF(N1160="snížená",J1160,0)</f>
        <v>0</v>
      </c>
      <c r="BG1160" s="242">
        <f>IF(N1160="zákl. přenesená",J1160,0)</f>
        <v>0</v>
      </c>
      <c r="BH1160" s="242">
        <f>IF(N1160="sníž. přenesená",J1160,0)</f>
        <v>0</v>
      </c>
      <c r="BI1160" s="242">
        <f>IF(N1160="nulová",J1160,0)</f>
        <v>0</v>
      </c>
      <c r="BJ1160" s="18" t="s">
        <v>83</v>
      </c>
      <c r="BK1160" s="242">
        <f>ROUND(I1160*H1160,2)</f>
        <v>0</v>
      </c>
      <c r="BL1160" s="18" t="s">
        <v>277</v>
      </c>
      <c r="BM1160" s="241" t="s">
        <v>1382</v>
      </c>
    </row>
    <row r="1161" s="12" customFormat="1" ht="22.8" customHeight="1">
      <c r="A1161" s="12"/>
      <c r="B1161" s="213"/>
      <c r="C1161" s="214"/>
      <c r="D1161" s="215" t="s">
        <v>75</v>
      </c>
      <c r="E1161" s="227" t="s">
        <v>1383</v>
      </c>
      <c r="F1161" s="227" t="s">
        <v>1384</v>
      </c>
      <c r="G1161" s="214"/>
      <c r="H1161" s="214"/>
      <c r="I1161" s="217"/>
      <c r="J1161" s="228">
        <f>BK1161</f>
        <v>0</v>
      </c>
      <c r="K1161" s="214"/>
      <c r="L1161" s="219"/>
      <c r="M1161" s="220"/>
      <c r="N1161" s="221"/>
      <c r="O1161" s="221"/>
      <c r="P1161" s="222">
        <f>SUM(P1162:P1166)</f>
        <v>0</v>
      </c>
      <c r="Q1161" s="221"/>
      <c r="R1161" s="222">
        <f>SUM(R1162:R1166)</f>
        <v>3.8867562900000001</v>
      </c>
      <c r="S1161" s="221"/>
      <c r="T1161" s="223">
        <f>SUM(T1162:T1166)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24" t="s">
        <v>85</v>
      </c>
      <c r="AT1161" s="225" t="s">
        <v>75</v>
      </c>
      <c r="AU1161" s="225" t="s">
        <v>83</v>
      </c>
      <c r="AY1161" s="224" t="s">
        <v>203</v>
      </c>
      <c r="BK1161" s="226">
        <f>SUM(BK1162:BK1166)</f>
        <v>0</v>
      </c>
    </row>
    <row r="1162" s="2" customFormat="1" ht="24.15" customHeight="1">
      <c r="A1162" s="39"/>
      <c r="B1162" s="40"/>
      <c r="C1162" s="229" t="s">
        <v>3443</v>
      </c>
      <c r="D1162" s="229" t="s">
        <v>205</v>
      </c>
      <c r="E1162" s="230" t="s">
        <v>1386</v>
      </c>
      <c r="F1162" s="231" t="s">
        <v>1387</v>
      </c>
      <c r="G1162" s="232" t="s">
        <v>213</v>
      </c>
      <c r="H1162" s="233">
        <v>7883.8869999999997</v>
      </c>
      <c r="I1162" s="234"/>
      <c r="J1162" s="235">
        <f>ROUND(I1162*H1162,2)</f>
        <v>0</v>
      </c>
      <c r="K1162" s="236"/>
      <c r="L1162" s="45"/>
      <c r="M1162" s="237" t="s">
        <v>1</v>
      </c>
      <c r="N1162" s="238" t="s">
        <v>41</v>
      </c>
      <c r="O1162" s="92"/>
      <c r="P1162" s="239">
        <f>O1162*H1162</f>
        <v>0</v>
      </c>
      <c r="Q1162" s="239">
        <v>0.00020000000000000001</v>
      </c>
      <c r="R1162" s="239">
        <f>Q1162*H1162</f>
        <v>1.5767774000000001</v>
      </c>
      <c r="S1162" s="239">
        <v>0</v>
      </c>
      <c r="T1162" s="240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41" t="s">
        <v>277</v>
      </c>
      <c r="AT1162" s="241" t="s">
        <v>205</v>
      </c>
      <c r="AU1162" s="241" t="s">
        <v>85</v>
      </c>
      <c r="AY1162" s="18" t="s">
        <v>203</v>
      </c>
      <c r="BE1162" s="242">
        <f>IF(N1162="základní",J1162,0)</f>
        <v>0</v>
      </c>
      <c r="BF1162" s="242">
        <f>IF(N1162="snížená",J1162,0)</f>
        <v>0</v>
      </c>
      <c r="BG1162" s="242">
        <f>IF(N1162="zákl. přenesená",J1162,0)</f>
        <v>0</v>
      </c>
      <c r="BH1162" s="242">
        <f>IF(N1162="sníž. přenesená",J1162,0)</f>
        <v>0</v>
      </c>
      <c r="BI1162" s="242">
        <f>IF(N1162="nulová",J1162,0)</f>
        <v>0</v>
      </c>
      <c r="BJ1162" s="18" t="s">
        <v>83</v>
      </c>
      <c r="BK1162" s="242">
        <f>ROUND(I1162*H1162,2)</f>
        <v>0</v>
      </c>
      <c r="BL1162" s="18" t="s">
        <v>277</v>
      </c>
      <c r="BM1162" s="241" t="s">
        <v>1388</v>
      </c>
    </row>
    <row r="1163" s="2" customFormat="1" ht="24.15" customHeight="1">
      <c r="A1163" s="39"/>
      <c r="B1163" s="40"/>
      <c r="C1163" s="229" t="s">
        <v>573</v>
      </c>
      <c r="D1163" s="229" t="s">
        <v>205</v>
      </c>
      <c r="E1163" s="230" t="s">
        <v>1389</v>
      </c>
      <c r="F1163" s="231" t="s">
        <v>1390</v>
      </c>
      <c r="G1163" s="232" t="s">
        <v>213</v>
      </c>
      <c r="H1163" s="233">
        <v>7883.8869999999997</v>
      </c>
      <c r="I1163" s="234"/>
      <c r="J1163" s="235">
        <f>ROUND(I1163*H1163,2)</f>
        <v>0</v>
      </c>
      <c r="K1163" s="236"/>
      <c r="L1163" s="45"/>
      <c r="M1163" s="237" t="s">
        <v>1</v>
      </c>
      <c r="N1163" s="238" t="s">
        <v>41</v>
      </c>
      <c r="O1163" s="92"/>
      <c r="P1163" s="239">
        <f>O1163*H1163</f>
        <v>0</v>
      </c>
      <c r="Q1163" s="239">
        <v>0.00029</v>
      </c>
      <c r="R1163" s="239">
        <f>Q1163*H1163</f>
        <v>2.2863272299999999</v>
      </c>
      <c r="S1163" s="239">
        <v>0</v>
      </c>
      <c r="T1163" s="240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41" t="s">
        <v>277</v>
      </c>
      <c r="AT1163" s="241" t="s">
        <v>205</v>
      </c>
      <c r="AU1163" s="241" t="s">
        <v>85</v>
      </c>
      <c r="AY1163" s="18" t="s">
        <v>203</v>
      </c>
      <c r="BE1163" s="242">
        <f>IF(N1163="základní",J1163,0)</f>
        <v>0</v>
      </c>
      <c r="BF1163" s="242">
        <f>IF(N1163="snížená",J1163,0)</f>
        <v>0</v>
      </c>
      <c r="BG1163" s="242">
        <f>IF(N1163="zákl. přenesená",J1163,0)</f>
        <v>0</v>
      </c>
      <c r="BH1163" s="242">
        <f>IF(N1163="sníž. přenesená",J1163,0)</f>
        <v>0</v>
      </c>
      <c r="BI1163" s="242">
        <f>IF(N1163="nulová",J1163,0)</f>
        <v>0</v>
      </c>
      <c r="BJ1163" s="18" t="s">
        <v>83</v>
      </c>
      <c r="BK1163" s="242">
        <f>ROUND(I1163*H1163,2)</f>
        <v>0</v>
      </c>
      <c r="BL1163" s="18" t="s">
        <v>277</v>
      </c>
      <c r="BM1163" s="241" t="s">
        <v>1391</v>
      </c>
    </row>
    <row r="1164" s="2" customFormat="1" ht="33" customHeight="1">
      <c r="A1164" s="39"/>
      <c r="B1164" s="40"/>
      <c r="C1164" s="229" t="s">
        <v>3444</v>
      </c>
      <c r="D1164" s="229" t="s">
        <v>205</v>
      </c>
      <c r="E1164" s="230" t="s">
        <v>1393</v>
      </c>
      <c r="F1164" s="231" t="s">
        <v>1394</v>
      </c>
      <c r="G1164" s="232" t="s">
        <v>213</v>
      </c>
      <c r="H1164" s="233">
        <v>2365.1660000000002</v>
      </c>
      <c r="I1164" s="234"/>
      <c r="J1164" s="235">
        <f>ROUND(I1164*H1164,2)</f>
        <v>0</v>
      </c>
      <c r="K1164" s="236"/>
      <c r="L1164" s="45"/>
      <c r="M1164" s="237" t="s">
        <v>1</v>
      </c>
      <c r="N1164" s="238" t="s">
        <v>41</v>
      </c>
      <c r="O1164" s="92"/>
      <c r="P1164" s="239">
        <f>O1164*H1164</f>
        <v>0</v>
      </c>
      <c r="Q1164" s="239">
        <v>1.0000000000000001E-05</v>
      </c>
      <c r="R1164" s="239">
        <f>Q1164*H1164</f>
        <v>0.023651660000000005</v>
      </c>
      <c r="S1164" s="239">
        <v>0</v>
      </c>
      <c r="T1164" s="240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41" t="s">
        <v>277</v>
      </c>
      <c r="AT1164" s="241" t="s">
        <v>205</v>
      </c>
      <c r="AU1164" s="241" t="s">
        <v>85</v>
      </c>
      <c r="AY1164" s="18" t="s">
        <v>203</v>
      </c>
      <c r="BE1164" s="242">
        <f>IF(N1164="základní",J1164,0)</f>
        <v>0</v>
      </c>
      <c r="BF1164" s="242">
        <f>IF(N1164="snížená",J1164,0)</f>
        <v>0</v>
      </c>
      <c r="BG1164" s="242">
        <f>IF(N1164="zákl. přenesená",J1164,0)</f>
        <v>0</v>
      </c>
      <c r="BH1164" s="242">
        <f>IF(N1164="sníž. přenesená",J1164,0)</f>
        <v>0</v>
      </c>
      <c r="BI1164" s="242">
        <f>IF(N1164="nulová",J1164,0)</f>
        <v>0</v>
      </c>
      <c r="BJ1164" s="18" t="s">
        <v>83</v>
      </c>
      <c r="BK1164" s="242">
        <f>ROUND(I1164*H1164,2)</f>
        <v>0</v>
      </c>
      <c r="BL1164" s="18" t="s">
        <v>277</v>
      </c>
      <c r="BM1164" s="241" t="s">
        <v>1395</v>
      </c>
    </row>
    <row r="1165" s="14" customFormat="1">
      <c r="A1165" s="14"/>
      <c r="B1165" s="254"/>
      <c r="C1165" s="255"/>
      <c r="D1165" s="245" t="s">
        <v>243</v>
      </c>
      <c r="E1165" s="256" t="s">
        <v>1</v>
      </c>
      <c r="F1165" s="257" t="s">
        <v>3445</v>
      </c>
      <c r="G1165" s="255"/>
      <c r="H1165" s="258">
        <v>2365.1660000000002</v>
      </c>
      <c r="I1165" s="259"/>
      <c r="J1165" s="255"/>
      <c r="K1165" s="255"/>
      <c r="L1165" s="260"/>
      <c r="M1165" s="261"/>
      <c r="N1165" s="262"/>
      <c r="O1165" s="262"/>
      <c r="P1165" s="262"/>
      <c r="Q1165" s="262"/>
      <c r="R1165" s="262"/>
      <c r="S1165" s="262"/>
      <c r="T1165" s="26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4" t="s">
        <v>243</v>
      </c>
      <c r="AU1165" s="264" t="s">
        <v>85</v>
      </c>
      <c r="AV1165" s="14" t="s">
        <v>85</v>
      </c>
      <c r="AW1165" s="14" t="s">
        <v>32</v>
      </c>
      <c r="AX1165" s="14" t="s">
        <v>76</v>
      </c>
      <c r="AY1165" s="264" t="s">
        <v>203</v>
      </c>
    </row>
    <row r="1166" s="15" customFormat="1">
      <c r="A1166" s="15"/>
      <c r="B1166" s="265"/>
      <c r="C1166" s="266"/>
      <c r="D1166" s="245" t="s">
        <v>243</v>
      </c>
      <c r="E1166" s="267" t="s">
        <v>1</v>
      </c>
      <c r="F1166" s="268" t="s">
        <v>247</v>
      </c>
      <c r="G1166" s="266"/>
      <c r="H1166" s="269">
        <v>2365.1660000000002</v>
      </c>
      <c r="I1166" s="270"/>
      <c r="J1166" s="266"/>
      <c r="K1166" s="266"/>
      <c r="L1166" s="271"/>
      <c r="M1166" s="272"/>
      <c r="N1166" s="273"/>
      <c r="O1166" s="273"/>
      <c r="P1166" s="273"/>
      <c r="Q1166" s="273"/>
      <c r="R1166" s="273"/>
      <c r="S1166" s="273"/>
      <c r="T1166" s="274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5" t="s">
        <v>243</v>
      </c>
      <c r="AU1166" s="275" t="s">
        <v>85</v>
      </c>
      <c r="AV1166" s="15" t="s">
        <v>209</v>
      </c>
      <c r="AW1166" s="15" t="s">
        <v>32</v>
      </c>
      <c r="AX1166" s="15" t="s">
        <v>83</v>
      </c>
      <c r="AY1166" s="275" t="s">
        <v>203</v>
      </c>
    </row>
    <row r="1167" s="12" customFormat="1" ht="25.92" customHeight="1">
      <c r="A1167" s="12"/>
      <c r="B1167" s="213"/>
      <c r="C1167" s="214"/>
      <c r="D1167" s="215" t="s">
        <v>75</v>
      </c>
      <c r="E1167" s="216" t="s">
        <v>643</v>
      </c>
      <c r="F1167" s="216" t="s">
        <v>3446</v>
      </c>
      <c r="G1167" s="214"/>
      <c r="H1167" s="214"/>
      <c r="I1167" s="217"/>
      <c r="J1167" s="218">
        <f>BK1167</f>
        <v>0</v>
      </c>
      <c r="K1167" s="214"/>
      <c r="L1167" s="219"/>
      <c r="M1167" s="220"/>
      <c r="N1167" s="221"/>
      <c r="O1167" s="221"/>
      <c r="P1167" s="222">
        <v>0</v>
      </c>
      <c r="Q1167" s="221"/>
      <c r="R1167" s="222">
        <v>0</v>
      </c>
      <c r="S1167" s="221"/>
      <c r="T1167" s="223">
        <v>0</v>
      </c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R1167" s="224" t="s">
        <v>108</v>
      </c>
      <c r="AT1167" s="225" t="s">
        <v>75</v>
      </c>
      <c r="AU1167" s="225" t="s">
        <v>76</v>
      </c>
      <c r="AY1167" s="224" t="s">
        <v>203</v>
      </c>
      <c r="BK1167" s="226">
        <v>0</v>
      </c>
    </row>
    <row r="1168" s="12" customFormat="1" ht="25.92" customHeight="1">
      <c r="A1168" s="12"/>
      <c r="B1168" s="213"/>
      <c r="C1168" s="214"/>
      <c r="D1168" s="215" t="s">
        <v>75</v>
      </c>
      <c r="E1168" s="216" t="s">
        <v>3447</v>
      </c>
      <c r="F1168" s="216" t="s">
        <v>3448</v>
      </c>
      <c r="G1168" s="214"/>
      <c r="H1168" s="214"/>
      <c r="I1168" s="217"/>
      <c r="J1168" s="218">
        <f>BK1168</f>
        <v>0</v>
      </c>
      <c r="K1168" s="214"/>
      <c r="L1168" s="219"/>
      <c r="M1168" s="220"/>
      <c r="N1168" s="221"/>
      <c r="O1168" s="221"/>
      <c r="P1168" s="222">
        <f>SUM(P1169:P1186)</f>
        <v>0</v>
      </c>
      <c r="Q1168" s="221"/>
      <c r="R1168" s="222">
        <f>SUM(R1169:R1186)</f>
        <v>0</v>
      </c>
      <c r="S1168" s="221"/>
      <c r="T1168" s="223">
        <f>SUM(T1169:T1186)</f>
        <v>0</v>
      </c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R1168" s="224" t="s">
        <v>209</v>
      </c>
      <c r="AT1168" s="225" t="s">
        <v>75</v>
      </c>
      <c r="AU1168" s="225" t="s">
        <v>76</v>
      </c>
      <c r="AY1168" s="224" t="s">
        <v>203</v>
      </c>
      <c r="BK1168" s="226">
        <f>SUM(BK1169:BK1186)</f>
        <v>0</v>
      </c>
    </row>
    <row r="1169" s="2" customFormat="1" ht="21.75" customHeight="1">
      <c r="A1169" s="39"/>
      <c r="B1169" s="40"/>
      <c r="C1169" s="229" t="s">
        <v>577</v>
      </c>
      <c r="D1169" s="229" t="s">
        <v>205</v>
      </c>
      <c r="E1169" s="230" t="s">
        <v>3449</v>
      </c>
      <c r="F1169" s="231" t="s">
        <v>3450</v>
      </c>
      <c r="G1169" s="232" t="s">
        <v>2247</v>
      </c>
      <c r="H1169" s="233">
        <v>1200</v>
      </c>
      <c r="I1169" s="234"/>
      <c r="J1169" s="235">
        <f>ROUND(I1169*H1169,2)</f>
        <v>0</v>
      </c>
      <c r="K1169" s="236"/>
      <c r="L1169" s="45"/>
      <c r="M1169" s="237" t="s">
        <v>1</v>
      </c>
      <c r="N1169" s="238" t="s">
        <v>41</v>
      </c>
      <c r="O1169" s="92"/>
      <c r="P1169" s="239">
        <f>O1169*H1169</f>
        <v>0</v>
      </c>
      <c r="Q1169" s="239">
        <v>0</v>
      </c>
      <c r="R1169" s="239">
        <f>Q1169*H1169</f>
        <v>0</v>
      </c>
      <c r="S1169" s="239">
        <v>0</v>
      </c>
      <c r="T1169" s="240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41" t="s">
        <v>3451</v>
      </c>
      <c r="AT1169" s="241" t="s">
        <v>205</v>
      </c>
      <c r="AU1169" s="241" t="s">
        <v>83</v>
      </c>
      <c r="AY1169" s="18" t="s">
        <v>203</v>
      </c>
      <c r="BE1169" s="242">
        <f>IF(N1169="základní",J1169,0)</f>
        <v>0</v>
      </c>
      <c r="BF1169" s="242">
        <f>IF(N1169="snížená",J1169,0)</f>
        <v>0</v>
      </c>
      <c r="BG1169" s="242">
        <f>IF(N1169="zákl. přenesená",J1169,0)</f>
        <v>0</v>
      </c>
      <c r="BH1169" s="242">
        <f>IF(N1169="sníž. přenesená",J1169,0)</f>
        <v>0</v>
      </c>
      <c r="BI1169" s="242">
        <f>IF(N1169="nulová",J1169,0)</f>
        <v>0</v>
      </c>
      <c r="BJ1169" s="18" t="s">
        <v>83</v>
      </c>
      <c r="BK1169" s="242">
        <f>ROUND(I1169*H1169,2)</f>
        <v>0</v>
      </c>
      <c r="BL1169" s="18" t="s">
        <v>3451</v>
      </c>
      <c r="BM1169" s="241" t="s">
        <v>3452</v>
      </c>
    </row>
    <row r="1170" s="14" customFormat="1">
      <c r="A1170" s="14"/>
      <c r="B1170" s="254"/>
      <c r="C1170" s="255"/>
      <c r="D1170" s="245" t="s">
        <v>243</v>
      </c>
      <c r="E1170" s="256" t="s">
        <v>1</v>
      </c>
      <c r="F1170" s="257" t="s">
        <v>3453</v>
      </c>
      <c r="G1170" s="255"/>
      <c r="H1170" s="258">
        <v>1200</v>
      </c>
      <c r="I1170" s="259"/>
      <c r="J1170" s="255"/>
      <c r="K1170" s="255"/>
      <c r="L1170" s="260"/>
      <c r="M1170" s="261"/>
      <c r="N1170" s="262"/>
      <c r="O1170" s="262"/>
      <c r="P1170" s="262"/>
      <c r="Q1170" s="262"/>
      <c r="R1170" s="262"/>
      <c r="S1170" s="262"/>
      <c r="T1170" s="26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4" t="s">
        <v>243</v>
      </c>
      <c r="AU1170" s="264" t="s">
        <v>83</v>
      </c>
      <c r="AV1170" s="14" t="s">
        <v>85</v>
      </c>
      <c r="AW1170" s="14" t="s">
        <v>32</v>
      </c>
      <c r="AX1170" s="14" t="s">
        <v>76</v>
      </c>
      <c r="AY1170" s="264" t="s">
        <v>203</v>
      </c>
    </row>
    <row r="1171" s="15" customFormat="1">
      <c r="A1171" s="15"/>
      <c r="B1171" s="265"/>
      <c r="C1171" s="266"/>
      <c r="D1171" s="245" t="s">
        <v>243</v>
      </c>
      <c r="E1171" s="267" t="s">
        <v>1</v>
      </c>
      <c r="F1171" s="268" t="s">
        <v>247</v>
      </c>
      <c r="G1171" s="266"/>
      <c r="H1171" s="269">
        <v>1200</v>
      </c>
      <c r="I1171" s="270"/>
      <c r="J1171" s="266"/>
      <c r="K1171" s="266"/>
      <c r="L1171" s="271"/>
      <c r="M1171" s="272"/>
      <c r="N1171" s="273"/>
      <c r="O1171" s="273"/>
      <c r="P1171" s="273"/>
      <c r="Q1171" s="273"/>
      <c r="R1171" s="273"/>
      <c r="S1171" s="273"/>
      <c r="T1171" s="274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75" t="s">
        <v>243</v>
      </c>
      <c r="AU1171" s="275" t="s">
        <v>83</v>
      </c>
      <c r="AV1171" s="15" t="s">
        <v>209</v>
      </c>
      <c r="AW1171" s="15" t="s">
        <v>32</v>
      </c>
      <c r="AX1171" s="15" t="s">
        <v>83</v>
      </c>
      <c r="AY1171" s="275" t="s">
        <v>203</v>
      </c>
    </row>
    <row r="1172" s="2" customFormat="1" ht="24.15" customHeight="1">
      <c r="A1172" s="39"/>
      <c r="B1172" s="40"/>
      <c r="C1172" s="229" t="s">
        <v>3454</v>
      </c>
      <c r="D1172" s="229" t="s">
        <v>205</v>
      </c>
      <c r="E1172" s="230" t="s">
        <v>3455</v>
      </c>
      <c r="F1172" s="231" t="s">
        <v>3456</v>
      </c>
      <c r="G1172" s="232" t="s">
        <v>2247</v>
      </c>
      <c r="H1172" s="233">
        <v>1000</v>
      </c>
      <c r="I1172" s="234"/>
      <c r="J1172" s="235">
        <f>ROUND(I1172*H1172,2)</f>
        <v>0</v>
      </c>
      <c r="K1172" s="236"/>
      <c r="L1172" s="45"/>
      <c r="M1172" s="237" t="s">
        <v>1</v>
      </c>
      <c r="N1172" s="238" t="s">
        <v>41</v>
      </c>
      <c r="O1172" s="92"/>
      <c r="P1172" s="239">
        <f>O1172*H1172</f>
        <v>0</v>
      </c>
      <c r="Q1172" s="239">
        <v>0</v>
      </c>
      <c r="R1172" s="239">
        <f>Q1172*H1172</f>
        <v>0</v>
      </c>
      <c r="S1172" s="239">
        <v>0</v>
      </c>
      <c r="T1172" s="240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41" t="s">
        <v>3451</v>
      </c>
      <c r="AT1172" s="241" t="s">
        <v>205</v>
      </c>
      <c r="AU1172" s="241" t="s">
        <v>83</v>
      </c>
      <c r="AY1172" s="18" t="s">
        <v>203</v>
      </c>
      <c r="BE1172" s="242">
        <f>IF(N1172="základní",J1172,0)</f>
        <v>0</v>
      </c>
      <c r="BF1172" s="242">
        <f>IF(N1172="snížená",J1172,0)</f>
        <v>0</v>
      </c>
      <c r="BG1172" s="242">
        <f>IF(N1172="zákl. přenesená",J1172,0)</f>
        <v>0</v>
      </c>
      <c r="BH1172" s="242">
        <f>IF(N1172="sníž. přenesená",J1172,0)</f>
        <v>0</v>
      </c>
      <c r="BI1172" s="242">
        <f>IF(N1172="nulová",J1172,0)</f>
        <v>0</v>
      </c>
      <c r="BJ1172" s="18" t="s">
        <v>83</v>
      </c>
      <c r="BK1172" s="242">
        <f>ROUND(I1172*H1172,2)</f>
        <v>0</v>
      </c>
      <c r="BL1172" s="18" t="s">
        <v>3451</v>
      </c>
      <c r="BM1172" s="241" t="s">
        <v>3457</v>
      </c>
    </row>
    <row r="1173" s="14" customFormat="1">
      <c r="A1173" s="14"/>
      <c r="B1173" s="254"/>
      <c r="C1173" s="255"/>
      <c r="D1173" s="245" t="s">
        <v>243</v>
      </c>
      <c r="E1173" s="256" t="s">
        <v>1</v>
      </c>
      <c r="F1173" s="257" t="s">
        <v>3458</v>
      </c>
      <c r="G1173" s="255"/>
      <c r="H1173" s="258">
        <v>1000</v>
      </c>
      <c r="I1173" s="259"/>
      <c r="J1173" s="255"/>
      <c r="K1173" s="255"/>
      <c r="L1173" s="260"/>
      <c r="M1173" s="261"/>
      <c r="N1173" s="262"/>
      <c r="O1173" s="262"/>
      <c r="P1173" s="262"/>
      <c r="Q1173" s="262"/>
      <c r="R1173" s="262"/>
      <c r="S1173" s="262"/>
      <c r="T1173" s="26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4" t="s">
        <v>243</v>
      </c>
      <c r="AU1173" s="264" t="s">
        <v>83</v>
      </c>
      <c r="AV1173" s="14" t="s">
        <v>85</v>
      </c>
      <c r="AW1173" s="14" t="s">
        <v>32</v>
      </c>
      <c r="AX1173" s="14" t="s">
        <v>76</v>
      </c>
      <c r="AY1173" s="264" t="s">
        <v>203</v>
      </c>
    </row>
    <row r="1174" s="15" customFormat="1">
      <c r="A1174" s="15"/>
      <c r="B1174" s="265"/>
      <c r="C1174" s="266"/>
      <c r="D1174" s="245" t="s">
        <v>243</v>
      </c>
      <c r="E1174" s="267" t="s">
        <v>1</v>
      </c>
      <c r="F1174" s="268" t="s">
        <v>247</v>
      </c>
      <c r="G1174" s="266"/>
      <c r="H1174" s="269">
        <v>1000</v>
      </c>
      <c r="I1174" s="270"/>
      <c r="J1174" s="266"/>
      <c r="K1174" s="266"/>
      <c r="L1174" s="271"/>
      <c r="M1174" s="272"/>
      <c r="N1174" s="273"/>
      <c r="O1174" s="273"/>
      <c r="P1174" s="273"/>
      <c r="Q1174" s="273"/>
      <c r="R1174" s="273"/>
      <c r="S1174" s="273"/>
      <c r="T1174" s="274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75" t="s">
        <v>243</v>
      </c>
      <c r="AU1174" s="275" t="s">
        <v>83</v>
      </c>
      <c r="AV1174" s="15" t="s">
        <v>209</v>
      </c>
      <c r="AW1174" s="15" t="s">
        <v>32</v>
      </c>
      <c r="AX1174" s="15" t="s">
        <v>83</v>
      </c>
      <c r="AY1174" s="275" t="s">
        <v>203</v>
      </c>
    </row>
    <row r="1175" s="2" customFormat="1" ht="21.75" customHeight="1">
      <c r="A1175" s="39"/>
      <c r="B1175" s="40"/>
      <c r="C1175" s="229" t="s">
        <v>581</v>
      </c>
      <c r="D1175" s="229" t="s">
        <v>205</v>
      </c>
      <c r="E1175" s="230" t="s">
        <v>3459</v>
      </c>
      <c r="F1175" s="231" t="s">
        <v>3460</v>
      </c>
      <c r="G1175" s="232" t="s">
        <v>2247</v>
      </c>
      <c r="H1175" s="233">
        <v>300</v>
      </c>
      <c r="I1175" s="234"/>
      <c r="J1175" s="235">
        <f>ROUND(I1175*H1175,2)</f>
        <v>0</v>
      </c>
      <c r="K1175" s="236"/>
      <c r="L1175" s="45"/>
      <c r="M1175" s="237" t="s">
        <v>1</v>
      </c>
      <c r="N1175" s="238" t="s">
        <v>41</v>
      </c>
      <c r="O1175" s="92"/>
      <c r="P1175" s="239">
        <f>O1175*H1175</f>
        <v>0</v>
      </c>
      <c r="Q1175" s="239">
        <v>0</v>
      </c>
      <c r="R1175" s="239">
        <f>Q1175*H1175</f>
        <v>0</v>
      </c>
      <c r="S1175" s="239">
        <v>0</v>
      </c>
      <c r="T1175" s="240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41" t="s">
        <v>3451</v>
      </c>
      <c r="AT1175" s="241" t="s">
        <v>205</v>
      </c>
      <c r="AU1175" s="241" t="s">
        <v>83</v>
      </c>
      <c r="AY1175" s="18" t="s">
        <v>203</v>
      </c>
      <c r="BE1175" s="242">
        <f>IF(N1175="základní",J1175,0)</f>
        <v>0</v>
      </c>
      <c r="BF1175" s="242">
        <f>IF(N1175="snížená",J1175,0)</f>
        <v>0</v>
      </c>
      <c r="BG1175" s="242">
        <f>IF(N1175="zákl. přenesená",J1175,0)</f>
        <v>0</v>
      </c>
      <c r="BH1175" s="242">
        <f>IF(N1175="sníž. přenesená",J1175,0)</f>
        <v>0</v>
      </c>
      <c r="BI1175" s="242">
        <f>IF(N1175="nulová",J1175,0)</f>
        <v>0</v>
      </c>
      <c r="BJ1175" s="18" t="s">
        <v>83</v>
      </c>
      <c r="BK1175" s="242">
        <f>ROUND(I1175*H1175,2)</f>
        <v>0</v>
      </c>
      <c r="BL1175" s="18" t="s">
        <v>3451</v>
      </c>
      <c r="BM1175" s="241" t="s">
        <v>3461</v>
      </c>
    </row>
    <row r="1176" s="14" customFormat="1">
      <c r="A1176" s="14"/>
      <c r="B1176" s="254"/>
      <c r="C1176" s="255"/>
      <c r="D1176" s="245" t="s">
        <v>243</v>
      </c>
      <c r="E1176" s="256" t="s">
        <v>1</v>
      </c>
      <c r="F1176" s="257" t="s">
        <v>3462</v>
      </c>
      <c r="G1176" s="255"/>
      <c r="H1176" s="258">
        <v>300</v>
      </c>
      <c r="I1176" s="259"/>
      <c r="J1176" s="255"/>
      <c r="K1176" s="255"/>
      <c r="L1176" s="260"/>
      <c r="M1176" s="261"/>
      <c r="N1176" s="262"/>
      <c r="O1176" s="262"/>
      <c r="P1176" s="262"/>
      <c r="Q1176" s="262"/>
      <c r="R1176" s="262"/>
      <c r="S1176" s="262"/>
      <c r="T1176" s="26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4" t="s">
        <v>243</v>
      </c>
      <c r="AU1176" s="264" t="s">
        <v>83</v>
      </c>
      <c r="AV1176" s="14" t="s">
        <v>85</v>
      </c>
      <c r="AW1176" s="14" t="s">
        <v>32</v>
      </c>
      <c r="AX1176" s="14" t="s">
        <v>76</v>
      </c>
      <c r="AY1176" s="264" t="s">
        <v>203</v>
      </c>
    </row>
    <row r="1177" s="15" customFormat="1">
      <c r="A1177" s="15"/>
      <c r="B1177" s="265"/>
      <c r="C1177" s="266"/>
      <c r="D1177" s="245" t="s">
        <v>243</v>
      </c>
      <c r="E1177" s="267" t="s">
        <v>1</v>
      </c>
      <c r="F1177" s="268" t="s">
        <v>247</v>
      </c>
      <c r="G1177" s="266"/>
      <c r="H1177" s="269">
        <v>300</v>
      </c>
      <c r="I1177" s="270"/>
      <c r="J1177" s="266"/>
      <c r="K1177" s="266"/>
      <c r="L1177" s="271"/>
      <c r="M1177" s="272"/>
      <c r="N1177" s="273"/>
      <c r="O1177" s="273"/>
      <c r="P1177" s="273"/>
      <c r="Q1177" s="273"/>
      <c r="R1177" s="273"/>
      <c r="S1177" s="273"/>
      <c r="T1177" s="27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75" t="s">
        <v>243</v>
      </c>
      <c r="AU1177" s="275" t="s">
        <v>83</v>
      </c>
      <c r="AV1177" s="15" t="s">
        <v>209</v>
      </c>
      <c r="AW1177" s="15" t="s">
        <v>32</v>
      </c>
      <c r="AX1177" s="15" t="s">
        <v>83</v>
      </c>
      <c r="AY1177" s="275" t="s">
        <v>203</v>
      </c>
    </row>
    <row r="1178" s="2" customFormat="1" ht="24.15" customHeight="1">
      <c r="A1178" s="39"/>
      <c r="B1178" s="40"/>
      <c r="C1178" s="229" t="s">
        <v>3463</v>
      </c>
      <c r="D1178" s="229" t="s">
        <v>205</v>
      </c>
      <c r="E1178" s="230" t="s">
        <v>3464</v>
      </c>
      <c r="F1178" s="231" t="s">
        <v>3465</v>
      </c>
      <c r="G1178" s="232" t="s">
        <v>2247</v>
      </c>
      <c r="H1178" s="233">
        <v>300</v>
      </c>
      <c r="I1178" s="234"/>
      <c r="J1178" s="235">
        <f>ROUND(I1178*H1178,2)</f>
        <v>0</v>
      </c>
      <c r="K1178" s="236"/>
      <c r="L1178" s="45"/>
      <c r="M1178" s="237" t="s">
        <v>1</v>
      </c>
      <c r="N1178" s="238" t="s">
        <v>41</v>
      </c>
      <c r="O1178" s="92"/>
      <c r="P1178" s="239">
        <f>O1178*H1178</f>
        <v>0</v>
      </c>
      <c r="Q1178" s="239">
        <v>0</v>
      </c>
      <c r="R1178" s="239">
        <f>Q1178*H1178</f>
        <v>0</v>
      </c>
      <c r="S1178" s="239">
        <v>0</v>
      </c>
      <c r="T1178" s="240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41" t="s">
        <v>3451</v>
      </c>
      <c r="AT1178" s="241" t="s">
        <v>205</v>
      </c>
      <c r="AU1178" s="241" t="s">
        <v>83</v>
      </c>
      <c r="AY1178" s="18" t="s">
        <v>203</v>
      </c>
      <c r="BE1178" s="242">
        <f>IF(N1178="základní",J1178,0)</f>
        <v>0</v>
      </c>
      <c r="BF1178" s="242">
        <f>IF(N1178="snížená",J1178,0)</f>
        <v>0</v>
      </c>
      <c r="BG1178" s="242">
        <f>IF(N1178="zákl. přenesená",J1178,0)</f>
        <v>0</v>
      </c>
      <c r="BH1178" s="242">
        <f>IF(N1178="sníž. přenesená",J1178,0)</f>
        <v>0</v>
      </c>
      <c r="BI1178" s="242">
        <f>IF(N1178="nulová",J1178,0)</f>
        <v>0</v>
      </c>
      <c r="BJ1178" s="18" t="s">
        <v>83</v>
      </c>
      <c r="BK1178" s="242">
        <f>ROUND(I1178*H1178,2)</f>
        <v>0</v>
      </c>
      <c r="BL1178" s="18" t="s">
        <v>3451</v>
      </c>
      <c r="BM1178" s="241" t="s">
        <v>3466</v>
      </c>
    </row>
    <row r="1179" s="14" customFormat="1">
      <c r="A1179" s="14"/>
      <c r="B1179" s="254"/>
      <c r="C1179" s="255"/>
      <c r="D1179" s="245" t="s">
        <v>243</v>
      </c>
      <c r="E1179" s="256" t="s">
        <v>1</v>
      </c>
      <c r="F1179" s="257" t="s">
        <v>3462</v>
      </c>
      <c r="G1179" s="255"/>
      <c r="H1179" s="258">
        <v>300</v>
      </c>
      <c r="I1179" s="259"/>
      <c r="J1179" s="255"/>
      <c r="K1179" s="255"/>
      <c r="L1179" s="260"/>
      <c r="M1179" s="261"/>
      <c r="N1179" s="262"/>
      <c r="O1179" s="262"/>
      <c r="P1179" s="262"/>
      <c r="Q1179" s="262"/>
      <c r="R1179" s="262"/>
      <c r="S1179" s="262"/>
      <c r="T1179" s="26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4" t="s">
        <v>243</v>
      </c>
      <c r="AU1179" s="264" t="s">
        <v>83</v>
      </c>
      <c r="AV1179" s="14" t="s">
        <v>85</v>
      </c>
      <c r="AW1179" s="14" t="s">
        <v>32</v>
      </c>
      <c r="AX1179" s="14" t="s">
        <v>76</v>
      </c>
      <c r="AY1179" s="264" t="s">
        <v>203</v>
      </c>
    </row>
    <row r="1180" s="15" customFormat="1">
      <c r="A1180" s="15"/>
      <c r="B1180" s="265"/>
      <c r="C1180" s="266"/>
      <c r="D1180" s="245" t="s">
        <v>243</v>
      </c>
      <c r="E1180" s="267" t="s">
        <v>1</v>
      </c>
      <c r="F1180" s="268" t="s">
        <v>247</v>
      </c>
      <c r="G1180" s="266"/>
      <c r="H1180" s="269">
        <v>300</v>
      </c>
      <c r="I1180" s="270"/>
      <c r="J1180" s="266"/>
      <c r="K1180" s="266"/>
      <c r="L1180" s="271"/>
      <c r="M1180" s="272"/>
      <c r="N1180" s="273"/>
      <c r="O1180" s="273"/>
      <c r="P1180" s="273"/>
      <c r="Q1180" s="273"/>
      <c r="R1180" s="273"/>
      <c r="S1180" s="273"/>
      <c r="T1180" s="274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75" t="s">
        <v>243</v>
      </c>
      <c r="AU1180" s="275" t="s">
        <v>83</v>
      </c>
      <c r="AV1180" s="15" t="s">
        <v>209</v>
      </c>
      <c r="AW1180" s="15" t="s">
        <v>32</v>
      </c>
      <c r="AX1180" s="15" t="s">
        <v>83</v>
      </c>
      <c r="AY1180" s="275" t="s">
        <v>203</v>
      </c>
    </row>
    <row r="1181" s="2" customFormat="1" ht="21.75" customHeight="1">
      <c r="A1181" s="39"/>
      <c r="B1181" s="40"/>
      <c r="C1181" s="229" t="s">
        <v>584</v>
      </c>
      <c r="D1181" s="229" t="s">
        <v>205</v>
      </c>
      <c r="E1181" s="230" t="s">
        <v>3467</v>
      </c>
      <c r="F1181" s="231" t="s">
        <v>3468</v>
      </c>
      <c r="G1181" s="232" t="s">
        <v>2247</v>
      </c>
      <c r="H1181" s="233">
        <v>750</v>
      </c>
      <c r="I1181" s="234"/>
      <c r="J1181" s="235">
        <f>ROUND(I1181*H1181,2)</f>
        <v>0</v>
      </c>
      <c r="K1181" s="236"/>
      <c r="L1181" s="45"/>
      <c r="M1181" s="237" t="s">
        <v>1</v>
      </c>
      <c r="N1181" s="238" t="s">
        <v>41</v>
      </c>
      <c r="O1181" s="92"/>
      <c r="P1181" s="239">
        <f>O1181*H1181</f>
        <v>0</v>
      </c>
      <c r="Q1181" s="239">
        <v>0</v>
      </c>
      <c r="R1181" s="239">
        <f>Q1181*H1181</f>
        <v>0</v>
      </c>
      <c r="S1181" s="239">
        <v>0</v>
      </c>
      <c r="T1181" s="240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41" t="s">
        <v>3451</v>
      </c>
      <c r="AT1181" s="241" t="s">
        <v>205</v>
      </c>
      <c r="AU1181" s="241" t="s">
        <v>83</v>
      </c>
      <c r="AY1181" s="18" t="s">
        <v>203</v>
      </c>
      <c r="BE1181" s="242">
        <f>IF(N1181="základní",J1181,0)</f>
        <v>0</v>
      </c>
      <c r="BF1181" s="242">
        <f>IF(N1181="snížená",J1181,0)</f>
        <v>0</v>
      </c>
      <c r="BG1181" s="242">
        <f>IF(N1181="zákl. přenesená",J1181,0)</f>
        <v>0</v>
      </c>
      <c r="BH1181" s="242">
        <f>IF(N1181="sníž. přenesená",J1181,0)</f>
        <v>0</v>
      </c>
      <c r="BI1181" s="242">
        <f>IF(N1181="nulová",J1181,0)</f>
        <v>0</v>
      </c>
      <c r="BJ1181" s="18" t="s">
        <v>83</v>
      </c>
      <c r="BK1181" s="242">
        <f>ROUND(I1181*H1181,2)</f>
        <v>0</v>
      </c>
      <c r="BL1181" s="18" t="s">
        <v>3451</v>
      </c>
      <c r="BM1181" s="241" t="s">
        <v>3469</v>
      </c>
    </row>
    <row r="1182" s="14" customFormat="1">
      <c r="A1182" s="14"/>
      <c r="B1182" s="254"/>
      <c r="C1182" s="255"/>
      <c r="D1182" s="245" t="s">
        <v>243</v>
      </c>
      <c r="E1182" s="256" t="s">
        <v>1</v>
      </c>
      <c r="F1182" s="257" t="s">
        <v>3470</v>
      </c>
      <c r="G1182" s="255"/>
      <c r="H1182" s="258">
        <v>750</v>
      </c>
      <c r="I1182" s="259"/>
      <c r="J1182" s="255"/>
      <c r="K1182" s="255"/>
      <c r="L1182" s="260"/>
      <c r="M1182" s="261"/>
      <c r="N1182" s="262"/>
      <c r="O1182" s="262"/>
      <c r="P1182" s="262"/>
      <c r="Q1182" s="262"/>
      <c r="R1182" s="262"/>
      <c r="S1182" s="262"/>
      <c r="T1182" s="26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4" t="s">
        <v>243</v>
      </c>
      <c r="AU1182" s="264" t="s">
        <v>83</v>
      </c>
      <c r="AV1182" s="14" t="s">
        <v>85</v>
      </c>
      <c r="AW1182" s="14" t="s">
        <v>32</v>
      </c>
      <c r="AX1182" s="14" t="s">
        <v>76</v>
      </c>
      <c r="AY1182" s="264" t="s">
        <v>203</v>
      </c>
    </row>
    <row r="1183" s="15" customFormat="1">
      <c r="A1183" s="15"/>
      <c r="B1183" s="265"/>
      <c r="C1183" s="266"/>
      <c r="D1183" s="245" t="s">
        <v>243</v>
      </c>
      <c r="E1183" s="267" t="s">
        <v>1</v>
      </c>
      <c r="F1183" s="268" t="s">
        <v>247</v>
      </c>
      <c r="G1183" s="266"/>
      <c r="H1183" s="269">
        <v>750</v>
      </c>
      <c r="I1183" s="270"/>
      <c r="J1183" s="266"/>
      <c r="K1183" s="266"/>
      <c r="L1183" s="271"/>
      <c r="M1183" s="272"/>
      <c r="N1183" s="273"/>
      <c r="O1183" s="273"/>
      <c r="P1183" s="273"/>
      <c r="Q1183" s="273"/>
      <c r="R1183" s="273"/>
      <c r="S1183" s="273"/>
      <c r="T1183" s="274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75" t="s">
        <v>243</v>
      </c>
      <c r="AU1183" s="275" t="s">
        <v>83</v>
      </c>
      <c r="AV1183" s="15" t="s">
        <v>209</v>
      </c>
      <c r="AW1183" s="15" t="s">
        <v>32</v>
      </c>
      <c r="AX1183" s="15" t="s">
        <v>83</v>
      </c>
      <c r="AY1183" s="275" t="s">
        <v>203</v>
      </c>
    </row>
    <row r="1184" s="2" customFormat="1" ht="24.15" customHeight="1">
      <c r="A1184" s="39"/>
      <c r="B1184" s="40"/>
      <c r="C1184" s="229" t="s">
        <v>3471</v>
      </c>
      <c r="D1184" s="229" t="s">
        <v>205</v>
      </c>
      <c r="E1184" s="230" t="s">
        <v>3472</v>
      </c>
      <c r="F1184" s="231" t="s">
        <v>3473</v>
      </c>
      <c r="G1184" s="232" t="s">
        <v>2247</v>
      </c>
      <c r="H1184" s="233">
        <v>600</v>
      </c>
      <c r="I1184" s="234"/>
      <c r="J1184" s="235">
        <f>ROUND(I1184*H1184,2)</f>
        <v>0</v>
      </c>
      <c r="K1184" s="236"/>
      <c r="L1184" s="45"/>
      <c r="M1184" s="237" t="s">
        <v>1</v>
      </c>
      <c r="N1184" s="238" t="s">
        <v>41</v>
      </c>
      <c r="O1184" s="92"/>
      <c r="P1184" s="239">
        <f>O1184*H1184</f>
        <v>0</v>
      </c>
      <c r="Q1184" s="239">
        <v>0</v>
      </c>
      <c r="R1184" s="239">
        <f>Q1184*H1184</f>
        <v>0</v>
      </c>
      <c r="S1184" s="239">
        <v>0</v>
      </c>
      <c r="T1184" s="240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41" t="s">
        <v>3451</v>
      </c>
      <c r="AT1184" s="241" t="s">
        <v>205</v>
      </c>
      <c r="AU1184" s="241" t="s">
        <v>83</v>
      </c>
      <c r="AY1184" s="18" t="s">
        <v>203</v>
      </c>
      <c r="BE1184" s="242">
        <f>IF(N1184="základní",J1184,0)</f>
        <v>0</v>
      </c>
      <c r="BF1184" s="242">
        <f>IF(N1184="snížená",J1184,0)</f>
        <v>0</v>
      </c>
      <c r="BG1184" s="242">
        <f>IF(N1184="zákl. přenesená",J1184,0)</f>
        <v>0</v>
      </c>
      <c r="BH1184" s="242">
        <f>IF(N1184="sníž. přenesená",J1184,0)</f>
        <v>0</v>
      </c>
      <c r="BI1184" s="242">
        <f>IF(N1184="nulová",J1184,0)</f>
        <v>0</v>
      </c>
      <c r="BJ1184" s="18" t="s">
        <v>83</v>
      </c>
      <c r="BK1184" s="242">
        <f>ROUND(I1184*H1184,2)</f>
        <v>0</v>
      </c>
      <c r="BL1184" s="18" t="s">
        <v>3451</v>
      </c>
      <c r="BM1184" s="241" t="s">
        <v>3474</v>
      </c>
    </row>
    <row r="1185" s="14" customFormat="1">
      <c r="A1185" s="14"/>
      <c r="B1185" s="254"/>
      <c r="C1185" s="255"/>
      <c r="D1185" s="245" t="s">
        <v>243</v>
      </c>
      <c r="E1185" s="256" t="s">
        <v>1</v>
      </c>
      <c r="F1185" s="257" t="s">
        <v>3475</v>
      </c>
      <c r="G1185" s="255"/>
      <c r="H1185" s="258">
        <v>600</v>
      </c>
      <c r="I1185" s="259"/>
      <c r="J1185" s="255"/>
      <c r="K1185" s="255"/>
      <c r="L1185" s="260"/>
      <c r="M1185" s="261"/>
      <c r="N1185" s="262"/>
      <c r="O1185" s="262"/>
      <c r="P1185" s="262"/>
      <c r="Q1185" s="262"/>
      <c r="R1185" s="262"/>
      <c r="S1185" s="262"/>
      <c r="T1185" s="26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4" t="s">
        <v>243</v>
      </c>
      <c r="AU1185" s="264" t="s">
        <v>83</v>
      </c>
      <c r="AV1185" s="14" t="s">
        <v>85</v>
      </c>
      <c r="AW1185" s="14" t="s">
        <v>32</v>
      </c>
      <c r="AX1185" s="14" t="s">
        <v>76</v>
      </c>
      <c r="AY1185" s="264" t="s">
        <v>203</v>
      </c>
    </row>
    <row r="1186" s="15" customFormat="1">
      <c r="A1186" s="15"/>
      <c r="B1186" s="265"/>
      <c r="C1186" s="266"/>
      <c r="D1186" s="245" t="s">
        <v>243</v>
      </c>
      <c r="E1186" s="267" t="s">
        <v>1</v>
      </c>
      <c r="F1186" s="268" t="s">
        <v>247</v>
      </c>
      <c r="G1186" s="266"/>
      <c r="H1186" s="269">
        <v>600</v>
      </c>
      <c r="I1186" s="270"/>
      <c r="J1186" s="266"/>
      <c r="K1186" s="266"/>
      <c r="L1186" s="271"/>
      <c r="M1186" s="272"/>
      <c r="N1186" s="273"/>
      <c r="O1186" s="273"/>
      <c r="P1186" s="273"/>
      <c r="Q1186" s="273"/>
      <c r="R1186" s="273"/>
      <c r="S1186" s="273"/>
      <c r="T1186" s="27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75" t="s">
        <v>243</v>
      </c>
      <c r="AU1186" s="275" t="s">
        <v>83</v>
      </c>
      <c r="AV1186" s="15" t="s">
        <v>209</v>
      </c>
      <c r="AW1186" s="15" t="s">
        <v>32</v>
      </c>
      <c r="AX1186" s="15" t="s">
        <v>83</v>
      </c>
      <c r="AY1186" s="275" t="s">
        <v>203</v>
      </c>
    </row>
    <row r="1187" s="12" customFormat="1" ht="25.92" customHeight="1">
      <c r="A1187" s="12"/>
      <c r="B1187" s="213"/>
      <c r="C1187" s="214"/>
      <c r="D1187" s="215" t="s">
        <v>75</v>
      </c>
      <c r="E1187" s="216" t="s">
        <v>3476</v>
      </c>
      <c r="F1187" s="216" t="s">
        <v>3477</v>
      </c>
      <c r="G1187" s="214"/>
      <c r="H1187" s="214"/>
      <c r="I1187" s="217"/>
      <c r="J1187" s="218">
        <f>BK1187</f>
        <v>0</v>
      </c>
      <c r="K1187" s="214"/>
      <c r="L1187" s="219"/>
      <c r="M1187" s="220"/>
      <c r="N1187" s="221"/>
      <c r="O1187" s="221"/>
      <c r="P1187" s="222">
        <f>SUM(P1188:P1194)</f>
        <v>0</v>
      </c>
      <c r="Q1187" s="221"/>
      <c r="R1187" s="222">
        <f>SUM(R1188:R1194)</f>
        <v>0</v>
      </c>
      <c r="S1187" s="221"/>
      <c r="T1187" s="223">
        <f>SUM(T1188:T1194)</f>
        <v>0</v>
      </c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R1187" s="224" t="s">
        <v>209</v>
      </c>
      <c r="AT1187" s="225" t="s">
        <v>75</v>
      </c>
      <c r="AU1187" s="225" t="s">
        <v>76</v>
      </c>
      <c r="AY1187" s="224" t="s">
        <v>203</v>
      </c>
      <c r="BK1187" s="226">
        <f>SUM(BK1188:BK1194)</f>
        <v>0</v>
      </c>
    </row>
    <row r="1188" s="2" customFormat="1" ht="44.25" customHeight="1">
      <c r="A1188" s="39"/>
      <c r="B1188" s="40"/>
      <c r="C1188" s="229" t="s">
        <v>589</v>
      </c>
      <c r="D1188" s="229" t="s">
        <v>205</v>
      </c>
      <c r="E1188" s="230" t="s">
        <v>3478</v>
      </c>
      <c r="F1188" s="231" t="s">
        <v>3479</v>
      </c>
      <c r="G1188" s="232" t="s">
        <v>220</v>
      </c>
      <c r="H1188" s="233">
        <v>14</v>
      </c>
      <c r="I1188" s="234"/>
      <c r="J1188" s="235">
        <f>ROUND(I1188*H1188,2)</f>
        <v>0</v>
      </c>
      <c r="K1188" s="236"/>
      <c r="L1188" s="45"/>
      <c r="M1188" s="237" t="s">
        <v>1</v>
      </c>
      <c r="N1188" s="238" t="s">
        <v>41</v>
      </c>
      <c r="O1188" s="92"/>
      <c r="P1188" s="239">
        <f>O1188*H1188</f>
        <v>0</v>
      </c>
      <c r="Q1188" s="239">
        <v>0</v>
      </c>
      <c r="R1188" s="239">
        <f>Q1188*H1188</f>
        <v>0</v>
      </c>
      <c r="S1188" s="239">
        <v>0</v>
      </c>
      <c r="T1188" s="240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41" t="s">
        <v>3451</v>
      </c>
      <c r="AT1188" s="241" t="s">
        <v>205</v>
      </c>
      <c r="AU1188" s="241" t="s">
        <v>83</v>
      </c>
      <c r="AY1188" s="18" t="s">
        <v>203</v>
      </c>
      <c r="BE1188" s="242">
        <f>IF(N1188="základní",J1188,0)</f>
        <v>0</v>
      </c>
      <c r="BF1188" s="242">
        <f>IF(N1188="snížená",J1188,0)</f>
        <v>0</v>
      </c>
      <c r="BG1188" s="242">
        <f>IF(N1188="zákl. přenesená",J1188,0)</f>
        <v>0</v>
      </c>
      <c r="BH1188" s="242">
        <f>IF(N1188="sníž. přenesená",J1188,0)</f>
        <v>0</v>
      </c>
      <c r="BI1188" s="242">
        <f>IF(N1188="nulová",J1188,0)</f>
        <v>0</v>
      </c>
      <c r="BJ1188" s="18" t="s">
        <v>83</v>
      </c>
      <c r="BK1188" s="242">
        <f>ROUND(I1188*H1188,2)</f>
        <v>0</v>
      </c>
      <c r="BL1188" s="18" t="s">
        <v>3451</v>
      </c>
      <c r="BM1188" s="241" t="s">
        <v>3480</v>
      </c>
    </row>
    <row r="1189" s="2" customFormat="1">
      <c r="A1189" s="39"/>
      <c r="B1189" s="40"/>
      <c r="C1189" s="41"/>
      <c r="D1189" s="245" t="s">
        <v>474</v>
      </c>
      <c r="E1189" s="41"/>
      <c r="F1189" s="276" t="s">
        <v>3481</v>
      </c>
      <c r="G1189" s="41"/>
      <c r="H1189" s="41"/>
      <c r="I1189" s="277"/>
      <c r="J1189" s="41"/>
      <c r="K1189" s="41"/>
      <c r="L1189" s="45"/>
      <c r="M1189" s="278"/>
      <c r="N1189" s="279"/>
      <c r="O1189" s="92"/>
      <c r="P1189" s="92"/>
      <c r="Q1189" s="92"/>
      <c r="R1189" s="92"/>
      <c r="S1189" s="92"/>
      <c r="T1189" s="93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T1189" s="18" t="s">
        <v>474</v>
      </c>
      <c r="AU1189" s="18" t="s">
        <v>83</v>
      </c>
    </row>
    <row r="1190" s="13" customFormat="1">
      <c r="A1190" s="13"/>
      <c r="B1190" s="243"/>
      <c r="C1190" s="244"/>
      <c r="D1190" s="245" t="s">
        <v>243</v>
      </c>
      <c r="E1190" s="246" t="s">
        <v>1</v>
      </c>
      <c r="F1190" s="247" t="s">
        <v>3482</v>
      </c>
      <c r="G1190" s="244"/>
      <c r="H1190" s="246" t="s">
        <v>1</v>
      </c>
      <c r="I1190" s="248"/>
      <c r="J1190" s="244"/>
      <c r="K1190" s="244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3" t="s">
        <v>243</v>
      </c>
      <c r="AU1190" s="253" t="s">
        <v>83</v>
      </c>
      <c r="AV1190" s="13" t="s">
        <v>83</v>
      </c>
      <c r="AW1190" s="13" t="s">
        <v>32</v>
      </c>
      <c r="AX1190" s="13" t="s">
        <v>76</v>
      </c>
      <c r="AY1190" s="253" t="s">
        <v>203</v>
      </c>
    </row>
    <row r="1191" s="13" customFormat="1">
      <c r="A1191" s="13"/>
      <c r="B1191" s="243"/>
      <c r="C1191" s="244"/>
      <c r="D1191" s="245" t="s">
        <v>243</v>
      </c>
      <c r="E1191" s="246" t="s">
        <v>1</v>
      </c>
      <c r="F1191" s="247" t="s">
        <v>3483</v>
      </c>
      <c r="G1191" s="244"/>
      <c r="H1191" s="246" t="s">
        <v>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3" t="s">
        <v>243</v>
      </c>
      <c r="AU1191" s="253" t="s">
        <v>83</v>
      </c>
      <c r="AV1191" s="13" t="s">
        <v>83</v>
      </c>
      <c r="AW1191" s="13" t="s">
        <v>32</v>
      </c>
      <c r="AX1191" s="13" t="s">
        <v>76</v>
      </c>
      <c r="AY1191" s="253" t="s">
        <v>203</v>
      </c>
    </row>
    <row r="1192" s="13" customFormat="1">
      <c r="A1192" s="13"/>
      <c r="B1192" s="243"/>
      <c r="C1192" s="244"/>
      <c r="D1192" s="245" t="s">
        <v>243</v>
      </c>
      <c r="E1192" s="246" t="s">
        <v>1</v>
      </c>
      <c r="F1192" s="247" t="s">
        <v>3484</v>
      </c>
      <c r="G1192" s="244"/>
      <c r="H1192" s="246" t="s">
        <v>1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3" t="s">
        <v>243</v>
      </c>
      <c r="AU1192" s="253" t="s">
        <v>83</v>
      </c>
      <c r="AV1192" s="13" t="s">
        <v>83</v>
      </c>
      <c r="AW1192" s="13" t="s">
        <v>32</v>
      </c>
      <c r="AX1192" s="13" t="s">
        <v>76</v>
      </c>
      <c r="AY1192" s="253" t="s">
        <v>203</v>
      </c>
    </row>
    <row r="1193" s="14" customFormat="1">
      <c r="A1193" s="14"/>
      <c r="B1193" s="254"/>
      <c r="C1193" s="255"/>
      <c r="D1193" s="245" t="s">
        <v>243</v>
      </c>
      <c r="E1193" s="256" t="s">
        <v>1</v>
      </c>
      <c r="F1193" s="257" t="s">
        <v>267</v>
      </c>
      <c r="G1193" s="255"/>
      <c r="H1193" s="258">
        <v>14</v>
      </c>
      <c r="I1193" s="259"/>
      <c r="J1193" s="255"/>
      <c r="K1193" s="255"/>
      <c r="L1193" s="260"/>
      <c r="M1193" s="261"/>
      <c r="N1193" s="262"/>
      <c r="O1193" s="262"/>
      <c r="P1193" s="262"/>
      <c r="Q1193" s="262"/>
      <c r="R1193" s="262"/>
      <c r="S1193" s="262"/>
      <c r="T1193" s="26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4" t="s">
        <v>243</v>
      </c>
      <c r="AU1193" s="264" t="s">
        <v>83</v>
      </c>
      <c r="AV1193" s="14" t="s">
        <v>85</v>
      </c>
      <c r="AW1193" s="14" t="s">
        <v>32</v>
      </c>
      <c r="AX1193" s="14" t="s">
        <v>76</v>
      </c>
      <c r="AY1193" s="264" t="s">
        <v>203</v>
      </c>
    </row>
    <row r="1194" s="15" customFormat="1">
      <c r="A1194" s="15"/>
      <c r="B1194" s="265"/>
      <c r="C1194" s="266"/>
      <c r="D1194" s="245" t="s">
        <v>243</v>
      </c>
      <c r="E1194" s="267" t="s">
        <v>1</v>
      </c>
      <c r="F1194" s="268" t="s">
        <v>247</v>
      </c>
      <c r="G1194" s="266"/>
      <c r="H1194" s="269">
        <v>14</v>
      </c>
      <c r="I1194" s="270"/>
      <c r="J1194" s="266"/>
      <c r="K1194" s="266"/>
      <c r="L1194" s="271"/>
      <c r="M1194" s="272"/>
      <c r="N1194" s="273"/>
      <c r="O1194" s="273"/>
      <c r="P1194" s="273"/>
      <c r="Q1194" s="273"/>
      <c r="R1194" s="273"/>
      <c r="S1194" s="273"/>
      <c r="T1194" s="274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75" t="s">
        <v>243</v>
      </c>
      <c r="AU1194" s="275" t="s">
        <v>83</v>
      </c>
      <c r="AV1194" s="15" t="s">
        <v>209</v>
      </c>
      <c r="AW1194" s="15" t="s">
        <v>32</v>
      </c>
      <c r="AX1194" s="15" t="s">
        <v>83</v>
      </c>
      <c r="AY1194" s="275" t="s">
        <v>203</v>
      </c>
    </row>
    <row r="1195" s="12" customFormat="1" ht="25.92" customHeight="1">
      <c r="A1195" s="12"/>
      <c r="B1195" s="213"/>
      <c r="C1195" s="214"/>
      <c r="D1195" s="215" t="s">
        <v>75</v>
      </c>
      <c r="E1195" s="216" t="s">
        <v>2204</v>
      </c>
      <c r="F1195" s="216" t="s">
        <v>2204</v>
      </c>
      <c r="G1195" s="214"/>
      <c r="H1195" s="214"/>
      <c r="I1195" s="217"/>
      <c r="J1195" s="218">
        <f>BK1195</f>
        <v>0</v>
      </c>
      <c r="K1195" s="214"/>
      <c r="L1195" s="219"/>
      <c r="M1195" s="220"/>
      <c r="N1195" s="221"/>
      <c r="O1195" s="221"/>
      <c r="P1195" s="222">
        <f>P1196</f>
        <v>0</v>
      </c>
      <c r="Q1195" s="221"/>
      <c r="R1195" s="222">
        <f>R1196</f>
        <v>0</v>
      </c>
      <c r="S1195" s="221"/>
      <c r="T1195" s="223">
        <f>T1196</f>
        <v>0</v>
      </c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R1195" s="224" t="s">
        <v>83</v>
      </c>
      <c r="AT1195" s="225" t="s">
        <v>75</v>
      </c>
      <c r="AU1195" s="225" t="s">
        <v>76</v>
      </c>
      <c r="AY1195" s="224" t="s">
        <v>203</v>
      </c>
      <c r="BK1195" s="226">
        <f>BK1196</f>
        <v>0</v>
      </c>
    </row>
    <row r="1196" s="12" customFormat="1" ht="22.8" customHeight="1">
      <c r="A1196" s="12"/>
      <c r="B1196" s="213"/>
      <c r="C1196" s="214"/>
      <c r="D1196" s="215" t="s">
        <v>75</v>
      </c>
      <c r="E1196" s="227" t="s">
        <v>3485</v>
      </c>
      <c r="F1196" s="227" t="s">
        <v>3486</v>
      </c>
      <c r="G1196" s="214"/>
      <c r="H1196" s="214"/>
      <c r="I1196" s="217"/>
      <c r="J1196" s="228">
        <f>BK1196</f>
        <v>0</v>
      </c>
      <c r="K1196" s="214"/>
      <c r="L1196" s="219"/>
      <c r="M1196" s="220"/>
      <c r="N1196" s="221"/>
      <c r="O1196" s="221"/>
      <c r="P1196" s="222">
        <f>P1197+SUM(P1198:P1221)</f>
        <v>0</v>
      </c>
      <c r="Q1196" s="221"/>
      <c r="R1196" s="222">
        <f>R1197+SUM(R1198:R1221)</f>
        <v>0</v>
      </c>
      <c r="S1196" s="221"/>
      <c r="T1196" s="223">
        <f>T1197+SUM(T1198:T1221)</f>
        <v>0</v>
      </c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R1196" s="224" t="s">
        <v>83</v>
      </c>
      <c r="AT1196" s="225" t="s">
        <v>75</v>
      </c>
      <c r="AU1196" s="225" t="s">
        <v>83</v>
      </c>
      <c r="AY1196" s="224" t="s">
        <v>203</v>
      </c>
      <c r="BK1196" s="226">
        <f>BK1197+SUM(BK1198:BK1221)</f>
        <v>0</v>
      </c>
    </row>
    <row r="1197" s="2" customFormat="1" ht="24.15" customHeight="1">
      <c r="A1197" s="39"/>
      <c r="B1197" s="40"/>
      <c r="C1197" s="229" t="s">
        <v>3487</v>
      </c>
      <c r="D1197" s="229" t="s">
        <v>205</v>
      </c>
      <c r="E1197" s="230" t="s">
        <v>3488</v>
      </c>
      <c r="F1197" s="231" t="s">
        <v>3489</v>
      </c>
      <c r="G1197" s="232" t="s">
        <v>1559</v>
      </c>
      <c r="H1197" s="233">
        <v>1</v>
      </c>
      <c r="I1197" s="234"/>
      <c r="J1197" s="235">
        <f>ROUND(I1197*H1197,2)</f>
        <v>0</v>
      </c>
      <c r="K1197" s="236"/>
      <c r="L1197" s="45"/>
      <c r="M1197" s="237" t="s">
        <v>1</v>
      </c>
      <c r="N1197" s="238" t="s">
        <v>41</v>
      </c>
      <c r="O1197" s="92"/>
      <c r="P1197" s="239">
        <f>O1197*H1197</f>
        <v>0</v>
      </c>
      <c r="Q1197" s="239">
        <v>0</v>
      </c>
      <c r="R1197" s="239">
        <f>Q1197*H1197</f>
        <v>0</v>
      </c>
      <c r="S1197" s="239">
        <v>0</v>
      </c>
      <c r="T1197" s="240">
        <f>S1197*H1197</f>
        <v>0</v>
      </c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R1197" s="241" t="s">
        <v>209</v>
      </c>
      <c r="AT1197" s="241" t="s">
        <v>205</v>
      </c>
      <c r="AU1197" s="241" t="s">
        <v>85</v>
      </c>
      <c r="AY1197" s="18" t="s">
        <v>203</v>
      </c>
      <c r="BE1197" s="242">
        <f>IF(N1197="základní",J1197,0)</f>
        <v>0</v>
      </c>
      <c r="BF1197" s="242">
        <f>IF(N1197="snížená",J1197,0)</f>
        <v>0</v>
      </c>
      <c r="BG1197" s="242">
        <f>IF(N1197="zákl. přenesená",J1197,0)</f>
        <v>0</v>
      </c>
      <c r="BH1197" s="242">
        <f>IF(N1197="sníž. přenesená",J1197,0)</f>
        <v>0</v>
      </c>
      <c r="BI1197" s="242">
        <f>IF(N1197="nulová",J1197,0)</f>
        <v>0</v>
      </c>
      <c r="BJ1197" s="18" t="s">
        <v>83</v>
      </c>
      <c r="BK1197" s="242">
        <f>ROUND(I1197*H1197,2)</f>
        <v>0</v>
      </c>
      <c r="BL1197" s="18" t="s">
        <v>209</v>
      </c>
      <c r="BM1197" s="241" t="s">
        <v>3490</v>
      </c>
    </row>
    <row r="1198" s="2" customFormat="1">
      <c r="A1198" s="39"/>
      <c r="B1198" s="40"/>
      <c r="C1198" s="41"/>
      <c r="D1198" s="245" t="s">
        <v>474</v>
      </c>
      <c r="E1198" s="41"/>
      <c r="F1198" s="276" t="s">
        <v>3491</v>
      </c>
      <c r="G1198" s="41"/>
      <c r="H1198" s="41"/>
      <c r="I1198" s="277"/>
      <c r="J1198" s="41"/>
      <c r="K1198" s="41"/>
      <c r="L1198" s="45"/>
      <c r="M1198" s="278"/>
      <c r="N1198" s="279"/>
      <c r="O1198" s="92"/>
      <c r="P1198" s="92"/>
      <c r="Q1198" s="92"/>
      <c r="R1198" s="92"/>
      <c r="S1198" s="92"/>
      <c r="T1198" s="93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T1198" s="18" t="s">
        <v>474</v>
      </c>
      <c r="AU1198" s="18" t="s">
        <v>85</v>
      </c>
    </row>
    <row r="1199" s="2" customFormat="1" ht="21.75" customHeight="1">
      <c r="A1199" s="39"/>
      <c r="B1199" s="40"/>
      <c r="C1199" s="229" t="s">
        <v>2939</v>
      </c>
      <c r="D1199" s="229" t="s">
        <v>205</v>
      </c>
      <c r="E1199" s="230" t="s">
        <v>3492</v>
      </c>
      <c r="F1199" s="231" t="s">
        <v>3493</v>
      </c>
      <c r="G1199" s="232" t="s">
        <v>1559</v>
      </c>
      <c r="H1199" s="233">
        <v>1</v>
      </c>
      <c r="I1199" s="234"/>
      <c r="J1199" s="235">
        <f>ROUND(I1199*H1199,2)</f>
        <v>0</v>
      </c>
      <c r="K1199" s="236"/>
      <c r="L1199" s="45"/>
      <c r="M1199" s="237" t="s">
        <v>1</v>
      </c>
      <c r="N1199" s="238" t="s">
        <v>41</v>
      </c>
      <c r="O1199" s="92"/>
      <c r="P1199" s="239">
        <f>O1199*H1199</f>
        <v>0</v>
      </c>
      <c r="Q1199" s="239">
        <v>0</v>
      </c>
      <c r="R1199" s="239">
        <f>Q1199*H1199</f>
        <v>0</v>
      </c>
      <c r="S1199" s="239">
        <v>0</v>
      </c>
      <c r="T1199" s="240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41" t="s">
        <v>209</v>
      </c>
      <c r="AT1199" s="241" t="s">
        <v>205</v>
      </c>
      <c r="AU1199" s="241" t="s">
        <v>85</v>
      </c>
      <c r="AY1199" s="18" t="s">
        <v>203</v>
      </c>
      <c r="BE1199" s="242">
        <f>IF(N1199="základní",J1199,0)</f>
        <v>0</v>
      </c>
      <c r="BF1199" s="242">
        <f>IF(N1199="snížená",J1199,0)</f>
        <v>0</v>
      </c>
      <c r="BG1199" s="242">
        <f>IF(N1199="zákl. přenesená",J1199,0)</f>
        <v>0</v>
      </c>
      <c r="BH1199" s="242">
        <f>IF(N1199="sníž. přenesená",J1199,0)</f>
        <v>0</v>
      </c>
      <c r="BI1199" s="242">
        <f>IF(N1199="nulová",J1199,0)</f>
        <v>0</v>
      </c>
      <c r="BJ1199" s="18" t="s">
        <v>83</v>
      </c>
      <c r="BK1199" s="242">
        <f>ROUND(I1199*H1199,2)</f>
        <v>0</v>
      </c>
      <c r="BL1199" s="18" t="s">
        <v>209</v>
      </c>
      <c r="BM1199" s="241" t="s">
        <v>3494</v>
      </c>
    </row>
    <row r="1200" s="2" customFormat="1">
      <c r="A1200" s="39"/>
      <c r="B1200" s="40"/>
      <c r="C1200" s="41"/>
      <c r="D1200" s="245" t="s">
        <v>474</v>
      </c>
      <c r="E1200" s="41"/>
      <c r="F1200" s="276" t="s">
        <v>3491</v>
      </c>
      <c r="G1200" s="41"/>
      <c r="H1200" s="41"/>
      <c r="I1200" s="277"/>
      <c r="J1200" s="41"/>
      <c r="K1200" s="41"/>
      <c r="L1200" s="45"/>
      <c r="M1200" s="278"/>
      <c r="N1200" s="279"/>
      <c r="O1200" s="92"/>
      <c r="P1200" s="92"/>
      <c r="Q1200" s="92"/>
      <c r="R1200" s="92"/>
      <c r="S1200" s="92"/>
      <c r="T1200" s="93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T1200" s="18" t="s">
        <v>474</v>
      </c>
      <c r="AU1200" s="18" t="s">
        <v>85</v>
      </c>
    </row>
    <row r="1201" s="2" customFormat="1" ht="24.15" customHeight="1">
      <c r="A1201" s="39"/>
      <c r="B1201" s="40"/>
      <c r="C1201" s="229" t="s">
        <v>3495</v>
      </c>
      <c r="D1201" s="229" t="s">
        <v>205</v>
      </c>
      <c r="E1201" s="230" t="s">
        <v>3496</v>
      </c>
      <c r="F1201" s="231" t="s">
        <v>3497</v>
      </c>
      <c r="G1201" s="232" t="s">
        <v>1559</v>
      </c>
      <c r="H1201" s="233">
        <v>1</v>
      </c>
      <c r="I1201" s="234"/>
      <c r="J1201" s="235">
        <f>ROUND(I1201*H1201,2)</f>
        <v>0</v>
      </c>
      <c r="K1201" s="236"/>
      <c r="L1201" s="45"/>
      <c r="M1201" s="237" t="s">
        <v>1</v>
      </c>
      <c r="N1201" s="238" t="s">
        <v>41</v>
      </c>
      <c r="O1201" s="92"/>
      <c r="P1201" s="239">
        <f>O1201*H1201</f>
        <v>0</v>
      </c>
      <c r="Q1201" s="239">
        <v>0</v>
      </c>
      <c r="R1201" s="239">
        <f>Q1201*H1201</f>
        <v>0</v>
      </c>
      <c r="S1201" s="239">
        <v>0</v>
      </c>
      <c r="T1201" s="240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41" t="s">
        <v>209</v>
      </c>
      <c r="AT1201" s="241" t="s">
        <v>205</v>
      </c>
      <c r="AU1201" s="241" t="s">
        <v>85</v>
      </c>
      <c r="AY1201" s="18" t="s">
        <v>203</v>
      </c>
      <c r="BE1201" s="242">
        <f>IF(N1201="základní",J1201,0)</f>
        <v>0</v>
      </c>
      <c r="BF1201" s="242">
        <f>IF(N1201="snížená",J1201,0)</f>
        <v>0</v>
      </c>
      <c r="BG1201" s="242">
        <f>IF(N1201="zákl. přenesená",J1201,0)</f>
        <v>0</v>
      </c>
      <c r="BH1201" s="242">
        <f>IF(N1201="sníž. přenesená",J1201,0)</f>
        <v>0</v>
      </c>
      <c r="BI1201" s="242">
        <f>IF(N1201="nulová",J1201,0)</f>
        <v>0</v>
      </c>
      <c r="BJ1201" s="18" t="s">
        <v>83</v>
      </c>
      <c r="BK1201" s="242">
        <f>ROUND(I1201*H1201,2)</f>
        <v>0</v>
      </c>
      <c r="BL1201" s="18" t="s">
        <v>209</v>
      </c>
      <c r="BM1201" s="241" t="s">
        <v>3498</v>
      </c>
    </row>
    <row r="1202" s="2" customFormat="1">
      <c r="A1202" s="39"/>
      <c r="B1202" s="40"/>
      <c r="C1202" s="41"/>
      <c r="D1202" s="245" t="s">
        <v>474</v>
      </c>
      <c r="E1202" s="41"/>
      <c r="F1202" s="276" t="s">
        <v>3491</v>
      </c>
      <c r="G1202" s="41"/>
      <c r="H1202" s="41"/>
      <c r="I1202" s="277"/>
      <c r="J1202" s="41"/>
      <c r="K1202" s="41"/>
      <c r="L1202" s="45"/>
      <c r="M1202" s="278"/>
      <c r="N1202" s="279"/>
      <c r="O1202" s="92"/>
      <c r="P1202" s="92"/>
      <c r="Q1202" s="92"/>
      <c r="R1202" s="92"/>
      <c r="S1202" s="92"/>
      <c r="T1202" s="93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T1202" s="18" t="s">
        <v>474</v>
      </c>
      <c r="AU1202" s="18" t="s">
        <v>85</v>
      </c>
    </row>
    <row r="1203" s="2" customFormat="1" ht="24.15" customHeight="1">
      <c r="A1203" s="39"/>
      <c r="B1203" s="40"/>
      <c r="C1203" s="229" t="s">
        <v>2942</v>
      </c>
      <c r="D1203" s="229" t="s">
        <v>205</v>
      </c>
      <c r="E1203" s="230" t="s">
        <v>3499</v>
      </c>
      <c r="F1203" s="231" t="s">
        <v>3500</v>
      </c>
      <c r="G1203" s="232" t="s">
        <v>336</v>
      </c>
      <c r="H1203" s="233">
        <v>1610</v>
      </c>
      <c r="I1203" s="234"/>
      <c r="J1203" s="235">
        <f>ROUND(I1203*H1203,2)</f>
        <v>0</v>
      </c>
      <c r="K1203" s="236"/>
      <c r="L1203" s="45"/>
      <c r="M1203" s="237" t="s">
        <v>1</v>
      </c>
      <c r="N1203" s="238" t="s">
        <v>41</v>
      </c>
      <c r="O1203" s="92"/>
      <c r="P1203" s="239">
        <f>O1203*H1203</f>
        <v>0</v>
      </c>
      <c r="Q1203" s="239">
        <v>0</v>
      </c>
      <c r="R1203" s="239">
        <f>Q1203*H1203</f>
        <v>0</v>
      </c>
      <c r="S1203" s="239">
        <v>0</v>
      </c>
      <c r="T1203" s="240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41" t="s">
        <v>209</v>
      </c>
      <c r="AT1203" s="241" t="s">
        <v>205</v>
      </c>
      <c r="AU1203" s="241" t="s">
        <v>85</v>
      </c>
      <c r="AY1203" s="18" t="s">
        <v>203</v>
      </c>
      <c r="BE1203" s="242">
        <f>IF(N1203="základní",J1203,0)</f>
        <v>0</v>
      </c>
      <c r="BF1203" s="242">
        <f>IF(N1203="snížená",J1203,0)</f>
        <v>0</v>
      </c>
      <c r="BG1203" s="242">
        <f>IF(N1203="zákl. přenesená",J1203,0)</f>
        <v>0</v>
      </c>
      <c r="BH1203" s="242">
        <f>IF(N1203="sníž. přenesená",J1203,0)</f>
        <v>0</v>
      </c>
      <c r="BI1203" s="242">
        <f>IF(N1203="nulová",J1203,0)</f>
        <v>0</v>
      </c>
      <c r="BJ1203" s="18" t="s">
        <v>83</v>
      </c>
      <c r="BK1203" s="242">
        <f>ROUND(I1203*H1203,2)</f>
        <v>0</v>
      </c>
      <c r="BL1203" s="18" t="s">
        <v>209</v>
      </c>
      <c r="BM1203" s="241" t="s">
        <v>3501</v>
      </c>
    </row>
    <row r="1204" s="2" customFormat="1">
      <c r="A1204" s="39"/>
      <c r="B1204" s="40"/>
      <c r="C1204" s="41"/>
      <c r="D1204" s="245" t="s">
        <v>474</v>
      </c>
      <c r="E1204" s="41"/>
      <c r="F1204" s="276" t="s">
        <v>3502</v>
      </c>
      <c r="G1204" s="41"/>
      <c r="H1204" s="41"/>
      <c r="I1204" s="277"/>
      <c r="J1204" s="41"/>
      <c r="K1204" s="41"/>
      <c r="L1204" s="45"/>
      <c r="M1204" s="278"/>
      <c r="N1204" s="279"/>
      <c r="O1204" s="92"/>
      <c r="P1204" s="92"/>
      <c r="Q1204" s="92"/>
      <c r="R1204" s="92"/>
      <c r="S1204" s="92"/>
      <c r="T1204" s="93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T1204" s="18" t="s">
        <v>474</v>
      </c>
      <c r="AU1204" s="18" t="s">
        <v>85</v>
      </c>
    </row>
    <row r="1205" s="14" customFormat="1">
      <c r="A1205" s="14"/>
      <c r="B1205" s="254"/>
      <c r="C1205" s="255"/>
      <c r="D1205" s="245" t="s">
        <v>243</v>
      </c>
      <c r="E1205" s="256" t="s">
        <v>1</v>
      </c>
      <c r="F1205" s="257" t="s">
        <v>3503</v>
      </c>
      <c r="G1205" s="255"/>
      <c r="H1205" s="258">
        <v>680</v>
      </c>
      <c r="I1205" s="259"/>
      <c r="J1205" s="255"/>
      <c r="K1205" s="255"/>
      <c r="L1205" s="260"/>
      <c r="M1205" s="261"/>
      <c r="N1205" s="262"/>
      <c r="O1205" s="262"/>
      <c r="P1205" s="262"/>
      <c r="Q1205" s="262"/>
      <c r="R1205" s="262"/>
      <c r="S1205" s="262"/>
      <c r="T1205" s="26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4" t="s">
        <v>243</v>
      </c>
      <c r="AU1205" s="264" t="s">
        <v>85</v>
      </c>
      <c r="AV1205" s="14" t="s">
        <v>85</v>
      </c>
      <c r="AW1205" s="14" t="s">
        <v>32</v>
      </c>
      <c r="AX1205" s="14" t="s">
        <v>76</v>
      </c>
      <c r="AY1205" s="264" t="s">
        <v>203</v>
      </c>
    </row>
    <row r="1206" s="14" customFormat="1">
      <c r="A1206" s="14"/>
      <c r="B1206" s="254"/>
      <c r="C1206" s="255"/>
      <c r="D1206" s="245" t="s">
        <v>243</v>
      </c>
      <c r="E1206" s="256" t="s">
        <v>1</v>
      </c>
      <c r="F1206" s="257" t="s">
        <v>3504</v>
      </c>
      <c r="G1206" s="255"/>
      <c r="H1206" s="258">
        <v>930</v>
      </c>
      <c r="I1206" s="259"/>
      <c r="J1206" s="255"/>
      <c r="K1206" s="255"/>
      <c r="L1206" s="260"/>
      <c r="M1206" s="261"/>
      <c r="N1206" s="262"/>
      <c r="O1206" s="262"/>
      <c r="P1206" s="262"/>
      <c r="Q1206" s="262"/>
      <c r="R1206" s="262"/>
      <c r="S1206" s="262"/>
      <c r="T1206" s="26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4" t="s">
        <v>243</v>
      </c>
      <c r="AU1206" s="264" t="s">
        <v>85</v>
      </c>
      <c r="AV1206" s="14" t="s">
        <v>85</v>
      </c>
      <c r="AW1206" s="14" t="s">
        <v>32</v>
      </c>
      <c r="AX1206" s="14" t="s">
        <v>76</v>
      </c>
      <c r="AY1206" s="264" t="s">
        <v>203</v>
      </c>
    </row>
    <row r="1207" s="15" customFormat="1">
      <c r="A1207" s="15"/>
      <c r="B1207" s="265"/>
      <c r="C1207" s="266"/>
      <c r="D1207" s="245" t="s">
        <v>243</v>
      </c>
      <c r="E1207" s="267" t="s">
        <v>1</v>
      </c>
      <c r="F1207" s="268" t="s">
        <v>247</v>
      </c>
      <c r="G1207" s="266"/>
      <c r="H1207" s="269">
        <v>1610</v>
      </c>
      <c r="I1207" s="270"/>
      <c r="J1207" s="266"/>
      <c r="K1207" s="266"/>
      <c r="L1207" s="271"/>
      <c r="M1207" s="272"/>
      <c r="N1207" s="273"/>
      <c r="O1207" s="273"/>
      <c r="P1207" s="273"/>
      <c r="Q1207" s="273"/>
      <c r="R1207" s="273"/>
      <c r="S1207" s="273"/>
      <c r="T1207" s="274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75" t="s">
        <v>243</v>
      </c>
      <c r="AU1207" s="275" t="s">
        <v>85</v>
      </c>
      <c r="AV1207" s="15" t="s">
        <v>209</v>
      </c>
      <c r="AW1207" s="15" t="s">
        <v>32</v>
      </c>
      <c r="AX1207" s="15" t="s">
        <v>83</v>
      </c>
      <c r="AY1207" s="275" t="s">
        <v>203</v>
      </c>
    </row>
    <row r="1208" s="2" customFormat="1" ht="21.75" customHeight="1">
      <c r="A1208" s="39"/>
      <c r="B1208" s="40"/>
      <c r="C1208" s="229" t="s">
        <v>3505</v>
      </c>
      <c r="D1208" s="229" t="s">
        <v>205</v>
      </c>
      <c r="E1208" s="230" t="s">
        <v>3506</v>
      </c>
      <c r="F1208" s="231" t="s">
        <v>3507</v>
      </c>
      <c r="G1208" s="232" t="s">
        <v>213</v>
      </c>
      <c r="H1208" s="233">
        <v>24.399999999999999</v>
      </c>
      <c r="I1208" s="234"/>
      <c r="J1208" s="235">
        <f>ROUND(I1208*H1208,2)</f>
        <v>0</v>
      </c>
      <c r="K1208" s="236"/>
      <c r="L1208" s="45"/>
      <c r="M1208" s="237" t="s">
        <v>1</v>
      </c>
      <c r="N1208" s="238" t="s">
        <v>41</v>
      </c>
      <c r="O1208" s="92"/>
      <c r="P1208" s="239">
        <f>O1208*H1208</f>
        <v>0</v>
      </c>
      <c r="Q1208" s="239">
        <v>0</v>
      </c>
      <c r="R1208" s="239">
        <f>Q1208*H1208</f>
        <v>0</v>
      </c>
      <c r="S1208" s="239">
        <v>0</v>
      </c>
      <c r="T1208" s="240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41" t="s">
        <v>209</v>
      </c>
      <c r="AT1208" s="241" t="s">
        <v>205</v>
      </c>
      <c r="AU1208" s="241" t="s">
        <v>85</v>
      </c>
      <c r="AY1208" s="18" t="s">
        <v>203</v>
      </c>
      <c r="BE1208" s="242">
        <f>IF(N1208="základní",J1208,0)</f>
        <v>0</v>
      </c>
      <c r="BF1208" s="242">
        <f>IF(N1208="snížená",J1208,0)</f>
        <v>0</v>
      </c>
      <c r="BG1208" s="242">
        <f>IF(N1208="zákl. přenesená",J1208,0)</f>
        <v>0</v>
      </c>
      <c r="BH1208" s="242">
        <f>IF(N1208="sníž. přenesená",J1208,0)</f>
        <v>0</v>
      </c>
      <c r="BI1208" s="242">
        <f>IF(N1208="nulová",J1208,0)</f>
        <v>0</v>
      </c>
      <c r="BJ1208" s="18" t="s">
        <v>83</v>
      </c>
      <c r="BK1208" s="242">
        <f>ROUND(I1208*H1208,2)</f>
        <v>0</v>
      </c>
      <c r="BL1208" s="18" t="s">
        <v>209</v>
      </c>
      <c r="BM1208" s="241" t="s">
        <v>3508</v>
      </c>
    </row>
    <row r="1209" s="2" customFormat="1">
      <c r="A1209" s="39"/>
      <c r="B1209" s="40"/>
      <c r="C1209" s="41"/>
      <c r="D1209" s="245" t="s">
        <v>474</v>
      </c>
      <c r="E1209" s="41"/>
      <c r="F1209" s="276" t="s">
        <v>3509</v>
      </c>
      <c r="G1209" s="41"/>
      <c r="H1209" s="41"/>
      <c r="I1209" s="277"/>
      <c r="J1209" s="41"/>
      <c r="K1209" s="41"/>
      <c r="L1209" s="45"/>
      <c r="M1209" s="278"/>
      <c r="N1209" s="279"/>
      <c r="O1209" s="92"/>
      <c r="P1209" s="92"/>
      <c r="Q1209" s="92"/>
      <c r="R1209" s="92"/>
      <c r="S1209" s="92"/>
      <c r="T1209" s="93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T1209" s="18" t="s">
        <v>474</v>
      </c>
      <c r="AU1209" s="18" t="s">
        <v>85</v>
      </c>
    </row>
    <row r="1210" s="14" customFormat="1">
      <c r="A1210" s="14"/>
      <c r="B1210" s="254"/>
      <c r="C1210" s="255"/>
      <c r="D1210" s="245" t="s">
        <v>243</v>
      </c>
      <c r="E1210" s="256" t="s">
        <v>1</v>
      </c>
      <c r="F1210" s="257" t="s">
        <v>3510</v>
      </c>
      <c r="G1210" s="255"/>
      <c r="H1210" s="258">
        <v>24.399999999999999</v>
      </c>
      <c r="I1210" s="259"/>
      <c r="J1210" s="255"/>
      <c r="K1210" s="255"/>
      <c r="L1210" s="260"/>
      <c r="M1210" s="261"/>
      <c r="N1210" s="262"/>
      <c r="O1210" s="262"/>
      <c r="P1210" s="262"/>
      <c r="Q1210" s="262"/>
      <c r="R1210" s="262"/>
      <c r="S1210" s="262"/>
      <c r="T1210" s="263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4" t="s">
        <v>243</v>
      </c>
      <c r="AU1210" s="264" t="s">
        <v>85</v>
      </c>
      <c r="AV1210" s="14" t="s">
        <v>85</v>
      </c>
      <c r="AW1210" s="14" t="s">
        <v>32</v>
      </c>
      <c r="AX1210" s="14" t="s">
        <v>76</v>
      </c>
      <c r="AY1210" s="264" t="s">
        <v>203</v>
      </c>
    </row>
    <row r="1211" s="15" customFormat="1">
      <c r="A1211" s="15"/>
      <c r="B1211" s="265"/>
      <c r="C1211" s="266"/>
      <c r="D1211" s="245" t="s">
        <v>243</v>
      </c>
      <c r="E1211" s="267" t="s">
        <v>1</v>
      </c>
      <c r="F1211" s="268" t="s">
        <v>247</v>
      </c>
      <c r="G1211" s="266"/>
      <c r="H1211" s="269">
        <v>24.399999999999999</v>
      </c>
      <c r="I1211" s="270"/>
      <c r="J1211" s="266"/>
      <c r="K1211" s="266"/>
      <c r="L1211" s="271"/>
      <c r="M1211" s="272"/>
      <c r="N1211" s="273"/>
      <c r="O1211" s="273"/>
      <c r="P1211" s="273"/>
      <c r="Q1211" s="273"/>
      <c r="R1211" s="273"/>
      <c r="S1211" s="273"/>
      <c r="T1211" s="274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5" t="s">
        <v>243</v>
      </c>
      <c r="AU1211" s="275" t="s">
        <v>85</v>
      </c>
      <c r="AV1211" s="15" t="s">
        <v>209</v>
      </c>
      <c r="AW1211" s="15" t="s">
        <v>32</v>
      </c>
      <c r="AX1211" s="15" t="s">
        <v>83</v>
      </c>
      <c r="AY1211" s="275" t="s">
        <v>203</v>
      </c>
    </row>
    <row r="1212" s="2" customFormat="1" ht="24.15" customHeight="1">
      <c r="A1212" s="39"/>
      <c r="B1212" s="40"/>
      <c r="C1212" s="229" t="s">
        <v>602</v>
      </c>
      <c r="D1212" s="229" t="s">
        <v>205</v>
      </c>
      <c r="E1212" s="230" t="s">
        <v>3511</v>
      </c>
      <c r="F1212" s="231" t="s">
        <v>3512</v>
      </c>
      <c r="G1212" s="232" t="s">
        <v>220</v>
      </c>
      <c r="H1212" s="233">
        <v>1</v>
      </c>
      <c r="I1212" s="234"/>
      <c r="J1212" s="235">
        <f>ROUND(I1212*H1212,2)</f>
        <v>0</v>
      </c>
      <c r="K1212" s="236"/>
      <c r="L1212" s="45"/>
      <c r="M1212" s="237" t="s">
        <v>1</v>
      </c>
      <c r="N1212" s="238" t="s">
        <v>41</v>
      </c>
      <c r="O1212" s="92"/>
      <c r="P1212" s="239">
        <f>O1212*H1212</f>
        <v>0</v>
      </c>
      <c r="Q1212" s="239">
        <v>0</v>
      </c>
      <c r="R1212" s="239">
        <f>Q1212*H1212</f>
        <v>0</v>
      </c>
      <c r="S1212" s="239">
        <v>0</v>
      </c>
      <c r="T1212" s="240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41" t="s">
        <v>209</v>
      </c>
      <c r="AT1212" s="241" t="s">
        <v>205</v>
      </c>
      <c r="AU1212" s="241" t="s">
        <v>85</v>
      </c>
      <c r="AY1212" s="18" t="s">
        <v>203</v>
      </c>
      <c r="BE1212" s="242">
        <f>IF(N1212="základní",J1212,0)</f>
        <v>0</v>
      </c>
      <c r="BF1212" s="242">
        <f>IF(N1212="snížená",J1212,0)</f>
        <v>0</v>
      </c>
      <c r="BG1212" s="242">
        <f>IF(N1212="zákl. přenesená",J1212,0)</f>
        <v>0</v>
      </c>
      <c r="BH1212" s="242">
        <f>IF(N1212="sníž. přenesená",J1212,0)</f>
        <v>0</v>
      </c>
      <c r="BI1212" s="242">
        <f>IF(N1212="nulová",J1212,0)</f>
        <v>0</v>
      </c>
      <c r="BJ1212" s="18" t="s">
        <v>83</v>
      </c>
      <c r="BK1212" s="242">
        <f>ROUND(I1212*H1212,2)</f>
        <v>0</v>
      </c>
      <c r="BL1212" s="18" t="s">
        <v>209</v>
      </c>
      <c r="BM1212" s="241" t="s">
        <v>3513</v>
      </c>
    </row>
    <row r="1213" s="2" customFormat="1">
      <c r="A1213" s="39"/>
      <c r="B1213" s="40"/>
      <c r="C1213" s="41"/>
      <c r="D1213" s="245" t="s">
        <v>474</v>
      </c>
      <c r="E1213" s="41"/>
      <c r="F1213" s="276" t="s">
        <v>3514</v>
      </c>
      <c r="G1213" s="41"/>
      <c r="H1213" s="41"/>
      <c r="I1213" s="277"/>
      <c r="J1213" s="41"/>
      <c r="K1213" s="41"/>
      <c r="L1213" s="45"/>
      <c r="M1213" s="278"/>
      <c r="N1213" s="279"/>
      <c r="O1213" s="92"/>
      <c r="P1213" s="92"/>
      <c r="Q1213" s="92"/>
      <c r="R1213" s="92"/>
      <c r="S1213" s="92"/>
      <c r="T1213" s="93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T1213" s="18" t="s">
        <v>474</v>
      </c>
      <c r="AU1213" s="18" t="s">
        <v>85</v>
      </c>
    </row>
    <row r="1214" s="14" customFormat="1">
      <c r="A1214" s="14"/>
      <c r="B1214" s="254"/>
      <c r="C1214" s="255"/>
      <c r="D1214" s="245" t="s">
        <v>243</v>
      </c>
      <c r="E1214" s="256" t="s">
        <v>1</v>
      </c>
      <c r="F1214" s="257" t="s">
        <v>3515</v>
      </c>
      <c r="G1214" s="255"/>
      <c r="H1214" s="258">
        <v>1</v>
      </c>
      <c r="I1214" s="259"/>
      <c r="J1214" s="255"/>
      <c r="K1214" s="255"/>
      <c r="L1214" s="260"/>
      <c r="M1214" s="261"/>
      <c r="N1214" s="262"/>
      <c r="O1214" s="262"/>
      <c r="P1214" s="262"/>
      <c r="Q1214" s="262"/>
      <c r="R1214" s="262"/>
      <c r="S1214" s="262"/>
      <c r="T1214" s="26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4" t="s">
        <v>243</v>
      </c>
      <c r="AU1214" s="264" t="s">
        <v>85</v>
      </c>
      <c r="AV1214" s="14" t="s">
        <v>85</v>
      </c>
      <c r="AW1214" s="14" t="s">
        <v>32</v>
      </c>
      <c r="AX1214" s="14" t="s">
        <v>76</v>
      </c>
      <c r="AY1214" s="264" t="s">
        <v>203</v>
      </c>
    </row>
    <row r="1215" s="15" customFormat="1">
      <c r="A1215" s="15"/>
      <c r="B1215" s="265"/>
      <c r="C1215" s="266"/>
      <c r="D1215" s="245" t="s">
        <v>243</v>
      </c>
      <c r="E1215" s="267" t="s">
        <v>1</v>
      </c>
      <c r="F1215" s="268" t="s">
        <v>247</v>
      </c>
      <c r="G1215" s="266"/>
      <c r="H1215" s="269">
        <v>1</v>
      </c>
      <c r="I1215" s="270"/>
      <c r="J1215" s="266"/>
      <c r="K1215" s="266"/>
      <c r="L1215" s="271"/>
      <c r="M1215" s="272"/>
      <c r="N1215" s="273"/>
      <c r="O1215" s="273"/>
      <c r="P1215" s="273"/>
      <c r="Q1215" s="273"/>
      <c r="R1215" s="273"/>
      <c r="S1215" s="273"/>
      <c r="T1215" s="27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75" t="s">
        <v>243</v>
      </c>
      <c r="AU1215" s="275" t="s">
        <v>85</v>
      </c>
      <c r="AV1215" s="15" t="s">
        <v>209</v>
      </c>
      <c r="AW1215" s="15" t="s">
        <v>32</v>
      </c>
      <c r="AX1215" s="15" t="s">
        <v>83</v>
      </c>
      <c r="AY1215" s="275" t="s">
        <v>203</v>
      </c>
    </row>
    <row r="1216" s="2" customFormat="1" ht="16.5" customHeight="1">
      <c r="A1216" s="39"/>
      <c r="B1216" s="40"/>
      <c r="C1216" s="229" t="s">
        <v>3516</v>
      </c>
      <c r="D1216" s="229" t="s">
        <v>205</v>
      </c>
      <c r="E1216" s="230" t="s">
        <v>3517</v>
      </c>
      <c r="F1216" s="231" t="s">
        <v>3518</v>
      </c>
      <c r="G1216" s="232" t="s">
        <v>2196</v>
      </c>
      <c r="H1216" s="233">
        <v>1</v>
      </c>
      <c r="I1216" s="234"/>
      <c r="J1216" s="235">
        <f>ROUND(I1216*H1216,2)</f>
        <v>0</v>
      </c>
      <c r="K1216" s="236"/>
      <c r="L1216" s="45"/>
      <c r="M1216" s="237" t="s">
        <v>1</v>
      </c>
      <c r="N1216" s="238" t="s">
        <v>41</v>
      </c>
      <c r="O1216" s="92"/>
      <c r="P1216" s="239">
        <f>O1216*H1216</f>
        <v>0</v>
      </c>
      <c r="Q1216" s="239">
        <v>0</v>
      </c>
      <c r="R1216" s="239">
        <f>Q1216*H1216</f>
        <v>0</v>
      </c>
      <c r="S1216" s="239">
        <v>0</v>
      </c>
      <c r="T1216" s="240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41" t="s">
        <v>209</v>
      </c>
      <c r="AT1216" s="241" t="s">
        <v>205</v>
      </c>
      <c r="AU1216" s="241" t="s">
        <v>85</v>
      </c>
      <c r="AY1216" s="18" t="s">
        <v>203</v>
      </c>
      <c r="BE1216" s="242">
        <f>IF(N1216="základní",J1216,0)</f>
        <v>0</v>
      </c>
      <c r="BF1216" s="242">
        <f>IF(N1216="snížená",J1216,0)</f>
        <v>0</v>
      </c>
      <c r="BG1216" s="242">
        <f>IF(N1216="zákl. přenesená",J1216,0)</f>
        <v>0</v>
      </c>
      <c r="BH1216" s="242">
        <f>IF(N1216="sníž. přenesená",J1216,0)</f>
        <v>0</v>
      </c>
      <c r="BI1216" s="242">
        <f>IF(N1216="nulová",J1216,0)</f>
        <v>0</v>
      </c>
      <c r="BJ1216" s="18" t="s">
        <v>83</v>
      </c>
      <c r="BK1216" s="242">
        <f>ROUND(I1216*H1216,2)</f>
        <v>0</v>
      </c>
      <c r="BL1216" s="18" t="s">
        <v>209</v>
      </c>
      <c r="BM1216" s="241" t="s">
        <v>3519</v>
      </c>
    </row>
    <row r="1217" s="2" customFormat="1">
      <c r="A1217" s="39"/>
      <c r="B1217" s="40"/>
      <c r="C1217" s="41"/>
      <c r="D1217" s="245" t="s">
        <v>474</v>
      </c>
      <c r="E1217" s="41"/>
      <c r="F1217" s="276" t="s">
        <v>3491</v>
      </c>
      <c r="G1217" s="41"/>
      <c r="H1217" s="41"/>
      <c r="I1217" s="277"/>
      <c r="J1217" s="41"/>
      <c r="K1217" s="41"/>
      <c r="L1217" s="45"/>
      <c r="M1217" s="278"/>
      <c r="N1217" s="279"/>
      <c r="O1217" s="92"/>
      <c r="P1217" s="92"/>
      <c r="Q1217" s="92"/>
      <c r="R1217" s="92"/>
      <c r="S1217" s="92"/>
      <c r="T1217" s="93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T1217" s="18" t="s">
        <v>474</v>
      </c>
      <c r="AU1217" s="18" t="s">
        <v>85</v>
      </c>
    </row>
    <row r="1218" s="14" customFormat="1">
      <c r="A1218" s="14"/>
      <c r="B1218" s="254"/>
      <c r="C1218" s="255"/>
      <c r="D1218" s="245" t="s">
        <v>243</v>
      </c>
      <c r="E1218" s="256" t="s">
        <v>1</v>
      </c>
      <c r="F1218" s="257" t="s">
        <v>3515</v>
      </c>
      <c r="G1218" s="255"/>
      <c r="H1218" s="258">
        <v>1</v>
      </c>
      <c r="I1218" s="259"/>
      <c r="J1218" s="255"/>
      <c r="K1218" s="255"/>
      <c r="L1218" s="260"/>
      <c r="M1218" s="261"/>
      <c r="N1218" s="262"/>
      <c r="O1218" s="262"/>
      <c r="P1218" s="262"/>
      <c r="Q1218" s="262"/>
      <c r="R1218" s="262"/>
      <c r="S1218" s="262"/>
      <c r="T1218" s="26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4" t="s">
        <v>243</v>
      </c>
      <c r="AU1218" s="264" t="s">
        <v>85</v>
      </c>
      <c r="AV1218" s="14" t="s">
        <v>85</v>
      </c>
      <c r="AW1218" s="14" t="s">
        <v>32</v>
      </c>
      <c r="AX1218" s="14" t="s">
        <v>76</v>
      </c>
      <c r="AY1218" s="264" t="s">
        <v>203</v>
      </c>
    </row>
    <row r="1219" s="15" customFormat="1">
      <c r="A1219" s="15"/>
      <c r="B1219" s="265"/>
      <c r="C1219" s="266"/>
      <c r="D1219" s="245" t="s">
        <v>243</v>
      </c>
      <c r="E1219" s="267" t="s">
        <v>1</v>
      </c>
      <c r="F1219" s="268" t="s">
        <v>247</v>
      </c>
      <c r="G1219" s="266"/>
      <c r="H1219" s="269">
        <v>1</v>
      </c>
      <c r="I1219" s="270"/>
      <c r="J1219" s="266"/>
      <c r="K1219" s="266"/>
      <c r="L1219" s="271"/>
      <c r="M1219" s="272"/>
      <c r="N1219" s="273"/>
      <c r="O1219" s="273"/>
      <c r="P1219" s="273"/>
      <c r="Q1219" s="273"/>
      <c r="R1219" s="273"/>
      <c r="S1219" s="273"/>
      <c r="T1219" s="274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75" t="s">
        <v>243</v>
      </c>
      <c r="AU1219" s="275" t="s">
        <v>85</v>
      </c>
      <c r="AV1219" s="15" t="s">
        <v>209</v>
      </c>
      <c r="AW1219" s="15" t="s">
        <v>32</v>
      </c>
      <c r="AX1219" s="15" t="s">
        <v>83</v>
      </c>
      <c r="AY1219" s="275" t="s">
        <v>203</v>
      </c>
    </row>
    <row r="1220" s="2" customFormat="1" ht="24.15" customHeight="1">
      <c r="A1220" s="39"/>
      <c r="B1220" s="40"/>
      <c r="C1220" s="229" t="s">
        <v>2947</v>
      </c>
      <c r="D1220" s="229" t="s">
        <v>205</v>
      </c>
      <c r="E1220" s="230" t="s">
        <v>3520</v>
      </c>
      <c r="F1220" s="231" t="s">
        <v>3521</v>
      </c>
      <c r="G1220" s="232" t="s">
        <v>220</v>
      </c>
      <c r="H1220" s="233">
        <v>2</v>
      </c>
      <c r="I1220" s="234"/>
      <c r="J1220" s="235">
        <f>ROUND(I1220*H1220,2)</f>
        <v>0</v>
      </c>
      <c r="K1220" s="236"/>
      <c r="L1220" s="45"/>
      <c r="M1220" s="237" t="s">
        <v>1</v>
      </c>
      <c r="N1220" s="238" t="s">
        <v>41</v>
      </c>
      <c r="O1220" s="92"/>
      <c r="P1220" s="239">
        <f>O1220*H1220</f>
        <v>0</v>
      </c>
      <c r="Q1220" s="239">
        <v>0</v>
      </c>
      <c r="R1220" s="239">
        <f>Q1220*H1220</f>
        <v>0</v>
      </c>
      <c r="S1220" s="239">
        <v>0</v>
      </c>
      <c r="T1220" s="240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41" t="s">
        <v>209</v>
      </c>
      <c r="AT1220" s="241" t="s">
        <v>205</v>
      </c>
      <c r="AU1220" s="241" t="s">
        <v>85</v>
      </c>
      <c r="AY1220" s="18" t="s">
        <v>203</v>
      </c>
      <c r="BE1220" s="242">
        <f>IF(N1220="základní",J1220,0)</f>
        <v>0</v>
      </c>
      <c r="BF1220" s="242">
        <f>IF(N1220="snížená",J1220,0)</f>
        <v>0</v>
      </c>
      <c r="BG1220" s="242">
        <f>IF(N1220="zákl. přenesená",J1220,0)</f>
        <v>0</v>
      </c>
      <c r="BH1220" s="242">
        <f>IF(N1220="sníž. přenesená",J1220,0)</f>
        <v>0</v>
      </c>
      <c r="BI1220" s="242">
        <f>IF(N1220="nulová",J1220,0)</f>
        <v>0</v>
      </c>
      <c r="BJ1220" s="18" t="s">
        <v>83</v>
      </c>
      <c r="BK1220" s="242">
        <f>ROUND(I1220*H1220,2)</f>
        <v>0</v>
      </c>
      <c r="BL1220" s="18" t="s">
        <v>209</v>
      </c>
      <c r="BM1220" s="241" t="s">
        <v>3522</v>
      </c>
    </row>
    <row r="1221" s="12" customFormat="1" ht="20.88" customHeight="1">
      <c r="A1221" s="12"/>
      <c r="B1221" s="213"/>
      <c r="C1221" s="214"/>
      <c r="D1221" s="215" t="s">
        <v>75</v>
      </c>
      <c r="E1221" s="227" t="s">
        <v>3523</v>
      </c>
      <c r="F1221" s="227" t="s">
        <v>3524</v>
      </c>
      <c r="G1221" s="214"/>
      <c r="H1221" s="214"/>
      <c r="I1221" s="217"/>
      <c r="J1221" s="228">
        <f>BK1221</f>
        <v>0</v>
      </c>
      <c r="K1221" s="214"/>
      <c r="L1221" s="219"/>
      <c r="M1221" s="220"/>
      <c r="N1221" s="221"/>
      <c r="O1221" s="221"/>
      <c r="P1221" s="222">
        <f>SUM(P1222:P1223)</f>
        <v>0</v>
      </c>
      <c r="Q1221" s="221"/>
      <c r="R1221" s="222">
        <f>SUM(R1222:R1223)</f>
        <v>0</v>
      </c>
      <c r="S1221" s="221"/>
      <c r="T1221" s="223">
        <f>SUM(T1222:T1223)</f>
        <v>0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24" t="s">
        <v>108</v>
      </c>
      <c r="AT1221" s="225" t="s">
        <v>75</v>
      </c>
      <c r="AU1221" s="225" t="s">
        <v>85</v>
      </c>
      <c r="AY1221" s="224" t="s">
        <v>203</v>
      </c>
      <c r="BK1221" s="226">
        <f>SUM(BK1222:BK1223)</f>
        <v>0</v>
      </c>
    </row>
    <row r="1222" s="2" customFormat="1" ht="24.15" customHeight="1">
      <c r="A1222" s="39"/>
      <c r="B1222" s="40"/>
      <c r="C1222" s="229" t="s">
        <v>3525</v>
      </c>
      <c r="D1222" s="229" t="s">
        <v>205</v>
      </c>
      <c r="E1222" s="230" t="s">
        <v>3526</v>
      </c>
      <c r="F1222" s="231" t="s">
        <v>3527</v>
      </c>
      <c r="G1222" s="232" t="s">
        <v>1576</v>
      </c>
      <c r="H1222" s="233">
        <v>1</v>
      </c>
      <c r="I1222" s="234"/>
      <c r="J1222" s="235">
        <f>ROUND(I1222*H1222,2)</f>
        <v>0</v>
      </c>
      <c r="K1222" s="236"/>
      <c r="L1222" s="45"/>
      <c r="M1222" s="237" t="s">
        <v>1</v>
      </c>
      <c r="N1222" s="238" t="s">
        <v>41</v>
      </c>
      <c r="O1222" s="92"/>
      <c r="P1222" s="239">
        <f>O1222*H1222</f>
        <v>0</v>
      </c>
      <c r="Q1222" s="239">
        <v>0</v>
      </c>
      <c r="R1222" s="239">
        <f>Q1222*H1222</f>
        <v>0</v>
      </c>
      <c r="S1222" s="239">
        <v>0</v>
      </c>
      <c r="T1222" s="240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41" t="s">
        <v>536</v>
      </c>
      <c r="AT1222" s="241" t="s">
        <v>205</v>
      </c>
      <c r="AU1222" s="241" t="s">
        <v>108</v>
      </c>
      <c r="AY1222" s="18" t="s">
        <v>203</v>
      </c>
      <c r="BE1222" s="242">
        <f>IF(N1222="základní",J1222,0)</f>
        <v>0</v>
      </c>
      <c r="BF1222" s="242">
        <f>IF(N1222="snížená",J1222,0)</f>
        <v>0</v>
      </c>
      <c r="BG1222" s="242">
        <f>IF(N1222="zákl. přenesená",J1222,0)</f>
        <v>0</v>
      </c>
      <c r="BH1222" s="242">
        <f>IF(N1222="sníž. přenesená",J1222,0)</f>
        <v>0</v>
      </c>
      <c r="BI1222" s="242">
        <f>IF(N1222="nulová",J1222,0)</f>
        <v>0</v>
      </c>
      <c r="BJ1222" s="18" t="s">
        <v>83</v>
      </c>
      <c r="BK1222" s="242">
        <f>ROUND(I1222*H1222,2)</f>
        <v>0</v>
      </c>
      <c r="BL1222" s="18" t="s">
        <v>536</v>
      </c>
      <c r="BM1222" s="241" t="s">
        <v>3528</v>
      </c>
    </row>
    <row r="1223" s="2" customFormat="1">
      <c r="A1223" s="39"/>
      <c r="B1223" s="40"/>
      <c r="C1223" s="41"/>
      <c r="D1223" s="245" t="s">
        <v>474</v>
      </c>
      <c r="E1223" s="41"/>
      <c r="F1223" s="276" t="s">
        <v>3529</v>
      </c>
      <c r="G1223" s="41"/>
      <c r="H1223" s="41"/>
      <c r="I1223" s="277"/>
      <c r="J1223" s="41"/>
      <c r="K1223" s="41"/>
      <c r="L1223" s="45"/>
      <c r="M1223" s="312"/>
      <c r="N1223" s="313"/>
      <c r="O1223" s="308"/>
      <c r="P1223" s="308"/>
      <c r="Q1223" s="308"/>
      <c r="R1223" s="308"/>
      <c r="S1223" s="308"/>
      <c r="T1223" s="314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T1223" s="18" t="s">
        <v>474</v>
      </c>
      <c r="AU1223" s="18" t="s">
        <v>108</v>
      </c>
    </row>
    <row r="1224" s="2" customFormat="1" ht="6.96" customHeight="1">
      <c r="A1224" s="39"/>
      <c r="B1224" s="67"/>
      <c r="C1224" s="68"/>
      <c r="D1224" s="68"/>
      <c r="E1224" s="68"/>
      <c r="F1224" s="68"/>
      <c r="G1224" s="68"/>
      <c r="H1224" s="68"/>
      <c r="I1224" s="68"/>
      <c r="J1224" s="68"/>
      <c r="K1224" s="68"/>
      <c r="L1224" s="45"/>
      <c r="M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</sheetData>
  <sheetProtection sheet="1" autoFilter="0" formatColumns="0" formatRows="0" objects="1" scenarios="1" spinCount="100000" saltValue="OS+KESIvcjicCqRN1ARKQ15OsRB0y0JZRwereNLSkRR2zGbJgf8exLQaX3/joAFo21jWKpQtddoWhV7FsGmrhw==" hashValue="9ij7H50m1MyF1ZI5ftthMLwtkkMfbFBN+R4Oix2qAWnDwNkiQllnP/zWMjbgA3jwvw8S7quS2+8RUaFyZCdF5Q==" algorithmName="SHA-512" password="99DC"/>
  <autoFilter ref="C148:K12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7:H13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1397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ROUND((SUM(BE133:BE251)),  2)</f>
        <v>0</v>
      </c>
      <c r="G35" s="39"/>
      <c r="H35" s="39"/>
      <c r="I35" s="166">
        <v>0.20999999999999999</v>
      </c>
      <c r="J35" s="165">
        <f>ROUND(((SUM(BE133:BE251))*I35),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ROUND((SUM(BF133:BF251)),  2)</f>
        <v>0</v>
      </c>
      <c r="G36" s="39"/>
      <c r="H36" s="39"/>
      <c r="I36" s="166">
        <v>0.12</v>
      </c>
      <c r="J36" s="165">
        <f>ROUND(((SUM(BF133:BF251))*I36),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ROUND((SUM(BG133:BG251)),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ROUND((SUM(BH133:BH251)),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ROUND((SUM(BI133:BI251)),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2630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D.1.2 - Stavebně 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3530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1398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170</v>
      </c>
      <c r="E102" s="198"/>
      <c r="F102" s="198"/>
      <c r="G102" s="198"/>
      <c r="H102" s="198"/>
      <c r="I102" s="198"/>
      <c r="J102" s="199">
        <f>J159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171</v>
      </c>
      <c r="E103" s="198"/>
      <c r="F103" s="198"/>
      <c r="G103" s="198"/>
      <c r="H103" s="198"/>
      <c r="I103" s="198"/>
      <c r="J103" s="199">
        <f>J216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172</v>
      </c>
      <c r="E104" s="198"/>
      <c r="F104" s="198"/>
      <c r="G104" s="198"/>
      <c r="H104" s="198"/>
      <c r="I104" s="198"/>
      <c r="J104" s="199">
        <f>J218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173</v>
      </c>
      <c r="E105" s="198"/>
      <c r="F105" s="198"/>
      <c r="G105" s="198"/>
      <c r="H105" s="198"/>
      <c r="I105" s="198"/>
      <c r="J105" s="199">
        <f>J225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174</v>
      </c>
      <c r="E106" s="198"/>
      <c r="F106" s="198"/>
      <c r="G106" s="198"/>
      <c r="H106" s="198"/>
      <c r="I106" s="198"/>
      <c r="J106" s="199">
        <f>J233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175</v>
      </c>
      <c r="E107" s="193"/>
      <c r="F107" s="193"/>
      <c r="G107" s="193"/>
      <c r="H107" s="193"/>
      <c r="I107" s="193"/>
      <c r="J107" s="194">
        <f>J235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181</v>
      </c>
      <c r="E108" s="198"/>
      <c r="F108" s="198"/>
      <c r="G108" s="198"/>
      <c r="H108" s="198"/>
      <c r="I108" s="198"/>
      <c r="J108" s="199">
        <f>J236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186</v>
      </c>
      <c r="E109" s="198"/>
      <c r="F109" s="198"/>
      <c r="G109" s="198"/>
      <c r="H109" s="198"/>
      <c r="I109" s="198"/>
      <c r="J109" s="199">
        <f>J245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2633</v>
      </c>
      <c r="E110" s="193"/>
      <c r="F110" s="193"/>
      <c r="G110" s="193"/>
      <c r="H110" s="193"/>
      <c r="I110" s="193"/>
      <c r="J110" s="194">
        <f>J249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3531</v>
      </c>
      <c r="E111" s="198"/>
      <c r="F111" s="198"/>
      <c r="G111" s="198"/>
      <c r="H111" s="198"/>
      <c r="I111" s="198"/>
      <c r="J111" s="199">
        <f>J250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Objekty OU, část D a DM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158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2630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D.1.2 - Stavebně konstrukční řešení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31. 8. 2018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Ostravská univerzita</v>
      </c>
      <c r="G129" s="41"/>
      <c r="H129" s="41"/>
      <c r="I129" s="33" t="s">
        <v>30</v>
      </c>
      <c r="J129" s="37" t="str">
        <f>E23</f>
        <v>Marpo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189</v>
      </c>
      <c r="D132" s="204" t="s">
        <v>61</v>
      </c>
      <c r="E132" s="204" t="s">
        <v>57</v>
      </c>
      <c r="F132" s="204" t="s">
        <v>58</v>
      </c>
      <c r="G132" s="204" t="s">
        <v>190</v>
      </c>
      <c r="H132" s="204" t="s">
        <v>191</v>
      </c>
      <c r="I132" s="204" t="s">
        <v>192</v>
      </c>
      <c r="J132" s="205" t="s">
        <v>165</v>
      </c>
      <c r="K132" s="206" t="s">
        <v>193</v>
      </c>
      <c r="L132" s="207"/>
      <c r="M132" s="101" t="s">
        <v>1</v>
      </c>
      <c r="N132" s="102" t="s">
        <v>40</v>
      </c>
      <c r="O132" s="102" t="s">
        <v>194</v>
      </c>
      <c r="P132" s="102" t="s">
        <v>195</v>
      </c>
      <c r="Q132" s="102" t="s">
        <v>196</v>
      </c>
      <c r="R132" s="102" t="s">
        <v>197</v>
      </c>
      <c r="S132" s="102" t="s">
        <v>198</v>
      </c>
      <c r="T132" s="103" t="s">
        <v>199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200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P134+P235+P249</f>
        <v>0</v>
      </c>
      <c r="Q133" s="105"/>
      <c r="R133" s="210">
        <f>R134+R235+R249</f>
        <v>69.934162520000001</v>
      </c>
      <c r="S133" s="105"/>
      <c r="T133" s="211">
        <f>T134+T235+T249</f>
        <v>3.3206000000000002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167</v>
      </c>
      <c r="BK133" s="212">
        <f>BK134+BK235+BK249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201</v>
      </c>
      <c r="F134" s="216" t="s">
        <v>202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P135+P146+P159+P216+P218+P225+P233</f>
        <v>0</v>
      </c>
      <c r="Q134" s="221"/>
      <c r="R134" s="222">
        <f>R135+R146+R159+R216+R218+R225+R233</f>
        <v>69.930037519999999</v>
      </c>
      <c r="S134" s="221"/>
      <c r="T134" s="223">
        <f>T135+T146+T159+T216+T218+T225+T233</f>
        <v>3.3206000000000002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203</v>
      </c>
      <c r="BK134" s="226">
        <f>BK135+BK146+BK159+BK216+BK218+BK225+BK233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83</v>
      </c>
      <c r="F135" s="227" t="s">
        <v>3532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SUM(P136:P145)</f>
        <v>0</v>
      </c>
      <c r="Q135" s="221"/>
      <c r="R135" s="222">
        <f>SUM(R136:R145)</f>
        <v>0</v>
      </c>
      <c r="S135" s="221"/>
      <c r="T135" s="223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203</v>
      </c>
      <c r="BK135" s="226">
        <f>SUM(BK136:BK145)</f>
        <v>0</v>
      </c>
    </row>
    <row r="136" s="2" customFormat="1" ht="37.8" customHeight="1">
      <c r="A136" s="39"/>
      <c r="B136" s="40"/>
      <c r="C136" s="229" t="s">
        <v>83</v>
      </c>
      <c r="D136" s="229" t="s">
        <v>205</v>
      </c>
      <c r="E136" s="230" t="s">
        <v>3533</v>
      </c>
      <c r="F136" s="231" t="s">
        <v>3534</v>
      </c>
      <c r="G136" s="232" t="s">
        <v>208</v>
      </c>
      <c r="H136" s="233">
        <v>2.786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85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85</v>
      </c>
    </row>
    <row r="137" s="2" customFormat="1" ht="37.8" customHeight="1">
      <c r="A137" s="39"/>
      <c r="B137" s="40"/>
      <c r="C137" s="229" t="s">
        <v>85</v>
      </c>
      <c r="D137" s="229" t="s">
        <v>205</v>
      </c>
      <c r="E137" s="230" t="s">
        <v>3535</v>
      </c>
      <c r="F137" s="231" t="s">
        <v>3536</v>
      </c>
      <c r="G137" s="232" t="s">
        <v>208</v>
      </c>
      <c r="H137" s="233">
        <v>11.144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14" customFormat="1">
      <c r="A138" s="14"/>
      <c r="B138" s="254"/>
      <c r="C138" s="255"/>
      <c r="D138" s="245" t="s">
        <v>243</v>
      </c>
      <c r="E138" s="256" t="s">
        <v>1</v>
      </c>
      <c r="F138" s="257" t="s">
        <v>3537</v>
      </c>
      <c r="G138" s="255"/>
      <c r="H138" s="258">
        <v>11.144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243</v>
      </c>
      <c r="AU138" s="264" t="s">
        <v>85</v>
      </c>
      <c r="AV138" s="14" t="s">
        <v>85</v>
      </c>
      <c r="AW138" s="14" t="s">
        <v>32</v>
      </c>
      <c r="AX138" s="14" t="s">
        <v>76</v>
      </c>
      <c r="AY138" s="264" t="s">
        <v>203</v>
      </c>
    </row>
    <row r="139" s="15" customFormat="1">
      <c r="A139" s="15"/>
      <c r="B139" s="265"/>
      <c r="C139" s="266"/>
      <c r="D139" s="245" t="s">
        <v>243</v>
      </c>
      <c r="E139" s="267" t="s">
        <v>1</v>
      </c>
      <c r="F139" s="268" t="s">
        <v>247</v>
      </c>
      <c r="G139" s="266"/>
      <c r="H139" s="269">
        <v>11.144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5" t="s">
        <v>243</v>
      </c>
      <c r="AU139" s="275" t="s">
        <v>85</v>
      </c>
      <c r="AV139" s="15" t="s">
        <v>209</v>
      </c>
      <c r="AW139" s="15" t="s">
        <v>32</v>
      </c>
      <c r="AX139" s="15" t="s">
        <v>83</v>
      </c>
      <c r="AY139" s="275" t="s">
        <v>203</v>
      </c>
    </row>
    <row r="140" s="2" customFormat="1" ht="37.8" customHeight="1">
      <c r="A140" s="39"/>
      <c r="B140" s="40"/>
      <c r="C140" s="229" t="s">
        <v>108</v>
      </c>
      <c r="D140" s="229" t="s">
        <v>205</v>
      </c>
      <c r="E140" s="230" t="s">
        <v>3538</v>
      </c>
      <c r="F140" s="231" t="s">
        <v>3539</v>
      </c>
      <c r="G140" s="232" t="s">
        <v>208</v>
      </c>
      <c r="H140" s="233">
        <v>2.786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226</v>
      </c>
    </row>
    <row r="141" s="2" customFormat="1" ht="37.8" customHeight="1">
      <c r="A141" s="39"/>
      <c r="B141" s="40"/>
      <c r="C141" s="229" t="s">
        <v>209</v>
      </c>
      <c r="D141" s="229" t="s">
        <v>205</v>
      </c>
      <c r="E141" s="230" t="s">
        <v>3540</v>
      </c>
      <c r="F141" s="231" t="s">
        <v>3541</v>
      </c>
      <c r="G141" s="232" t="s">
        <v>208</v>
      </c>
      <c r="H141" s="233">
        <v>27.859999999999999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3542</v>
      </c>
    </row>
    <row r="142" s="2" customFormat="1" ht="16.5" customHeight="1">
      <c r="A142" s="39"/>
      <c r="B142" s="40"/>
      <c r="C142" s="229" t="s">
        <v>222</v>
      </c>
      <c r="D142" s="229" t="s">
        <v>205</v>
      </c>
      <c r="E142" s="230" t="s">
        <v>3543</v>
      </c>
      <c r="F142" s="231" t="s">
        <v>3544</v>
      </c>
      <c r="G142" s="232" t="s">
        <v>208</v>
      </c>
      <c r="H142" s="233">
        <v>2.786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85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248</v>
      </c>
    </row>
    <row r="143" s="2" customFormat="1" ht="24.15" customHeight="1">
      <c r="A143" s="39"/>
      <c r="B143" s="40"/>
      <c r="C143" s="229" t="s">
        <v>226</v>
      </c>
      <c r="D143" s="229" t="s">
        <v>205</v>
      </c>
      <c r="E143" s="230" t="s">
        <v>3545</v>
      </c>
      <c r="F143" s="231" t="s">
        <v>3546</v>
      </c>
      <c r="G143" s="232" t="s">
        <v>241</v>
      </c>
      <c r="H143" s="233">
        <v>5.0149999999999997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8</v>
      </c>
    </row>
    <row r="144" s="14" customFormat="1">
      <c r="A144" s="14"/>
      <c r="B144" s="254"/>
      <c r="C144" s="255"/>
      <c r="D144" s="245" t="s">
        <v>243</v>
      </c>
      <c r="E144" s="256" t="s">
        <v>1</v>
      </c>
      <c r="F144" s="257" t="s">
        <v>3547</v>
      </c>
      <c r="G144" s="255"/>
      <c r="H144" s="258">
        <v>5.0149999999999997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243</v>
      </c>
      <c r="AU144" s="264" t="s">
        <v>85</v>
      </c>
      <c r="AV144" s="14" t="s">
        <v>85</v>
      </c>
      <c r="AW144" s="14" t="s">
        <v>32</v>
      </c>
      <c r="AX144" s="14" t="s">
        <v>76</v>
      </c>
      <c r="AY144" s="264" t="s">
        <v>203</v>
      </c>
    </row>
    <row r="145" s="15" customFormat="1">
      <c r="A145" s="15"/>
      <c r="B145" s="265"/>
      <c r="C145" s="266"/>
      <c r="D145" s="245" t="s">
        <v>243</v>
      </c>
      <c r="E145" s="267" t="s">
        <v>1</v>
      </c>
      <c r="F145" s="268" t="s">
        <v>247</v>
      </c>
      <c r="G145" s="266"/>
      <c r="H145" s="269">
        <v>5.0149999999999997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5" t="s">
        <v>243</v>
      </c>
      <c r="AU145" s="275" t="s">
        <v>85</v>
      </c>
      <c r="AV145" s="15" t="s">
        <v>209</v>
      </c>
      <c r="AW145" s="15" t="s">
        <v>32</v>
      </c>
      <c r="AX145" s="15" t="s">
        <v>83</v>
      </c>
      <c r="AY145" s="275" t="s">
        <v>203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85</v>
      </c>
      <c r="F146" s="227" t="s">
        <v>1399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SUM(P147:P158)</f>
        <v>0</v>
      </c>
      <c r="Q146" s="221"/>
      <c r="R146" s="222">
        <f>SUM(R147:R158)</f>
        <v>0.62574999999999992</v>
      </c>
      <c r="S146" s="221"/>
      <c r="T146" s="223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83</v>
      </c>
      <c r="AT146" s="225" t="s">
        <v>75</v>
      </c>
      <c r="AU146" s="225" t="s">
        <v>83</v>
      </c>
      <c r="AY146" s="224" t="s">
        <v>203</v>
      </c>
      <c r="BK146" s="226">
        <f>SUM(BK147:BK158)</f>
        <v>0</v>
      </c>
    </row>
    <row r="147" s="2" customFormat="1" ht="24.15" customHeight="1">
      <c r="A147" s="39"/>
      <c r="B147" s="40"/>
      <c r="C147" s="229" t="s">
        <v>230</v>
      </c>
      <c r="D147" s="229" t="s">
        <v>205</v>
      </c>
      <c r="E147" s="230" t="s">
        <v>3548</v>
      </c>
      <c r="F147" s="231" t="s">
        <v>3549</v>
      </c>
      <c r="G147" s="232" t="s">
        <v>208</v>
      </c>
      <c r="H147" s="233">
        <v>0.23999999999999999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2.5018699999999998</v>
      </c>
      <c r="R147" s="239">
        <f>Q147*H147</f>
        <v>0.60044879999999989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277</v>
      </c>
    </row>
    <row r="148" s="14" customFormat="1">
      <c r="A148" s="14"/>
      <c r="B148" s="254"/>
      <c r="C148" s="255"/>
      <c r="D148" s="245" t="s">
        <v>243</v>
      </c>
      <c r="E148" s="256" t="s">
        <v>1</v>
      </c>
      <c r="F148" s="257" t="s">
        <v>3550</v>
      </c>
      <c r="G148" s="255"/>
      <c r="H148" s="258">
        <v>0.23999999999999999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243</v>
      </c>
      <c r="AU148" s="264" t="s">
        <v>85</v>
      </c>
      <c r="AV148" s="14" t="s">
        <v>85</v>
      </c>
      <c r="AW148" s="14" t="s">
        <v>32</v>
      </c>
      <c r="AX148" s="14" t="s">
        <v>76</v>
      </c>
      <c r="AY148" s="264" t="s">
        <v>203</v>
      </c>
    </row>
    <row r="149" s="15" customFormat="1">
      <c r="A149" s="15"/>
      <c r="B149" s="265"/>
      <c r="C149" s="266"/>
      <c r="D149" s="245" t="s">
        <v>243</v>
      </c>
      <c r="E149" s="267" t="s">
        <v>1</v>
      </c>
      <c r="F149" s="268" t="s">
        <v>247</v>
      </c>
      <c r="G149" s="266"/>
      <c r="H149" s="269">
        <v>0.23999999999999999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5" t="s">
        <v>243</v>
      </c>
      <c r="AU149" s="275" t="s">
        <v>85</v>
      </c>
      <c r="AV149" s="15" t="s">
        <v>209</v>
      </c>
      <c r="AW149" s="15" t="s">
        <v>32</v>
      </c>
      <c r="AX149" s="15" t="s">
        <v>83</v>
      </c>
      <c r="AY149" s="275" t="s">
        <v>203</v>
      </c>
    </row>
    <row r="150" s="2" customFormat="1" ht="16.5" customHeight="1">
      <c r="A150" s="39"/>
      <c r="B150" s="40"/>
      <c r="C150" s="229" t="s">
        <v>234</v>
      </c>
      <c r="D150" s="229" t="s">
        <v>205</v>
      </c>
      <c r="E150" s="230" t="s">
        <v>3551</v>
      </c>
      <c r="F150" s="231" t="s">
        <v>3552</v>
      </c>
      <c r="G150" s="232" t="s">
        <v>213</v>
      </c>
      <c r="H150" s="233">
        <v>1.52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0.0026900000000000001</v>
      </c>
      <c r="R150" s="239">
        <f>Q150*H150</f>
        <v>0.0040888000000000001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288</v>
      </c>
    </row>
    <row r="151" s="14" customFormat="1">
      <c r="A151" s="14"/>
      <c r="B151" s="254"/>
      <c r="C151" s="255"/>
      <c r="D151" s="245" t="s">
        <v>243</v>
      </c>
      <c r="E151" s="256" t="s">
        <v>1</v>
      </c>
      <c r="F151" s="257" t="s">
        <v>3553</v>
      </c>
      <c r="G151" s="255"/>
      <c r="H151" s="258">
        <v>1.52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243</v>
      </c>
      <c r="AU151" s="264" t="s">
        <v>85</v>
      </c>
      <c r="AV151" s="14" t="s">
        <v>85</v>
      </c>
      <c r="AW151" s="14" t="s">
        <v>32</v>
      </c>
      <c r="AX151" s="14" t="s">
        <v>76</v>
      </c>
      <c r="AY151" s="264" t="s">
        <v>203</v>
      </c>
    </row>
    <row r="152" s="15" customFormat="1">
      <c r="A152" s="15"/>
      <c r="B152" s="265"/>
      <c r="C152" s="266"/>
      <c r="D152" s="245" t="s">
        <v>243</v>
      </c>
      <c r="E152" s="267" t="s">
        <v>1</v>
      </c>
      <c r="F152" s="268" t="s">
        <v>247</v>
      </c>
      <c r="G152" s="266"/>
      <c r="H152" s="269">
        <v>1.52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5" t="s">
        <v>243</v>
      </c>
      <c r="AU152" s="275" t="s">
        <v>85</v>
      </c>
      <c r="AV152" s="15" t="s">
        <v>209</v>
      </c>
      <c r="AW152" s="15" t="s">
        <v>32</v>
      </c>
      <c r="AX152" s="15" t="s">
        <v>83</v>
      </c>
      <c r="AY152" s="275" t="s">
        <v>203</v>
      </c>
    </row>
    <row r="153" s="2" customFormat="1" ht="16.5" customHeight="1">
      <c r="A153" s="39"/>
      <c r="B153" s="40"/>
      <c r="C153" s="229" t="s">
        <v>238</v>
      </c>
      <c r="D153" s="229" t="s">
        <v>205</v>
      </c>
      <c r="E153" s="230" t="s">
        <v>3554</v>
      </c>
      <c r="F153" s="231" t="s">
        <v>3555</v>
      </c>
      <c r="G153" s="232" t="s">
        <v>213</v>
      </c>
      <c r="H153" s="233">
        <v>1.52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299</v>
      </c>
    </row>
    <row r="154" s="2" customFormat="1" ht="21.75" customHeight="1">
      <c r="A154" s="39"/>
      <c r="B154" s="40"/>
      <c r="C154" s="229" t="s">
        <v>248</v>
      </c>
      <c r="D154" s="229" t="s">
        <v>205</v>
      </c>
      <c r="E154" s="230" t="s">
        <v>3556</v>
      </c>
      <c r="F154" s="231" t="s">
        <v>3557</v>
      </c>
      <c r="G154" s="232" t="s">
        <v>241</v>
      </c>
      <c r="H154" s="233">
        <v>0.02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1.0606199999999999</v>
      </c>
      <c r="R154" s="239">
        <f>Q154*H154</f>
        <v>0.021212399999999999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306</v>
      </c>
    </row>
    <row r="155" s="14" customFormat="1">
      <c r="A155" s="14"/>
      <c r="B155" s="254"/>
      <c r="C155" s="255"/>
      <c r="D155" s="245" t="s">
        <v>243</v>
      </c>
      <c r="E155" s="256" t="s">
        <v>1</v>
      </c>
      <c r="F155" s="257" t="s">
        <v>3558</v>
      </c>
      <c r="G155" s="255"/>
      <c r="H155" s="258">
        <v>0.017999999999999999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243</v>
      </c>
      <c r="AU155" s="264" t="s">
        <v>85</v>
      </c>
      <c r="AV155" s="14" t="s">
        <v>85</v>
      </c>
      <c r="AW155" s="14" t="s">
        <v>32</v>
      </c>
      <c r="AX155" s="14" t="s">
        <v>76</v>
      </c>
      <c r="AY155" s="264" t="s">
        <v>203</v>
      </c>
    </row>
    <row r="156" s="16" customFormat="1">
      <c r="A156" s="16"/>
      <c r="B156" s="292"/>
      <c r="C156" s="293"/>
      <c r="D156" s="245" t="s">
        <v>243</v>
      </c>
      <c r="E156" s="294" t="s">
        <v>1</v>
      </c>
      <c r="F156" s="295" t="s">
        <v>669</v>
      </c>
      <c r="G156" s="293"/>
      <c r="H156" s="296">
        <v>0.017999999999999999</v>
      </c>
      <c r="I156" s="297"/>
      <c r="J156" s="293"/>
      <c r="K156" s="293"/>
      <c r="L156" s="298"/>
      <c r="M156" s="299"/>
      <c r="N156" s="300"/>
      <c r="O156" s="300"/>
      <c r="P156" s="300"/>
      <c r="Q156" s="300"/>
      <c r="R156" s="300"/>
      <c r="S156" s="300"/>
      <c r="T156" s="30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302" t="s">
        <v>243</v>
      </c>
      <c r="AU156" s="302" t="s">
        <v>85</v>
      </c>
      <c r="AV156" s="16" t="s">
        <v>108</v>
      </c>
      <c r="AW156" s="16" t="s">
        <v>32</v>
      </c>
      <c r="AX156" s="16" t="s">
        <v>76</v>
      </c>
      <c r="AY156" s="302" t="s">
        <v>203</v>
      </c>
    </row>
    <row r="157" s="14" customFormat="1">
      <c r="A157" s="14"/>
      <c r="B157" s="254"/>
      <c r="C157" s="255"/>
      <c r="D157" s="245" t="s">
        <v>243</v>
      </c>
      <c r="E157" s="256" t="s">
        <v>1</v>
      </c>
      <c r="F157" s="257" t="s">
        <v>3559</v>
      </c>
      <c r="G157" s="255"/>
      <c r="H157" s="258">
        <v>0.002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243</v>
      </c>
      <c r="AU157" s="264" t="s">
        <v>85</v>
      </c>
      <c r="AV157" s="14" t="s">
        <v>85</v>
      </c>
      <c r="AW157" s="14" t="s">
        <v>32</v>
      </c>
      <c r="AX157" s="14" t="s">
        <v>76</v>
      </c>
      <c r="AY157" s="264" t="s">
        <v>203</v>
      </c>
    </row>
    <row r="158" s="15" customFormat="1">
      <c r="A158" s="15"/>
      <c r="B158" s="265"/>
      <c r="C158" s="266"/>
      <c r="D158" s="245" t="s">
        <v>243</v>
      </c>
      <c r="E158" s="267" t="s">
        <v>1</v>
      </c>
      <c r="F158" s="268" t="s">
        <v>247</v>
      </c>
      <c r="G158" s="266"/>
      <c r="H158" s="269">
        <v>0.019999999999999997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5" t="s">
        <v>243</v>
      </c>
      <c r="AU158" s="275" t="s">
        <v>85</v>
      </c>
      <c r="AV158" s="15" t="s">
        <v>209</v>
      </c>
      <c r="AW158" s="15" t="s">
        <v>32</v>
      </c>
      <c r="AX158" s="15" t="s">
        <v>83</v>
      </c>
      <c r="AY158" s="275" t="s">
        <v>203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209</v>
      </c>
      <c r="F159" s="227" t="s">
        <v>271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SUM(P160:P215)</f>
        <v>0</v>
      </c>
      <c r="Q159" s="221"/>
      <c r="R159" s="222">
        <f>SUM(R160:R215)</f>
        <v>68.797047519999992</v>
      </c>
      <c r="S159" s="221"/>
      <c r="T159" s="223">
        <f>SUM(T160:T215)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83</v>
      </c>
      <c r="AT159" s="225" t="s">
        <v>75</v>
      </c>
      <c r="AU159" s="225" t="s">
        <v>83</v>
      </c>
      <c r="AY159" s="224" t="s">
        <v>203</v>
      </c>
      <c r="BK159" s="226">
        <f>SUM(BK160:BK215)</f>
        <v>0</v>
      </c>
    </row>
    <row r="160" s="2" customFormat="1" ht="16.5" customHeight="1">
      <c r="A160" s="39"/>
      <c r="B160" s="40"/>
      <c r="C160" s="229" t="s">
        <v>253</v>
      </c>
      <c r="D160" s="229" t="s">
        <v>205</v>
      </c>
      <c r="E160" s="230" t="s">
        <v>1431</v>
      </c>
      <c r="F160" s="231" t="s">
        <v>1432</v>
      </c>
      <c r="G160" s="232" t="s">
        <v>208</v>
      </c>
      <c r="H160" s="233">
        <v>4.125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2.5020099999999998</v>
      </c>
      <c r="R160" s="239">
        <f>Q160*H160</f>
        <v>10.320791249999999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462</v>
      </c>
    </row>
    <row r="161" s="14" customFormat="1">
      <c r="A161" s="14"/>
      <c r="B161" s="254"/>
      <c r="C161" s="255"/>
      <c r="D161" s="245" t="s">
        <v>243</v>
      </c>
      <c r="E161" s="256" t="s">
        <v>1</v>
      </c>
      <c r="F161" s="257" t="s">
        <v>3560</v>
      </c>
      <c r="G161" s="255"/>
      <c r="H161" s="258">
        <v>0.82499999999999996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243</v>
      </c>
      <c r="AU161" s="264" t="s">
        <v>85</v>
      </c>
      <c r="AV161" s="14" t="s">
        <v>85</v>
      </c>
      <c r="AW161" s="14" t="s">
        <v>32</v>
      </c>
      <c r="AX161" s="14" t="s">
        <v>76</v>
      </c>
      <c r="AY161" s="264" t="s">
        <v>203</v>
      </c>
    </row>
    <row r="162" s="14" customFormat="1">
      <c r="A162" s="14"/>
      <c r="B162" s="254"/>
      <c r="C162" s="255"/>
      <c r="D162" s="245" t="s">
        <v>243</v>
      </c>
      <c r="E162" s="256" t="s">
        <v>1</v>
      </c>
      <c r="F162" s="257" t="s">
        <v>3561</v>
      </c>
      <c r="G162" s="255"/>
      <c r="H162" s="258">
        <v>3.2999999999999998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243</v>
      </c>
      <c r="AU162" s="264" t="s">
        <v>85</v>
      </c>
      <c r="AV162" s="14" t="s">
        <v>85</v>
      </c>
      <c r="AW162" s="14" t="s">
        <v>32</v>
      </c>
      <c r="AX162" s="14" t="s">
        <v>76</v>
      </c>
      <c r="AY162" s="264" t="s">
        <v>203</v>
      </c>
    </row>
    <row r="163" s="15" customFormat="1">
      <c r="A163" s="15"/>
      <c r="B163" s="265"/>
      <c r="C163" s="266"/>
      <c r="D163" s="245" t="s">
        <v>243</v>
      </c>
      <c r="E163" s="267" t="s">
        <v>1</v>
      </c>
      <c r="F163" s="268" t="s">
        <v>247</v>
      </c>
      <c r="G163" s="266"/>
      <c r="H163" s="269">
        <v>4.125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5" t="s">
        <v>243</v>
      </c>
      <c r="AU163" s="275" t="s">
        <v>85</v>
      </c>
      <c r="AV163" s="15" t="s">
        <v>209</v>
      </c>
      <c r="AW163" s="15" t="s">
        <v>32</v>
      </c>
      <c r="AX163" s="15" t="s">
        <v>83</v>
      </c>
      <c r="AY163" s="275" t="s">
        <v>203</v>
      </c>
    </row>
    <row r="164" s="2" customFormat="1" ht="24.15" customHeight="1">
      <c r="A164" s="39"/>
      <c r="B164" s="40"/>
      <c r="C164" s="229" t="s">
        <v>8</v>
      </c>
      <c r="D164" s="229" t="s">
        <v>205</v>
      </c>
      <c r="E164" s="230" t="s">
        <v>1440</v>
      </c>
      <c r="F164" s="231" t="s">
        <v>1441</v>
      </c>
      <c r="G164" s="232" t="s">
        <v>213</v>
      </c>
      <c r="H164" s="233">
        <v>34.408000000000001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0.0070800000000000004</v>
      </c>
      <c r="R164" s="239">
        <f>Q164*H164</f>
        <v>0.24360864000000002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237</v>
      </c>
    </row>
    <row r="165" s="2" customFormat="1">
      <c r="A165" s="39"/>
      <c r="B165" s="40"/>
      <c r="C165" s="41"/>
      <c r="D165" s="245" t="s">
        <v>474</v>
      </c>
      <c r="E165" s="41"/>
      <c r="F165" s="276" t="s">
        <v>1442</v>
      </c>
      <c r="G165" s="41"/>
      <c r="H165" s="41"/>
      <c r="I165" s="277"/>
      <c r="J165" s="41"/>
      <c r="K165" s="41"/>
      <c r="L165" s="45"/>
      <c r="M165" s="278"/>
      <c r="N165" s="279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474</v>
      </c>
      <c r="AU165" s="18" t="s">
        <v>85</v>
      </c>
    </row>
    <row r="166" s="14" customFormat="1">
      <c r="A166" s="14"/>
      <c r="B166" s="254"/>
      <c r="C166" s="255"/>
      <c r="D166" s="245" t="s">
        <v>243</v>
      </c>
      <c r="E166" s="256" t="s">
        <v>1</v>
      </c>
      <c r="F166" s="257" t="s">
        <v>3562</v>
      </c>
      <c r="G166" s="255"/>
      <c r="H166" s="258">
        <v>5.5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243</v>
      </c>
      <c r="AU166" s="264" t="s">
        <v>85</v>
      </c>
      <c r="AV166" s="14" t="s">
        <v>85</v>
      </c>
      <c r="AW166" s="14" t="s">
        <v>32</v>
      </c>
      <c r="AX166" s="14" t="s">
        <v>76</v>
      </c>
      <c r="AY166" s="264" t="s">
        <v>203</v>
      </c>
    </row>
    <row r="167" s="14" customFormat="1">
      <c r="A167" s="14"/>
      <c r="B167" s="254"/>
      <c r="C167" s="255"/>
      <c r="D167" s="245" t="s">
        <v>243</v>
      </c>
      <c r="E167" s="256" t="s">
        <v>1</v>
      </c>
      <c r="F167" s="257" t="s">
        <v>3563</v>
      </c>
      <c r="G167" s="255"/>
      <c r="H167" s="258">
        <v>22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243</v>
      </c>
      <c r="AU167" s="264" t="s">
        <v>85</v>
      </c>
      <c r="AV167" s="14" t="s">
        <v>85</v>
      </c>
      <c r="AW167" s="14" t="s">
        <v>32</v>
      </c>
      <c r="AX167" s="14" t="s">
        <v>76</v>
      </c>
      <c r="AY167" s="264" t="s">
        <v>203</v>
      </c>
    </row>
    <row r="168" s="14" customFormat="1">
      <c r="A168" s="14"/>
      <c r="B168" s="254"/>
      <c r="C168" s="255"/>
      <c r="D168" s="245" t="s">
        <v>243</v>
      </c>
      <c r="E168" s="256" t="s">
        <v>1</v>
      </c>
      <c r="F168" s="257" t="s">
        <v>3564</v>
      </c>
      <c r="G168" s="255"/>
      <c r="H168" s="258">
        <v>2.4199999999999999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243</v>
      </c>
      <c r="AU168" s="264" t="s">
        <v>85</v>
      </c>
      <c r="AV168" s="14" t="s">
        <v>85</v>
      </c>
      <c r="AW168" s="14" t="s">
        <v>32</v>
      </c>
      <c r="AX168" s="14" t="s">
        <v>76</v>
      </c>
      <c r="AY168" s="264" t="s">
        <v>203</v>
      </c>
    </row>
    <row r="169" s="16" customFormat="1">
      <c r="A169" s="16"/>
      <c r="B169" s="292"/>
      <c r="C169" s="293"/>
      <c r="D169" s="245" t="s">
        <v>243</v>
      </c>
      <c r="E169" s="294" t="s">
        <v>1</v>
      </c>
      <c r="F169" s="295" t="s">
        <v>669</v>
      </c>
      <c r="G169" s="293"/>
      <c r="H169" s="296">
        <v>29.920000000000002</v>
      </c>
      <c r="I169" s="297"/>
      <c r="J169" s="293"/>
      <c r="K169" s="293"/>
      <c r="L169" s="298"/>
      <c r="M169" s="299"/>
      <c r="N169" s="300"/>
      <c r="O169" s="300"/>
      <c r="P169" s="300"/>
      <c r="Q169" s="300"/>
      <c r="R169" s="300"/>
      <c r="S169" s="300"/>
      <c r="T169" s="30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302" t="s">
        <v>243</v>
      </c>
      <c r="AU169" s="302" t="s">
        <v>85</v>
      </c>
      <c r="AV169" s="16" t="s">
        <v>108</v>
      </c>
      <c r="AW169" s="16" t="s">
        <v>32</v>
      </c>
      <c r="AX169" s="16" t="s">
        <v>76</v>
      </c>
      <c r="AY169" s="302" t="s">
        <v>203</v>
      </c>
    </row>
    <row r="170" s="14" customFormat="1">
      <c r="A170" s="14"/>
      <c r="B170" s="254"/>
      <c r="C170" s="255"/>
      <c r="D170" s="245" t="s">
        <v>243</v>
      </c>
      <c r="E170" s="256" t="s">
        <v>1</v>
      </c>
      <c r="F170" s="257" t="s">
        <v>3565</v>
      </c>
      <c r="G170" s="255"/>
      <c r="H170" s="258">
        <v>4.4880000000000004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243</v>
      </c>
      <c r="AU170" s="264" t="s">
        <v>85</v>
      </c>
      <c r="AV170" s="14" t="s">
        <v>85</v>
      </c>
      <c r="AW170" s="14" t="s">
        <v>32</v>
      </c>
      <c r="AX170" s="14" t="s">
        <v>76</v>
      </c>
      <c r="AY170" s="264" t="s">
        <v>203</v>
      </c>
    </row>
    <row r="171" s="15" customFormat="1">
      <c r="A171" s="15"/>
      <c r="B171" s="265"/>
      <c r="C171" s="266"/>
      <c r="D171" s="245" t="s">
        <v>243</v>
      </c>
      <c r="E171" s="267" t="s">
        <v>1</v>
      </c>
      <c r="F171" s="268" t="s">
        <v>247</v>
      </c>
      <c r="G171" s="266"/>
      <c r="H171" s="269">
        <v>34.408000000000001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243</v>
      </c>
      <c r="AU171" s="275" t="s">
        <v>85</v>
      </c>
      <c r="AV171" s="15" t="s">
        <v>209</v>
      </c>
      <c r="AW171" s="15" t="s">
        <v>32</v>
      </c>
      <c r="AX171" s="15" t="s">
        <v>83</v>
      </c>
      <c r="AY171" s="275" t="s">
        <v>203</v>
      </c>
    </row>
    <row r="172" s="2" customFormat="1" ht="16.5" customHeight="1">
      <c r="A172" s="39"/>
      <c r="B172" s="40"/>
      <c r="C172" s="229" t="s">
        <v>261</v>
      </c>
      <c r="D172" s="229" t="s">
        <v>205</v>
      </c>
      <c r="E172" s="230" t="s">
        <v>1449</v>
      </c>
      <c r="F172" s="231" t="s">
        <v>1450</v>
      </c>
      <c r="G172" s="232" t="s">
        <v>241</v>
      </c>
      <c r="H172" s="233">
        <v>0.17100000000000001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1.05555</v>
      </c>
      <c r="R172" s="239">
        <f>Q172*H172</f>
        <v>0.18049905000000002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256</v>
      </c>
    </row>
    <row r="173" s="14" customFormat="1">
      <c r="A173" s="14"/>
      <c r="B173" s="254"/>
      <c r="C173" s="255"/>
      <c r="D173" s="245" t="s">
        <v>243</v>
      </c>
      <c r="E173" s="256" t="s">
        <v>1</v>
      </c>
      <c r="F173" s="257" t="s">
        <v>3566</v>
      </c>
      <c r="G173" s="255"/>
      <c r="H173" s="258">
        <v>0.155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243</v>
      </c>
      <c r="AU173" s="264" t="s">
        <v>85</v>
      </c>
      <c r="AV173" s="14" t="s">
        <v>85</v>
      </c>
      <c r="AW173" s="14" t="s">
        <v>32</v>
      </c>
      <c r="AX173" s="14" t="s">
        <v>76</v>
      </c>
      <c r="AY173" s="264" t="s">
        <v>203</v>
      </c>
    </row>
    <row r="174" s="16" customFormat="1">
      <c r="A174" s="16"/>
      <c r="B174" s="292"/>
      <c r="C174" s="293"/>
      <c r="D174" s="245" t="s">
        <v>243</v>
      </c>
      <c r="E174" s="294" t="s">
        <v>1</v>
      </c>
      <c r="F174" s="295" t="s">
        <v>669</v>
      </c>
      <c r="G174" s="293"/>
      <c r="H174" s="296">
        <v>0.155</v>
      </c>
      <c r="I174" s="297"/>
      <c r="J174" s="293"/>
      <c r="K174" s="293"/>
      <c r="L174" s="298"/>
      <c r="M174" s="299"/>
      <c r="N174" s="300"/>
      <c r="O174" s="300"/>
      <c r="P174" s="300"/>
      <c r="Q174" s="300"/>
      <c r="R174" s="300"/>
      <c r="S174" s="300"/>
      <c r="T174" s="30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302" t="s">
        <v>243</v>
      </c>
      <c r="AU174" s="302" t="s">
        <v>85</v>
      </c>
      <c r="AV174" s="16" t="s">
        <v>108</v>
      </c>
      <c r="AW174" s="16" t="s">
        <v>32</v>
      </c>
      <c r="AX174" s="16" t="s">
        <v>76</v>
      </c>
      <c r="AY174" s="302" t="s">
        <v>203</v>
      </c>
    </row>
    <row r="175" s="14" customFormat="1">
      <c r="A175" s="14"/>
      <c r="B175" s="254"/>
      <c r="C175" s="255"/>
      <c r="D175" s="245" t="s">
        <v>243</v>
      </c>
      <c r="E175" s="256" t="s">
        <v>1</v>
      </c>
      <c r="F175" s="257" t="s">
        <v>3567</v>
      </c>
      <c r="G175" s="255"/>
      <c r="H175" s="258">
        <v>0.016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243</v>
      </c>
      <c r="AU175" s="264" t="s">
        <v>85</v>
      </c>
      <c r="AV175" s="14" t="s">
        <v>85</v>
      </c>
      <c r="AW175" s="14" t="s">
        <v>32</v>
      </c>
      <c r="AX175" s="14" t="s">
        <v>76</v>
      </c>
      <c r="AY175" s="264" t="s">
        <v>203</v>
      </c>
    </row>
    <row r="176" s="15" customFormat="1">
      <c r="A176" s="15"/>
      <c r="B176" s="265"/>
      <c r="C176" s="266"/>
      <c r="D176" s="245" t="s">
        <v>243</v>
      </c>
      <c r="E176" s="267" t="s">
        <v>1</v>
      </c>
      <c r="F176" s="268" t="s">
        <v>247</v>
      </c>
      <c r="G176" s="266"/>
      <c r="H176" s="269">
        <v>0.17099999999999999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5" t="s">
        <v>243</v>
      </c>
      <c r="AU176" s="275" t="s">
        <v>85</v>
      </c>
      <c r="AV176" s="15" t="s">
        <v>209</v>
      </c>
      <c r="AW176" s="15" t="s">
        <v>32</v>
      </c>
      <c r="AX176" s="15" t="s">
        <v>83</v>
      </c>
      <c r="AY176" s="275" t="s">
        <v>203</v>
      </c>
    </row>
    <row r="177" s="2" customFormat="1" ht="16.5" customHeight="1">
      <c r="A177" s="39"/>
      <c r="B177" s="40"/>
      <c r="C177" s="229" t="s">
        <v>267</v>
      </c>
      <c r="D177" s="229" t="s">
        <v>205</v>
      </c>
      <c r="E177" s="230" t="s">
        <v>278</v>
      </c>
      <c r="F177" s="231" t="s">
        <v>1454</v>
      </c>
      <c r="G177" s="232" t="s">
        <v>241</v>
      </c>
      <c r="H177" s="233">
        <v>0.63300000000000001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1.06277</v>
      </c>
      <c r="R177" s="239">
        <f>Q177*H177</f>
        <v>0.67273340999999998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260</v>
      </c>
    </row>
    <row r="178" s="14" customFormat="1">
      <c r="A178" s="14"/>
      <c r="B178" s="254"/>
      <c r="C178" s="255"/>
      <c r="D178" s="245" t="s">
        <v>243</v>
      </c>
      <c r="E178" s="256" t="s">
        <v>1</v>
      </c>
      <c r="F178" s="257" t="s">
        <v>3568</v>
      </c>
      <c r="G178" s="255"/>
      <c r="H178" s="258">
        <v>0.11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243</v>
      </c>
      <c r="AU178" s="264" t="s">
        <v>85</v>
      </c>
      <c r="AV178" s="14" t="s">
        <v>85</v>
      </c>
      <c r="AW178" s="14" t="s">
        <v>32</v>
      </c>
      <c r="AX178" s="14" t="s">
        <v>76</v>
      </c>
      <c r="AY178" s="264" t="s">
        <v>203</v>
      </c>
    </row>
    <row r="179" s="14" customFormat="1">
      <c r="A179" s="14"/>
      <c r="B179" s="254"/>
      <c r="C179" s="255"/>
      <c r="D179" s="245" t="s">
        <v>243</v>
      </c>
      <c r="E179" s="256" t="s">
        <v>1</v>
      </c>
      <c r="F179" s="257" t="s">
        <v>3569</v>
      </c>
      <c r="G179" s="255"/>
      <c r="H179" s="258">
        <v>0.44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243</v>
      </c>
      <c r="AU179" s="264" t="s">
        <v>85</v>
      </c>
      <c r="AV179" s="14" t="s">
        <v>85</v>
      </c>
      <c r="AW179" s="14" t="s">
        <v>32</v>
      </c>
      <c r="AX179" s="14" t="s">
        <v>76</v>
      </c>
      <c r="AY179" s="264" t="s">
        <v>203</v>
      </c>
    </row>
    <row r="180" s="16" customFormat="1">
      <c r="A180" s="16"/>
      <c r="B180" s="292"/>
      <c r="C180" s="293"/>
      <c r="D180" s="245" t="s">
        <v>243</v>
      </c>
      <c r="E180" s="294" t="s">
        <v>1</v>
      </c>
      <c r="F180" s="295" t="s">
        <v>669</v>
      </c>
      <c r="G180" s="293"/>
      <c r="H180" s="296">
        <v>0.55000000000000004</v>
      </c>
      <c r="I180" s="297"/>
      <c r="J180" s="293"/>
      <c r="K180" s="293"/>
      <c r="L180" s="298"/>
      <c r="M180" s="299"/>
      <c r="N180" s="300"/>
      <c r="O180" s="300"/>
      <c r="P180" s="300"/>
      <c r="Q180" s="300"/>
      <c r="R180" s="300"/>
      <c r="S180" s="300"/>
      <c r="T180" s="30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302" t="s">
        <v>243</v>
      </c>
      <c r="AU180" s="302" t="s">
        <v>85</v>
      </c>
      <c r="AV180" s="16" t="s">
        <v>108</v>
      </c>
      <c r="AW180" s="16" t="s">
        <v>32</v>
      </c>
      <c r="AX180" s="16" t="s">
        <v>76</v>
      </c>
      <c r="AY180" s="302" t="s">
        <v>203</v>
      </c>
    </row>
    <row r="181" s="14" customFormat="1">
      <c r="A181" s="14"/>
      <c r="B181" s="254"/>
      <c r="C181" s="255"/>
      <c r="D181" s="245" t="s">
        <v>243</v>
      </c>
      <c r="E181" s="256" t="s">
        <v>1</v>
      </c>
      <c r="F181" s="257" t="s">
        <v>3570</v>
      </c>
      <c r="G181" s="255"/>
      <c r="H181" s="258">
        <v>0.083000000000000004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243</v>
      </c>
      <c r="AU181" s="264" t="s">
        <v>85</v>
      </c>
      <c r="AV181" s="14" t="s">
        <v>85</v>
      </c>
      <c r="AW181" s="14" t="s">
        <v>32</v>
      </c>
      <c r="AX181" s="14" t="s">
        <v>76</v>
      </c>
      <c r="AY181" s="264" t="s">
        <v>203</v>
      </c>
    </row>
    <row r="182" s="15" customFormat="1">
      <c r="A182" s="15"/>
      <c r="B182" s="265"/>
      <c r="C182" s="266"/>
      <c r="D182" s="245" t="s">
        <v>243</v>
      </c>
      <c r="E182" s="267" t="s">
        <v>1</v>
      </c>
      <c r="F182" s="268" t="s">
        <v>247</v>
      </c>
      <c r="G182" s="266"/>
      <c r="H182" s="269">
        <v>0.63300000000000001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5" t="s">
        <v>243</v>
      </c>
      <c r="AU182" s="275" t="s">
        <v>85</v>
      </c>
      <c r="AV182" s="15" t="s">
        <v>209</v>
      </c>
      <c r="AW182" s="15" t="s">
        <v>32</v>
      </c>
      <c r="AX182" s="15" t="s">
        <v>83</v>
      </c>
      <c r="AY182" s="275" t="s">
        <v>203</v>
      </c>
    </row>
    <row r="183" s="2" customFormat="1" ht="16.5" customHeight="1">
      <c r="A183" s="39"/>
      <c r="B183" s="40"/>
      <c r="C183" s="229" t="s">
        <v>272</v>
      </c>
      <c r="D183" s="229" t="s">
        <v>205</v>
      </c>
      <c r="E183" s="230" t="s">
        <v>3571</v>
      </c>
      <c r="F183" s="231" t="s">
        <v>3572</v>
      </c>
      <c r="G183" s="232" t="s">
        <v>220</v>
      </c>
      <c r="H183" s="233">
        <v>107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0.058999999999999997</v>
      </c>
      <c r="R183" s="239">
        <f>Q183*H183</f>
        <v>6.3129999999999997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536</v>
      </c>
    </row>
    <row r="184" s="2" customFormat="1" ht="21.75" customHeight="1">
      <c r="A184" s="39"/>
      <c r="B184" s="40"/>
      <c r="C184" s="229" t="s">
        <v>277</v>
      </c>
      <c r="D184" s="229" t="s">
        <v>205</v>
      </c>
      <c r="E184" s="230" t="s">
        <v>3573</v>
      </c>
      <c r="F184" s="231" t="s">
        <v>3574</v>
      </c>
      <c r="G184" s="232" t="s">
        <v>208</v>
      </c>
      <c r="H184" s="233">
        <v>17.581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2.5019499999999999</v>
      </c>
      <c r="R184" s="239">
        <f>Q184*H184</f>
        <v>43.986782949999998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655</v>
      </c>
    </row>
    <row r="185" s="14" customFormat="1">
      <c r="A185" s="14"/>
      <c r="B185" s="254"/>
      <c r="C185" s="255"/>
      <c r="D185" s="245" t="s">
        <v>243</v>
      </c>
      <c r="E185" s="256" t="s">
        <v>1</v>
      </c>
      <c r="F185" s="257" t="s">
        <v>3575</v>
      </c>
      <c r="G185" s="255"/>
      <c r="H185" s="258">
        <v>9.6170000000000009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243</v>
      </c>
      <c r="AU185" s="264" t="s">
        <v>85</v>
      </c>
      <c r="AV185" s="14" t="s">
        <v>85</v>
      </c>
      <c r="AW185" s="14" t="s">
        <v>32</v>
      </c>
      <c r="AX185" s="14" t="s">
        <v>76</v>
      </c>
      <c r="AY185" s="264" t="s">
        <v>203</v>
      </c>
    </row>
    <row r="186" s="14" customFormat="1">
      <c r="A186" s="14"/>
      <c r="B186" s="254"/>
      <c r="C186" s="255"/>
      <c r="D186" s="245" t="s">
        <v>243</v>
      </c>
      <c r="E186" s="256" t="s">
        <v>1</v>
      </c>
      <c r="F186" s="257" t="s">
        <v>3576</v>
      </c>
      <c r="G186" s="255"/>
      <c r="H186" s="258">
        <v>0.20000000000000001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243</v>
      </c>
      <c r="AU186" s="264" t="s">
        <v>85</v>
      </c>
      <c r="AV186" s="14" t="s">
        <v>85</v>
      </c>
      <c r="AW186" s="14" t="s">
        <v>32</v>
      </c>
      <c r="AX186" s="14" t="s">
        <v>76</v>
      </c>
      <c r="AY186" s="264" t="s">
        <v>203</v>
      </c>
    </row>
    <row r="187" s="14" customFormat="1">
      <c r="A187" s="14"/>
      <c r="B187" s="254"/>
      <c r="C187" s="255"/>
      <c r="D187" s="245" t="s">
        <v>243</v>
      </c>
      <c r="E187" s="256" t="s">
        <v>1</v>
      </c>
      <c r="F187" s="257" t="s">
        <v>3577</v>
      </c>
      <c r="G187" s="255"/>
      <c r="H187" s="258">
        <v>0.42999999999999999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243</v>
      </c>
      <c r="AU187" s="264" t="s">
        <v>85</v>
      </c>
      <c r="AV187" s="14" t="s">
        <v>85</v>
      </c>
      <c r="AW187" s="14" t="s">
        <v>32</v>
      </c>
      <c r="AX187" s="14" t="s">
        <v>76</v>
      </c>
      <c r="AY187" s="264" t="s">
        <v>203</v>
      </c>
    </row>
    <row r="188" s="14" customFormat="1">
      <c r="A188" s="14"/>
      <c r="B188" s="254"/>
      <c r="C188" s="255"/>
      <c r="D188" s="245" t="s">
        <v>243</v>
      </c>
      <c r="E188" s="256" t="s">
        <v>1</v>
      </c>
      <c r="F188" s="257" t="s">
        <v>3578</v>
      </c>
      <c r="G188" s="255"/>
      <c r="H188" s="258">
        <v>6.984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243</v>
      </c>
      <c r="AU188" s="264" t="s">
        <v>85</v>
      </c>
      <c r="AV188" s="14" t="s">
        <v>85</v>
      </c>
      <c r="AW188" s="14" t="s">
        <v>32</v>
      </c>
      <c r="AX188" s="14" t="s">
        <v>76</v>
      </c>
      <c r="AY188" s="264" t="s">
        <v>203</v>
      </c>
    </row>
    <row r="189" s="14" customFormat="1">
      <c r="A189" s="14"/>
      <c r="B189" s="254"/>
      <c r="C189" s="255"/>
      <c r="D189" s="245" t="s">
        <v>243</v>
      </c>
      <c r="E189" s="256" t="s">
        <v>1</v>
      </c>
      <c r="F189" s="257" t="s">
        <v>3579</v>
      </c>
      <c r="G189" s="255"/>
      <c r="H189" s="258">
        <v>0.34999999999999998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243</v>
      </c>
      <c r="AU189" s="264" t="s">
        <v>85</v>
      </c>
      <c r="AV189" s="14" t="s">
        <v>85</v>
      </c>
      <c r="AW189" s="14" t="s">
        <v>32</v>
      </c>
      <c r="AX189" s="14" t="s">
        <v>76</v>
      </c>
      <c r="AY189" s="264" t="s">
        <v>203</v>
      </c>
    </row>
    <row r="190" s="15" customFormat="1">
      <c r="A190" s="15"/>
      <c r="B190" s="265"/>
      <c r="C190" s="266"/>
      <c r="D190" s="245" t="s">
        <v>243</v>
      </c>
      <c r="E190" s="267" t="s">
        <v>1</v>
      </c>
      <c r="F190" s="268" t="s">
        <v>247</v>
      </c>
      <c r="G190" s="266"/>
      <c r="H190" s="269">
        <v>17.581000000000003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243</v>
      </c>
      <c r="AU190" s="275" t="s">
        <v>85</v>
      </c>
      <c r="AV190" s="15" t="s">
        <v>209</v>
      </c>
      <c r="AW190" s="15" t="s">
        <v>32</v>
      </c>
      <c r="AX190" s="15" t="s">
        <v>83</v>
      </c>
      <c r="AY190" s="275" t="s">
        <v>203</v>
      </c>
    </row>
    <row r="191" s="2" customFormat="1" ht="24.15" customHeight="1">
      <c r="A191" s="39"/>
      <c r="B191" s="40"/>
      <c r="C191" s="229" t="s">
        <v>283</v>
      </c>
      <c r="D191" s="229" t="s">
        <v>205</v>
      </c>
      <c r="E191" s="230" t="s">
        <v>3580</v>
      </c>
      <c r="F191" s="231" t="s">
        <v>3581</v>
      </c>
      <c r="G191" s="232" t="s">
        <v>241</v>
      </c>
      <c r="H191" s="233">
        <v>1.4630000000000001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1.0492699999999999</v>
      </c>
      <c r="R191" s="239">
        <f>Q191*H191</f>
        <v>1.53508201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671</v>
      </c>
    </row>
    <row r="192" s="14" customFormat="1">
      <c r="A192" s="14"/>
      <c r="B192" s="254"/>
      <c r="C192" s="255"/>
      <c r="D192" s="245" t="s">
        <v>243</v>
      </c>
      <c r="E192" s="256" t="s">
        <v>1</v>
      </c>
      <c r="F192" s="257" t="s">
        <v>3582</v>
      </c>
      <c r="G192" s="255"/>
      <c r="H192" s="258">
        <v>0.54000000000000004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243</v>
      </c>
      <c r="AU192" s="264" t="s">
        <v>85</v>
      </c>
      <c r="AV192" s="14" t="s">
        <v>85</v>
      </c>
      <c r="AW192" s="14" t="s">
        <v>32</v>
      </c>
      <c r="AX192" s="14" t="s">
        <v>76</v>
      </c>
      <c r="AY192" s="264" t="s">
        <v>203</v>
      </c>
    </row>
    <row r="193" s="14" customFormat="1">
      <c r="A193" s="14"/>
      <c r="B193" s="254"/>
      <c r="C193" s="255"/>
      <c r="D193" s="245" t="s">
        <v>243</v>
      </c>
      <c r="E193" s="256" t="s">
        <v>1</v>
      </c>
      <c r="F193" s="257" t="s">
        <v>3583</v>
      </c>
      <c r="G193" s="255"/>
      <c r="H193" s="258">
        <v>0.78500000000000003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243</v>
      </c>
      <c r="AU193" s="264" t="s">
        <v>85</v>
      </c>
      <c r="AV193" s="14" t="s">
        <v>85</v>
      </c>
      <c r="AW193" s="14" t="s">
        <v>32</v>
      </c>
      <c r="AX193" s="14" t="s">
        <v>76</v>
      </c>
      <c r="AY193" s="264" t="s">
        <v>203</v>
      </c>
    </row>
    <row r="194" s="14" customFormat="1">
      <c r="A194" s="14"/>
      <c r="B194" s="254"/>
      <c r="C194" s="255"/>
      <c r="D194" s="245" t="s">
        <v>243</v>
      </c>
      <c r="E194" s="256" t="s">
        <v>1</v>
      </c>
      <c r="F194" s="257" t="s">
        <v>3584</v>
      </c>
      <c r="G194" s="255"/>
      <c r="H194" s="258">
        <v>0.0050000000000000001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243</v>
      </c>
      <c r="AU194" s="264" t="s">
        <v>85</v>
      </c>
      <c r="AV194" s="14" t="s">
        <v>85</v>
      </c>
      <c r="AW194" s="14" t="s">
        <v>32</v>
      </c>
      <c r="AX194" s="14" t="s">
        <v>76</v>
      </c>
      <c r="AY194" s="264" t="s">
        <v>203</v>
      </c>
    </row>
    <row r="195" s="16" customFormat="1">
      <c r="A195" s="16"/>
      <c r="B195" s="292"/>
      <c r="C195" s="293"/>
      <c r="D195" s="245" t="s">
        <v>243</v>
      </c>
      <c r="E195" s="294" t="s">
        <v>1</v>
      </c>
      <c r="F195" s="295" t="s">
        <v>669</v>
      </c>
      <c r="G195" s="293"/>
      <c r="H195" s="296">
        <v>1.3300000000000001</v>
      </c>
      <c r="I195" s="297"/>
      <c r="J195" s="293"/>
      <c r="K195" s="293"/>
      <c r="L195" s="298"/>
      <c r="M195" s="299"/>
      <c r="N195" s="300"/>
      <c r="O195" s="300"/>
      <c r="P195" s="300"/>
      <c r="Q195" s="300"/>
      <c r="R195" s="300"/>
      <c r="S195" s="300"/>
      <c r="T195" s="30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302" t="s">
        <v>243</v>
      </c>
      <c r="AU195" s="302" t="s">
        <v>85</v>
      </c>
      <c r="AV195" s="16" t="s">
        <v>108</v>
      </c>
      <c r="AW195" s="16" t="s">
        <v>32</v>
      </c>
      <c r="AX195" s="16" t="s">
        <v>76</v>
      </c>
      <c r="AY195" s="302" t="s">
        <v>203</v>
      </c>
    </row>
    <row r="196" s="14" customFormat="1">
      <c r="A196" s="14"/>
      <c r="B196" s="254"/>
      <c r="C196" s="255"/>
      <c r="D196" s="245" t="s">
        <v>243</v>
      </c>
      <c r="E196" s="256" t="s">
        <v>1</v>
      </c>
      <c r="F196" s="257" t="s">
        <v>3585</v>
      </c>
      <c r="G196" s="255"/>
      <c r="H196" s="258">
        <v>0.13300000000000001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243</v>
      </c>
      <c r="AU196" s="264" t="s">
        <v>85</v>
      </c>
      <c r="AV196" s="14" t="s">
        <v>85</v>
      </c>
      <c r="AW196" s="14" t="s">
        <v>32</v>
      </c>
      <c r="AX196" s="14" t="s">
        <v>76</v>
      </c>
      <c r="AY196" s="264" t="s">
        <v>203</v>
      </c>
    </row>
    <row r="197" s="15" customFormat="1">
      <c r="A197" s="15"/>
      <c r="B197" s="265"/>
      <c r="C197" s="266"/>
      <c r="D197" s="245" t="s">
        <v>243</v>
      </c>
      <c r="E197" s="267" t="s">
        <v>1</v>
      </c>
      <c r="F197" s="268" t="s">
        <v>247</v>
      </c>
      <c r="G197" s="266"/>
      <c r="H197" s="269">
        <v>1.4630000000000001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243</v>
      </c>
      <c r="AU197" s="275" t="s">
        <v>85</v>
      </c>
      <c r="AV197" s="15" t="s">
        <v>209</v>
      </c>
      <c r="AW197" s="15" t="s">
        <v>32</v>
      </c>
      <c r="AX197" s="15" t="s">
        <v>83</v>
      </c>
      <c r="AY197" s="275" t="s">
        <v>203</v>
      </c>
    </row>
    <row r="198" s="2" customFormat="1" ht="24.15" customHeight="1">
      <c r="A198" s="39"/>
      <c r="B198" s="40"/>
      <c r="C198" s="229" t="s">
        <v>288</v>
      </c>
      <c r="D198" s="229" t="s">
        <v>205</v>
      </c>
      <c r="E198" s="230" t="s">
        <v>3586</v>
      </c>
      <c r="F198" s="231" t="s">
        <v>3587</v>
      </c>
      <c r="G198" s="232" t="s">
        <v>241</v>
      </c>
      <c r="H198" s="233">
        <v>0.017000000000000001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1.06277</v>
      </c>
      <c r="R198" s="239">
        <f>Q198*H198</f>
        <v>0.018067090000000001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681</v>
      </c>
    </row>
    <row r="199" s="14" customFormat="1">
      <c r="A199" s="14"/>
      <c r="B199" s="254"/>
      <c r="C199" s="255"/>
      <c r="D199" s="245" t="s">
        <v>243</v>
      </c>
      <c r="E199" s="256" t="s">
        <v>1</v>
      </c>
      <c r="F199" s="257" t="s">
        <v>3588</v>
      </c>
      <c r="G199" s="255"/>
      <c r="H199" s="258">
        <v>0.014999999999999999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243</v>
      </c>
      <c r="AU199" s="264" t="s">
        <v>85</v>
      </c>
      <c r="AV199" s="14" t="s">
        <v>85</v>
      </c>
      <c r="AW199" s="14" t="s">
        <v>32</v>
      </c>
      <c r="AX199" s="14" t="s">
        <v>76</v>
      </c>
      <c r="AY199" s="264" t="s">
        <v>203</v>
      </c>
    </row>
    <row r="200" s="16" customFormat="1">
      <c r="A200" s="16"/>
      <c r="B200" s="292"/>
      <c r="C200" s="293"/>
      <c r="D200" s="245" t="s">
        <v>243</v>
      </c>
      <c r="E200" s="294" t="s">
        <v>1</v>
      </c>
      <c r="F200" s="295" t="s">
        <v>669</v>
      </c>
      <c r="G200" s="293"/>
      <c r="H200" s="296">
        <v>0.014999999999999999</v>
      </c>
      <c r="I200" s="297"/>
      <c r="J200" s="293"/>
      <c r="K200" s="293"/>
      <c r="L200" s="298"/>
      <c r="M200" s="299"/>
      <c r="N200" s="300"/>
      <c r="O200" s="300"/>
      <c r="P200" s="300"/>
      <c r="Q200" s="300"/>
      <c r="R200" s="300"/>
      <c r="S200" s="300"/>
      <c r="T200" s="30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302" t="s">
        <v>243</v>
      </c>
      <c r="AU200" s="302" t="s">
        <v>85</v>
      </c>
      <c r="AV200" s="16" t="s">
        <v>108</v>
      </c>
      <c r="AW200" s="16" t="s">
        <v>32</v>
      </c>
      <c r="AX200" s="16" t="s">
        <v>76</v>
      </c>
      <c r="AY200" s="302" t="s">
        <v>203</v>
      </c>
    </row>
    <row r="201" s="14" customFormat="1">
      <c r="A201" s="14"/>
      <c r="B201" s="254"/>
      <c r="C201" s="255"/>
      <c r="D201" s="245" t="s">
        <v>243</v>
      </c>
      <c r="E201" s="256" t="s">
        <v>1</v>
      </c>
      <c r="F201" s="257" t="s">
        <v>3589</v>
      </c>
      <c r="G201" s="255"/>
      <c r="H201" s="258">
        <v>0.002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243</v>
      </c>
      <c r="AU201" s="264" t="s">
        <v>85</v>
      </c>
      <c r="AV201" s="14" t="s">
        <v>85</v>
      </c>
      <c r="AW201" s="14" t="s">
        <v>32</v>
      </c>
      <c r="AX201" s="14" t="s">
        <v>76</v>
      </c>
      <c r="AY201" s="264" t="s">
        <v>203</v>
      </c>
    </row>
    <row r="202" s="15" customFormat="1">
      <c r="A202" s="15"/>
      <c r="B202" s="265"/>
      <c r="C202" s="266"/>
      <c r="D202" s="245" t="s">
        <v>243</v>
      </c>
      <c r="E202" s="267" t="s">
        <v>1</v>
      </c>
      <c r="F202" s="268" t="s">
        <v>247</v>
      </c>
      <c r="G202" s="266"/>
      <c r="H202" s="269">
        <v>0.017000000000000001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5" t="s">
        <v>243</v>
      </c>
      <c r="AU202" s="275" t="s">
        <v>85</v>
      </c>
      <c r="AV202" s="15" t="s">
        <v>209</v>
      </c>
      <c r="AW202" s="15" t="s">
        <v>32</v>
      </c>
      <c r="AX202" s="15" t="s">
        <v>83</v>
      </c>
      <c r="AY202" s="275" t="s">
        <v>203</v>
      </c>
    </row>
    <row r="203" s="2" customFormat="1" ht="24.15" customHeight="1">
      <c r="A203" s="39"/>
      <c r="B203" s="40"/>
      <c r="C203" s="229" t="s">
        <v>294</v>
      </c>
      <c r="D203" s="229" t="s">
        <v>205</v>
      </c>
      <c r="E203" s="230" t="s">
        <v>3590</v>
      </c>
      <c r="F203" s="231" t="s">
        <v>3591</v>
      </c>
      <c r="G203" s="232" t="s">
        <v>213</v>
      </c>
      <c r="H203" s="233">
        <v>53.372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0.012959999999999999</v>
      </c>
      <c r="R203" s="239">
        <f>Q203*H203</f>
        <v>0.69170111999999995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209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209</v>
      </c>
      <c r="BM203" s="241" t="s">
        <v>692</v>
      </c>
    </row>
    <row r="204" s="14" customFormat="1">
      <c r="A204" s="14"/>
      <c r="B204" s="254"/>
      <c r="C204" s="255"/>
      <c r="D204" s="245" t="s">
        <v>243</v>
      </c>
      <c r="E204" s="256" t="s">
        <v>1</v>
      </c>
      <c r="F204" s="257" t="s">
        <v>3592</v>
      </c>
      <c r="G204" s="255"/>
      <c r="H204" s="258">
        <v>29.016999999999999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243</v>
      </c>
      <c r="AU204" s="264" t="s">
        <v>85</v>
      </c>
      <c r="AV204" s="14" t="s">
        <v>85</v>
      </c>
      <c r="AW204" s="14" t="s">
        <v>32</v>
      </c>
      <c r="AX204" s="14" t="s">
        <v>76</v>
      </c>
      <c r="AY204" s="264" t="s">
        <v>203</v>
      </c>
    </row>
    <row r="205" s="14" customFormat="1">
      <c r="A205" s="14"/>
      <c r="B205" s="254"/>
      <c r="C205" s="255"/>
      <c r="D205" s="245" t="s">
        <v>243</v>
      </c>
      <c r="E205" s="256" t="s">
        <v>1</v>
      </c>
      <c r="F205" s="257" t="s">
        <v>3593</v>
      </c>
      <c r="G205" s="255"/>
      <c r="H205" s="258">
        <v>24.355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243</v>
      </c>
      <c r="AU205" s="264" t="s">
        <v>85</v>
      </c>
      <c r="AV205" s="14" t="s">
        <v>85</v>
      </c>
      <c r="AW205" s="14" t="s">
        <v>32</v>
      </c>
      <c r="AX205" s="14" t="s">
        <v>76</v>
      </c>
      <c r="AY205" s="264" t="s">
        <v>203</v>
      </c>
    </row>
    <row r="206" s="15" customFormat="1">
      <c r="A206" s="15"/>
      <c r="B206" s="265"/>
      <c r="C206" s="266"/>
      <c r="D206" s="245" t="s">
        <v>243</v>
      </c>
      <c r="E206" s="267" t="s">
        <v>1</v>
      </c>
      <c r="F206" s="268" t="s">
        <v>247</v>
      </c>
      <c r="G206" s="266"/>
      <c r="H206" s="269">
        <v>53.372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5" t="s">
        <v>243</v>
      </c>
      <c r="AU206" s="275" t="s">
        <v>85</v>
      </c>
      <c r="AV206" s="15" t="s">
        <v>209</v>
      </c>
      <c r="AW206" s="15" t="s">
        <v>32</v>
      </c>
      <c r="AX206" s="15" t="s">
        <v>83</v>
      </c>
      <c r="AY206" s="275" t="s">
        <v>203</v>
      </c>
    </row>
    <row r="207" s="2" customFormat="1" ht="24.15" customHeight="1">
      <c r="A207" s="39"/>
      <c r="B207" s="40"/>
      <c r="C207" s="229" t="s">
        <v>299</v>
      </c>
      <c r="D207" s="229" t="s">
        <v>205</v>
      </c>
      <c r="E207" s="230" t="s">
        <v>3594</v>
      </c>
      <c r="F207" s="231" t="s">
        <v>3595</v>
      </c>
      <c r="G207" s="232" t="s">
        <v>213</v>
      </c>
      <c r="H207" s="233">
        <v>53.372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209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209</v>
      </c>
      <c r="BM207" s="241" t="s">
        <v>291</v>
      </c>
    </row>
    <row r="208" s="2" customFormat="1" ht="16.5" customHeight="1">
      <c r="A208" s="39"/>
      <c r="B208" s="40"/>
      <c r="C208" s="229" t="s">
        <v>7</v>
      </c>
      <c r="D208" s="229" t="s">
        <v>205</v>
      </c>
      <c r="E208" s="230" t="s">
        <v>3596</v>
      </c>
      <c r="F208" s="231" t="s">
        <v>3597</v>
      </c>
      <c r="G208" s="232" t="s">
        <v>213</v>
      </c>
      <c r="H208" s="233">
        <v>14.699999999999999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0.00792</v>
      </c>
      <c r="R208" s="239">
        <f>Q208*H208</f>
        <v>0.116424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209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209</v>
      </c>
      <c r="BM208" s="241" t="s">
        <v>297</v>
      </c>
    </row>
    <row r="209" s="14" customFormat="1">
      <c r="A209" s="14"/>
      <c r="B209" s="254"/>
      <c r="C209" s="255"/>
      <c r="D209" s="245" t="s">
        <v>243</v>
      </c>
      <c r="E209" s="256" t="s">
        <v>1</v>
      </c>
      <c r="F209" s="257" t="s">
        <v>3598</v>
      </c>
      <c r="G209" s="255"/>
      <c r="H209" s="258">
        <v>9.5999999999999996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243</v>
      </c>
      <c r="AU209" s="264" t="s">
        <v>85</v>
      </c>
      <c r="AV209" s="14" t="s">
        <v>85</v>
      </c>
      <c r="AW209" s="14" t="s">
        <v>32</v>
      </c>
      <c r="AX209" s="14" t="s">
        <v>76</v>
      </c>
      <c r="AY209" s="264" t="s">
        <v>203</v>
      </c>
    </row>
    <row r="210" s="14" customFormat="1">
      <c r="A210" s="14"/>
      <c r="B210" s="254"/>
      <c r="C210" s="255"/>
      <c r="D210" s="245" t="s">
        <v>243</v>
      </c>
      <c r="E210" s="256" t="s">
        <v>1</v>
      </c>
      <c r="F210" s="257" t="s">
        <v>3599</v>
      </c>
      <c r="G210" s="255"/>
      <c r="H210" s="258">
        <v>5.0999999999999996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243</v>
      </c>
      <c r="AU210" s="264" t="s">
        <v>85</v>
      </c>
      <c r="AV210" s="14" t="s">
        <v>85</v>
      </c>
      <c r="AW210" s="14" t="s">
        <v>32</v>
      </c>
      <c r="AX210" s="14" t="s">
        <v>76</v>
      </c>
      <c r="AY210" s="264" t="s">
        <v>203</v>
      </c>
    </row>
    <row r="211" s="15" customFormat="1">
      <c r="A211" s="15"/>
      <c r="B211" s="265"/>
      <c r="C211" s="266"/>
      <c r="D211" s="245" t="s">
        <v>243</v>
      </c>
      <c r="E211" s="267" t="s">
        <v>1</v>
      </c>
      <c r="F211" s="268" t="s">
        <v>247</v>
      </c>
      <c r="G211" s="266"/>
      <c r="H211" s="269">
        <v>14.699999999999999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5" t="s">
        <v>243</v>
      </c>
      <c r="AU211" s="275" t="s">
        <v>85</v>
      </c>
      <c r="AV211" s="15" t="s">
        <v>209</v>
      </c>
      <c r="AW211" s="15" t="s">
        <v>32</v>
      </c>
      <c r="AX211" s="15" t="s">
        <v>83</v>
      </c>
      <c r="AY211" s="275" t="s">
        <v>203</v>
      </c>
    </row>
    <row r="212" s="2" customFormat="1" ht="16.5" customHeight="1">
      <c r="A212" s="39"/>
      <c r="B212" s="40"/>
      <c r="C212" s="229" t="s">
        <v>306</v>
      </c>
      <c r="D212" s="229" t="s">
        <v>205</v>
      </c>
      <c r="E212" s="230" t="s">
        <v>3600</v>
      </c>
      <c r="F212" s="231" t="s">
        <v>3601</v>
      </c>
      <c r="G212" s="232" t="s">
        <v>213</v>
      </c>
      <c r="H212" s="233">
        <v>14.699999999999999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209</v>
      </c>
      <c r="AT212" s="241" t="s">
        <v>205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209</v>
      </c>
      <c r="BM212" s="241" t="s">
        <v>302</v>
      </c>
    </row>
    <row r="213" s="2" customFormat="1" ht="24.15" customHeight="1">
      <c r="A213" s="39"/>
      <c r="B213" s="40"/>
      <c r="C213" s="229" t="s">
        <v>312</v>
      </c>
      <c r="D213" s="229" t="s">
        <v>205</v>
      </c>
      <c r="E213" s="230" t="s">
        <v>1458</v>
      </c>
      <c r="F213" s="231" t="s">
        <v>1459</v>
      </c>
      <c r="G213" s="232" t="s">
        <v>213</v>
      </c>
      <c r="H213" s="233">
        <v>13.800000000000001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0.34190999999999999</v>
      </c>
      <c r="R213" s="239">
        <f>Q213*H213</f>
        <v>4.7183580000000003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209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209</v>
      </c>
      <c r="BM213" s="241" t="s">
        <v>305</v>
      </c>
    </row>
    <row r="214" s="14" customFormat="1">
      <c r="A214" s="14"/>
      <c r="B214" s="254"/>
      <c r="C214" s="255"/>
      <c r="D214" s="245" t="s">
        <v>243</v>
      </c>
      <c r="E214" s="256" t="s">
        <v>1</v>
      </c>
      <c r="F214" s="257" t="s">
        <v>1460</v>
      </c>
      <c r="G214" s="255"/>
      <c r="H214" s="258">
        <v>13.800000000000001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243</v>
      </c>
      <c r="AU214" s="264" t="s">
        <v>85</v>
      </c>
      <c r="AV214" s="14" t="s">
        <v>85</v>
      </c>
      <c r="AW214" s="14" t="s">
        <v>32</v>
      </c>
      <c r="AX214" s="14" t="s">
        <v>76</v>
      </c>
      <c r="AY214" s="264" t="s">
        <v>203</v>
      </c>
    </row>
    <row r="215" s="15" customFormat="1">
      <c r="A215" s="15"/>
      <c r="B215" s="265"/>
      <c r="C215" s="266"/>
      <c r="D215" s="245" t="s">
        <v>243</v>
      </c>
      <c r="E215" s="267" t="s">
        <v>1</v>
      </c>
      <c r="F215" s="268" t="s">
        <v>247</v>
      </c>
      <c r="G215" s="266"/>
      <c r="H215" s="269">
        <v>13.800000000000001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243</v>
      </c>
      <c r="AU215" s="275" t="s">
        <v>85</v>
      </c>
      <c r="AV215" s="15" t="s">
        <v>209</v>
      </c>
      <c r="AW215" s="15" t="s">
        <v>32</v>
      </c>
      <c r="AX215" s="15" t="s">
        <v>83</v>
      </c>
      <c r="AY215" s="275" t="s">
        <v>203</v>
      </c>
    </row>
    <row r="216" s="12" customFormat="1" ht="22.8" customHeight="1">
      <c r="A216" s="12"/>
      <c r="B216" s="213"/>
      <c r="C216" s="214"/>
      <c r="D216" s="215" t="s">
        <v>75</v>
      </c>
      <c r="E216" s="227" t="s">
        <v>226</v>
      </c>
      <c r="F216" s="227" t="s">
        <v>287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P217</f>
        <v>0</v>
      </c>
      <c r="Q216" s="221"/>
      <c r="R216" s="222">
        <f>R217</f>
        <v>0.50490000000000002</v>
      </c>
      <c r="S216" s="221"/>
      <c r="T216" s="223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83</v>
      </c>
      <c r="AT216" s="225" t="s">
        <v>75</v>
      </c>
      <c r="AU216" s="225" t="s">
        <v>83</v>
      </c>
      <c r="AY216" s="224" t="s">
        <v>203</v>
      </c>
      <c r="BK216" s="226">
        <f>BK217</f>
        <v>0</v>
      </c>
    </row>
    <row r="217" s="2" customFormat="1" ht="24.15" customHeight="1">
      <c r="A217" s="39"/>
      <c r="B217" s="40"/>
      <c r="C217" s="229" t="s">
        <v>316</v>
      </c>
      <c r="D217" s="229" t="s">
        <v>205</v>
      </c>
      <c r="E217" s="230" t="s">
        <v>3602</v>
      </c>
      <c r="F217" s="231" t="s">
        <v>3603</v>
      </c>
      <c r="G217" s="232" t="s">
        <v>213</v>
      </c>
      <c r="H217" s="233">
        <v>16.5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0.030599999999999999</v>
      </c>
      <c r="R217" s="239">
        <f>Q217*H217</f>
        <v>0.50490000000000002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309</v>
      </c>
    </row>
    <row r="218" s="12" customFormat="1" ht="22.8" customHeight="1">
      <c r="A218" s="12"/>
      <c r="B218" s="213"/>
      <c r="C218" s="214"/>
      <c r="D218" s="215" t="s">
        <v>75</v>
      </c>
      <c r="E218" s="227" t="s">
        <v>238</v>
      </c>
      <c r="F218" s="227" t="s">
        <v>423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SUM(P219:P224)</f>
        <v>0</v>
      </c>
      <c r="Q218" s="221"/>
      <c r="R218" s="222">
        <f>SUM(R219:R224)</f>
        <v>0.0023400000000000001</v>
      </c>
      <c r="S218" s="221"/>
      <c r="T218" s="223">
        <f>SUM(T219:T224)</f>
        <v>3.3206000000000002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83</v>
      </c>
      <c r="AT218" s="225" t="s">
        <v>75</v>
      </c>
      <c r="AU218" s="225" t="s">
        <v>83</v>
      </c>
      <c r="AY218" s="224" t="s">
        <v>203</v>
      </c>
      <c r="BK218" s="226">
        <f>SUM(BK219:BK224)</f>
        <v>0</v>
      </c>
    </row>
    <row r="219" s="2" customFormat="1" ht="24.15" customHeight="1">
      <c r="A219" s="39"/>
      <c r="B219" s="40"/>
      <c r="C219" s="229" t="s">
        <v>324</v>
      </c>
      <c r="D219" s="229" t="s">
        <v>205</v>
      </c>
      <c r="E219" s="230" t="s">
        <v>1854</v>
      </c>
      <c r="F219" s="231" t="s">
        <v>1855</v>
      </c>
      <c r="G219" s="232" t="s">
        <v>220</v>
      </c>
      <c r="H219" s="233">
        <v>107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0.031</v>
      </c>
      <c r="T219" s="240">
        <f>S219*H219</f>
        <v>3.3170000000000002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315</v>
      </c>
    </row>
    <row r="220" s="14" customFormat="1">
      <c r="A220" s="14"/>
      <c r="B220" s="254"/>
      <c r="C220" s="255"/>
      <c r="D220" s="245" t="s">
        <v>243</v>
      </c>
      <c r="E220" s="256" t="s">
        <v>1</v>
      </c>
      <c r="F220" s="257" t="s">
        <v>3604</v>
      </c>
      <c r="G220" s="255"/>
      <c r="H220" s="258">
        <v>107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243</v>
      </c>
      <c r="AU220" s="264" t="s">
        <v>85</v>
      </c>
      <c r="AV220" s="14" t="s">
        <v>85</v>
      </c>
      <c r="AW220" s="14" t="s">
        <v>32</v>
      </c>
      <c r="AX220" s="14" t="s">
        <v>76</v>
      </c>
      <c r="AY220" s="264" t="s">
        <v>203</v>
      </c>
    </row>
    <row r="221" s="15" customFormat="1">
      <c r="A221" s="15"/>
      <c r="B221" s="265"/>
      <c r="C221" s="266"/>
      <c r="D221" s="245" t="s">
        <v>243</v>
      </c>
      <c r="E221" s="267" t="s">
        <v>1</v>
      </c>
      <c r="F221" s="268" t="s">
        <v>247</v>
      </c>
      <c r="G221" s="266"/>
      <c r="H221" s="269">
        <v>107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5" t="s">
        <v>243</v>
      </c>
      <c r="AU221" s="275" t="s">
        <v>85</v>
      </c>
      <c r="AV221" s="15" t="s">
        <v>209</v>
      </c>
      <c r="AW221" s="15" t="s">
        <v>32</v>
      </c>
      <c r="AX221" s="15" t="s">
        <v>83</v>
      </c>
      <c r="AY221" s="275" t="s">
        <v>203</v>
      </c>
    </row>
    <row r="222" s="2" customFormat="1" ht="24.15" customHeight="1">
      <c r="A222" s="39"/>
      <c r="B222" s="40"/>
      <c r="C222" s="229" t="s">
        <v>329</v>
      </c>
      <c r="D222" s="229" t="s">
        <v>205</v>
      </c>
      <c r="E222" s="230" t="s">
        <v>1461</v>
      </c>
      <c r="F222" s="231" t="s">
        <v>1462</v>
      </c>
      <c r="G222" s="232" t="s">
        <v>336</v>
      </c>
      <c r="H222" s="233">
        <v>3.6000000000000001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0.00064999999999999997</v>
      </c>
      <c r="R222" s="239">
        <f>Q222*H222</f>
        <v>0.0023400000000000001</v>
      </c>
      <c r="S222" s="239">
        <v>0.001</v>
      </c>
      <c r="T222" s="240">
        <f>S222*H222</f>
        <v>0.0036000000000000003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209</v>
      </c>
      <c r="AT222" s="241" t="s">
        <v>205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209</v>
      </c>
      <c r="BM222" s="241" t="s">
        <v>327</v>
      </c>
    </row>
    <row r="223" s="14" customFormat="1">
      <c r="A223" s="14"/>
      <c r="B223" s="254"/>
      <c r="C223" s="255"/>
      <c r="D223" s="245" t="s">
        <v>243</v>
      </c>
      <c r="E223" s="256" t="s">
        <v>1</v>
      </c>
      <c r="F223" s="257" t="s">
        <v>1463</v>
      </c>
      <c r="G223" s="255"/>
      <c r="H223" s="258">
        <v>3.6000000000000001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243</v>
      </c>
      <c r="AU223" s="264" t="s">
        <v>85</v>
      </c>
      <c r="AV223" s="14" t="s">
        <v>85</v>
      </c>
      <c r="AW223" s="14" t="s">
        <v>32</v>
      </c>
      <c r="AX223" s="14" t="s">
        <v>76</v>
      </c>
      <c r="AY223" s="264" t="s">
        <v>203</v>
      </c>
    </row>
    <row r="224" s="15" customFormat="1">
      <c r="A224" s="15"/>
      <c r="B224" s="265"/>
      <c r="C224" s="266"/>
      <c r="D224" s="245" t="s">
        <v>243</v>
      </c>
      <c r="E224" s="267" t="s">
        <v>1</v>
      </c>
      <c r="F224" s="268" t="s">
        <v>247</v>
      </c>
      <c r="G224" s="266"/>
      <c r="H224" s="269">
        <v>3.6000000000000001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5" t="s">
        <v>243</v>
      </c>
      <c r="AU224" s="275" t="s">
        <v>85</v>
      </c>
      <c r="AV224" s="15" t="s">
        <v>209</v>
      </c>
      <c r="AW224" s="15" t="s">
        <v>32</v>
      </c>
      <c r="AX224" s="15" t="s">
        <v>83</v>
      </c>
      <c r="AY224" s="275" t="s">
        <v>203</v>
      </c>
    </row>
    <row r="225" s="12" customFormat="1" ht="22.8" customHeight="1">
      <c r="A225" s="12"/>
      <c r="B225" s="213"/>
      <c r="C225" s="214"/>
      <c r="D225" s="215" t="s">
        <v>75</v>
      </c>
      <c r="E225" s="227" t="s">
        <v>568</v>
      </c>
      <c r="F225" s="227" t="s">
        <v>569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SUM(P226:P232)</f>
        <v>0</v>
      </c>
      <c r="Q225" s="221"/>
      <c r="R225" s="222">
        <f>SUM(R226:R232)</f>
        <v>0</v>
      </c>
      <c r="S225" s="221"/>
      <c r="T225" s="223">
        <f>SUM(T226:T232)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83</v>
      </c>
      <c r="AT225" s="225" t="s">
        <v>75</v>
      </c>
      <c r="AU225" s="225" t="s">
        <v>83</v>
      </c>
      <c r="AY225" s="224" t="s">
        <v>203</v>
      </c>
      <c r="BK225" s="226">
        <f>SUM(BK226:BK232)</f>
        <v>0</v>
      </c>
    </row>
    <row r="226" s="2" customFormat="1" ht="33" customHeight="1">
      <c r="A226" s="39"/>
      <c r="B226" s="40"/>
      <c r="C226" s="229" t="s">
        <v>333</v>
      </c>
      <c r="D226" s="229" t="s">
        <v>205</v>
      </c>
      <c r="E226" s="230" t="s">
        <v>571</v>
      </c>
      <c r="F226" s="231" t="s">
        <v>572</v>
      </c>
      <c r="G226" s="232" t="s">
        <v>241</v>
      </c>
      <c r="H226" s="233">
        <v>3.3210000000000002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209</v>
      </c>
      <c r="AT226" s="241" t="s">
        <v>205</v>
      </c>
      <c r="AU226" s="241" t="s">
        <v>85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209</v>
      </c>
      <c r="BM226" s="241" t="s">
        <v>783</v>
      </c>
    </row>
    <row r="227" s="2" customFormat="1" ht="33" customHeight="1">
      <c r="A227" s="39"/>
      <c r="B227" s="40"/>
      <c r="C227" s="229" t="s">
        <v>338</v>
      </c>
      <c r="D227" s="229" t="s">
        <v>205</v>
      </c>
      <c r="E227" s="230" t="s">
        <v>575</v>
      </c>
      <c r="F227" s="231" t="s">
        <v>576</v>
      </c>
      <c r="G227" s="232" t="s">
        <v>241</v>
      </c>
      <c r="H227" s="233">
        <v>3.3210000000000002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209</v>
      </c>
      <c r="AT227" s="241" t="s">
        <v>205</v>
      </c>
      <c r="AU227" s="241" t="s">
        <v>85</v>
      </c>
      <c r="AY227" s="18" t="s">
        <v>203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209</v>
      </c>
      <c r="BM227" s="241" t="s">
        <v>792</v>
      </c>
    </row>
    <row r="228" s="2" customFormat="1" ht="24.15" customHeight="1">
      <c r="A228" s="39"/>
      <c r="B228" s="40"/>
      <c r="C228" s="229" t="s">
        <v>343</v>
      </c>
      <c r="D228" s="229" t="s">
        <v>205</v>
      </c>
      <c r="E228" s="230" t="s">
        <v>579</v>
      </c>
      <c r="F228" s="231" t="s">
        <v>580</v>
      </c>
      <c r="G228" s="232" t="s">
        <v>241</v>
      </c>
      <c r="H228" s="233">
        <v>3.3210000000000002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801</v>
      </c>
    </row>
    <row r="229" s="2" customFormat="1" ht="24.15" customHeight="1">
      <c r="A229" s="39"/>
      <c r="B229" s="40"/>
      <c r="C229" s="229" t="s">
        <v>210</v>
      </c>
      <c r="D229" s="229" t="s">
        <v>205</v>
      </c>
      <c r="E229" s="230" t="s">
        <v>582</v>
      </c>
      <c r="F229" s="231" t="s">
        <v>583</v>
      </c>
      <c r="G229" s="232" t="s">
        <v>241</v>
      </c>
      <c r="H229" s="233">
        <v>66.420000000000002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209</v>
      </c>
      <c r="AT229" s="241" t="s">
        <v>205</v>
      </c>
      <c r="AU229" s="241" t="s">
        <v>85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209</v>
      </c>
      <c r="BM229" s="241" t="s">
        <v>332</v>
      </c>
    </row>
    <row r="230" s="14" customFormat="1">
      <c r="A230" s="14"/>
      <c r="B230" s="254"/>
      <c r="C230" s="255"/>
      <c r="D230" s="245" t="s">
        <v>243</v>
      </c>
      <c r="E230" s="256" t="s">
        <v>1</v>
      </c>
      <c r="F230" s="257" t="s">
        <v>3605</v>
      </c>
      <c r="G230" s="255"/>
      <c r="H230" s="258">
        <v>66.420000000000002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243</v>
      </c>
      <c r="AU230" s="264" t="s">
        <v>85</v>
      </c>
      <c r="AV230" s="14" t="s">
        <v>85</v>
      </c>
      <c r="AW230" s="14" t="s">
        <v>32</v>
      </c>
      <c r="AX230" s="14" t="s">
        <v>76</v>
      </c>
      <c r="AY230" s="264" t="s">
        <v>203</v>
      </c>
    </row>
    <row r="231" s="15" customFormat="1">
      <c r="A231" s="15"/>
      <c r="B231" s="265"/>
      <c r="C231" s="266"/>
      <c r="D231" s="245" t="s">
        <v>243</v>
      </c>
      <c r="E231" s="267" t="s">
        <v>1</v>
      </c>
      <c r="F231" s="268" t="s">
        <v>247</v>
      </c>
      <c r="G231" s="266"/>
      <c r="H231" s="269">
        <v>66.420000000000002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243</v>
      </c>
      <c r="AU231" s="275" t="s">
        <v>85</v>
      </c>
      <c r="AV231" s="15" t="s">
        <v>209</v>
      </c>
      <c r="AW231" s="15" t="s">
        <v>32</v>
      </c>
      <c r="AX231" s="15" t="s">
        <v>83</v>
      </c>
      <c r="AY231" s="275" t="s">
        <v>203</v>
      </c>
    </row>
    <row r="232" s="2" customFormat="1" ht="21.75" customHeight="1">
      <c r="A232" s="39"/>
      <c r="B232" s="40"/>
      <c r="C232" s="229" t="s">
        <v>360</v>
      </c>
      <c r="D232" s="229" t="s">
        <v>205</v>
      </c>
      <c r="E232" s="230" t="s">
        <v>587</v>
      </c>
      <c r="F232" s="231" t="s">
        <v>588</v>
      </c>
      <c r="G232" s="232" t="s">
        <v>241</v>
      </c>
      <c r="H232" s="233">
        <v>3.3210000000000002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337</v>
      </c>
    </row>
    <row r="233" s="12" customFormat="1" ht="22.8" customHeight="1">
      <c r="A233" s="12"/>
      <c r="B233" s="213"/>
      <c r="C233" s="214"/>
      <c r="D233" s="215" t="s">
        <v>75</v>
      </c>
      <c r="E233" s="227" t="s">
        <v>590</v>
      </c>
      <c r="F233" s="227" t="s">
        <v>591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P234</f>
        <v>0</v>
      </c>
      <c r="Q233" s="221"/>
      <c r="R233" s="222">
        <f>R234</f>
        <v>0</v>
      </c>
      <c r="S233" s="221"/>
      <c r="T233" s="223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83</v>
      </c>
      <c r="AT233" s="225" t="s">
        <v>75</v>
      </c>
      <c r="AU233" s="225" t="s">
        <v>83</v>
      </c>
      <c r="AY233" s="224" t="s">
        <v>203</v>
      </c>
      <c r="BK233" s="226">
        <f>BK234</f>
        <v>0</v>
      </c>
    </row>
    <row r="234" s="2" customFormat="1" ht="21.75" customHeight="1">
      <c r="A234" s="39"/>
      <c r="B234" s="40"/>
      <c r="C234" s="229" t="s">
        <v>214</v>
      </c>
      <c r="D234" s="229" t="s">
        <v>205</v>
      </c>
      <c r="E234" s="230" t="s">
        <v>592</v>
      </c>
      <c r="F234" s="231" t="s">
        <v>593</v>
      </c>
      <c r="G234" s="232" t="s">
        <v>241</v>
      </c>
      <c r="H234" s="233">
        <v>69.930000000000007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209</v>
      </c>
      <c r="AT234" s="241" t="s">
        <v>205</v>
      </c>
      <c r="AU234" s="241" t="s">
        <v>85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209</v>
      </c>
      <c r="BM234" s="241" t="s">
        <v>1465</v>
      </c>
    </row>
    <row r="235" s="12" customFormat="1" ht="25.92" customHeight="1">
      <c r="A235" s="12"/>
      <c r="B235" s="213"/>
      <c r="C235" s="214"/>
      <c r="D235" s="215" t="s">
        <v>75</v>
      </c>
      <c r="E235" s="216" t="s">
        <v>595</v>
      </c>
      <c r="F235" s="216" t="s">
        <v>596</v>
      </c>
      <c r="G235" s="214"/>
      <c r="H235" s="214"/>
      <c r="I235" s="217"/>
      <c r="J235" s="218">
        <f>BK235</f>
        <v>0</v>
      </c>
      <c r="K235" s="214"/>
      <c r="L235" s="219"/>
      <c r="M235" s="220"/>
      <c r="N235" s="221"/>
      <c r="O235" s="221"/>
      <c r="P235" s="222">
        <f>P236+P245</f>
        <v>0</v>
      </c>
      <c r="Q235" s="221"/>
      <c r="R235" s="222">
        <f>R236+R245</f>
        <v>0.0041250000000000002</v>
      </c>
      <c r="S235" s="221"/>
      <c r="T235" s="223">
        <f>T236+T245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85</v>
      </c>
      <c r="AT235" s="225" t="s">
        <v>75</v>
      </c>
      <c r="AU235" s="225" t="s">
        <v>76</v>
      </c>
      <c r="AY235" s="224" t="s">
        <v>203</v>
      </c>
      <c r="BK235" s="226">
        <f>BK236+BK245</f>
        <v>0</v>
      </c>
    </row>
    <row r="236" s="12" customFormat="1" ht="22.8" customHeight="1">
      <c r="A236" s="12"/>
      <c r="B236" s="213"/>
      <c r="C236" s="214"/>
      <c r="D236" s="215" t="s">
        <v>75</v>
      </c>
      <c r="E236" s="227" t="s">
        <v>1010</v>
      </c>
      <c r="F236" s="227" t="s">
        <v>1011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SUM(P237:P244)</f>
        <v>0</v>
      </c>
      <c r="Q236" s="221"/>
      <c r="R236" s="222">
        <f>SUM(R237:R244)</f>
        <v>0</v>
      </c>
      <c r="S236" s="221"/>
      <c r="T236" s="223">
        <f>SUM(T237:T244)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85</v>
      </c>
      <c r="AT236" s="225" t="s">
        <v>75</v>
      </c>
      <c r="AU236" s="225" t="s">
        <v>83</v>
      </c>
      <c r="AY236" s="224" t="s">
        <v>203</v>
      </c>
      <c r="BK236" s="226">
        <f>SUM(BK237:BK244)</f>
        <v>0</v>
      </c>
    </row>
    <row r="237" s="2" customFormat="1" ht="21.75" customHeight="1">
      <c r="A237" s="39"/>
      <c r="B237" s="40"/>
      <c r="C237" s="229" t="s">
        <v>374</v>
      </c>
      <c r="D237" s="229" t="s">
        <v>205</v>
      </c>
      <c r="E237" s="230" t="s">
        <v>1466</v>
      </c>
      <c r="F237" s="231" t="s">
        <v>1014</v>
      </c>
      <c r="G237" s="232" t="s">
        <v>1015</v>
      </c>
      <c r="H237" s="233">
        <v>4025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277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277</v>
      </c>
      <c r="BM237" s="241" t="s">
        <v>829</v>
      </c>
    </row>
    <row r="238" s="2" customFormat="1">
      <c r="A238" s="39"/>
      <c r="B238" s="40"/>
      <c r="C238" s="41"/>
      <c r="D238" s="245" t="s">
        <v>474</v>
      </c>
      <c r="E238" s="41"/>
      <c r="F238" s="276" t="s">
        <v>1467</v>
      </c>
      <c r="G238" s="41"/>
      <c r="H238" s="41"/>
      <c r="I238" s="277"/>
      <c r="J238" s="41"/>
      <c r="K238" s="41"/>
      <c r="L238" s="45"/>
      <c r="M238" s="278"/>
      <c r="N238" s="279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474</v>
      </c>
      <c r="AU238" s="18" t="s">
        <v>85</v>
      </c>
    </row>
    <row r="239" s="13" customFormat="1">
      <c r="A239" s="13"/>
      <c r="B239" s="243"/>
      <c r="C239" s="244"/>
      <c r="D239" s="245" t="s">
        <v>243</v>
      </c>
      <c r="E239" s="246" t="s">
        <v>1</v>
      </c>
      <c r="F239" s="247" t="s">
        <v>652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243</v>
      </c>
      <c r="AU239" s="253" t="s">
        <v>85</v>
      </c>
      <c r="AV239" s="13" t="s">
        <v>83</v>
      </c>
      <c r="AW239" s="13" t="s">
        <v>32</v>
      </c>
      <c r="AX239" s="13" t="s">
        <v>76</v>
      </c>
      <c r="AY239" s="253" t="s">
        <v>203</v>
      </c>
    </row>
    <row r="240" s="14" customFormat="1">
      <c r="A240" s="14"/>
      <c r="B240" s="254"/>
      <c r="C240" s="255"/>
      <c r="D240" s="245" t="s">
        <v>243</v>
      </c>
      <c r="E240" s="256" t="s">
        <v>1</v>
      </c>
      <c r="F240" s="257" t="s">
        <v>3606</v>
      </c>
      <c r="G240" s="255"/>
      <c r="H240" s="258">
        <v>3500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243</v>
      </c>
      <c r="AU240" s="264" t="s">
        <v>85</v>
      </c>
      <c r="AV240" s="14" t="s">
        <v>85</v>
      </c>
      <c r="AW240" s="14" t="s">
        <v>32</v>
      </c>
      <c r="AX240" s="14" t="s">
        <v>76</v>
      </c>
      <c r="AY240" s="264" t="s">
        <v>203</v>
      </c>
    </row>
    <row r="241" s="16" customFormat="1">
      <c r="A241" s="16"/>
      <c r="B241" s="292"/>
      <c r="C241" s="293"/>
      <c r="D241" s="245" t="s">
        <v>243</v>
      </c>
      <c r="E241" s="294" t="s">
        <v>1</v>
      </c>
      <c r="F241" s="295" t="s">
        <v>669</v>
      </c>
      <c r="G241" s="293"/>
      <c r="H241" s="296">
        <v>3500</v>
      </c>
      <c r="I241" s="297"/>
      <c r="J241" s="293"/>
      <c r="K241" s="293"/>
      <c r="L241" s="298"/>
      <c r="M241" s="299"/>
      <c r="N241" s="300"/>
      <c r="O241" s="300"/>
      <c r="P241" s="300"/>
      <c r="Q241" s="300"/>
      <c r="R241" s="300"/>
      <c r="S241" s="300"/>
      <c r="T241" s="301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2" t="s">
        <v>243</v>
      </c>
      <c r="AU241" s="302" t="s">
        <v>85</v>
      </c>
      <c r="AV241" s="16" t="s">
        <v>108</v>
      </c>
      <c r="AW241" s="16" t="s">
        <v>32</v>
      </c>
      <c r="AX241" s="16" t="s">
        <v>76</v>
      </c>
      <c r="AY241" s="302" t="s">
        <v>203</v>
      </c>
    </row>
    <row r="242" s="14" customFormat="1">
      <c r="A242" s="14"/>
      <c r="B242" s="254"/>
      <c r="C242" s="255"/>
      <c r="D242" s="245" t="s">
        <v>243</v>
      </c>
      <c r="E242" s="256" t="s">
        <v>1</v>
      </c>
      <c r="F242" s="257" t="s">
        <v>3607</v>
      </c>
      <c r="G242" s="255"/>
      <c r="H242" s="258">
        <v>525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243</v>
      </c>
      <c r="AU242" s="264" t="s">
        <v>85</v>
      </c>
      <c r="AV242" s="14" t="s">
        <v>85</v>
      </c>
      <c r="AW242" s="14" t="s">
        <v>32</v>
      </c>
      <c r="AX242" s="14" t="s">
        <v>76</v>
      </c>
      <c r="AY242" s="264" t="s">
        <v>203</v>
      </c>
    </row>
    <row r="243" s="15" customFormat="1">
      <c r="A243" s="15"/>
      <c r="B243" s="265"/>
      <c r="C243" s="266"/>
      <c r="D243" s="245" t="s">
        <v>243</v>
      </c>
      <c r="E243" s="267" t="s">
        <v>1</v>
      </c>
      <c r="F243" s="268" t="s">
        <v>247</v>
      </c>
      <c r="G243" s="266"/>
      <c r="H243" s="269">
        <v>4025</v>
      </c>
      <c r="I243" s="270"/>
      <c r="J243" s="266"/>
      <c r="K243" s="266"/>
      <c r="L243" s="271"/>
      <c r="M243" s="272"/>
      <c r="N243" s="273"/>
      <c r="O243" s="273"/>
      <c r="P243" s="273"/>
      <c r="Q243" s="273"/>
      <c r="R243" s="273"/>
      <c r="S243" s="273"/>
      <c r="T243" s="27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5" t="s">
        <v>243</v>
      </c>
      <c r="AU243" s="275" t="s">
        <v>85</v>
      </c>
      <c r="AV243" s="15" t="s">
        <v>209</v>
      </c>
      <c r="AW243" s="15" t="s">
        <v>32</v>
      </c>
      <c r="AX243" s="15" t="s">
        <v>83</v>
      </c>
      <c r="AY243" s="275" t="s">
        <v>203</v>
      </c>
    </row>
    <row r="244" s="2" customFormat="1" ht="24.15" customHeight="1">
      <c r="A244" s="39"/>
      <c r="B244" s="40"/>
      <c r="C244" s="229" t="s">
        <v>381</v>
      </c>
      <c r="D244" s="229" t="s">
        <v>205</v>
      </c>
      <c r="E244" s="230" t="s">
        <v>1135</v>
      </c>
      <c r="F244" s="231" t="s">
        <v>1136</v>
      </c>
      <c r="G244" s="232" t="s">
        <v>620</v>
      </c>
      <c r="H244" s="280"/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277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277</v>
      </c>
      <c r="BM244" s="241" t="s">
        <v>853</v>
      </c>
    </row>
    <row r="245" s="12" customFormat="1" ht="22.8" customHeight="1">
      <c r="A245" s="12"/>
      <c r="B245" s="213"/>
      <c r="C245" s="214"/>
      <c r="D245" s="215" t="s">
        <v>75</v>
      </c>
      <c r="E245" s="227" t="s">
        <v>1307</v>
      </c>
      <c r="F245" s="227" t="s">
        <v>1308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SUM(P246:P248)</f>
        <v>0</v>
      </c>
      <c r="Q245" s="221"/>
      <c r="R245" s="222">
        <f>SUM(R246:R248)</f>
        <v>0.0041250000000000002</v>
      </c>
      <c r="S245" s="221"/>
      <c r="T245" s="223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75</v>
      </c>
      <c r="AU245" s="225" t="s">
        <v>83</v>
      </c>
      <c r="AY245" s="224" t="s">
        <v>203</v>
      </c>
      <c r="BK245" s="226">
        <f>SUM(BK246:BK248)</f>
        <v>0</v>
      </c>
    </row>
    <row r="246" s="2" customFormat="1" ht="16.5" customHeight="1">
      <c r="A246" s="39"/>
      <c r="B246" s="40"/>
      <c r="C246" s="229" t="s">
        <v>386</v>
      </c>
      <c r="D246" s="229" t="s">
        <v>205</v>
      </c>
      <c r="E246" s="230" t="s">
        <v>1361</v>
      </c>
      <c r="F246" s="231" t="s">
        <v>1362</v>
      </c>
      <c r="G246" s="232" t="s">
        <v>213</v>
      </c>
      <c r="H246" s="233">
        <v>16.5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0.00025000000000000001</v>
      </c>
      <c r="R246" s="239">
        <f>Q246*H246</f>
        <v>0.0041250000000000002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277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277</v>
      </c>
      <c r="BM246" s="241" t="s">
        <v>860</v>
      </c>
    </row>
    <row r="247" s="14" customFormat="1">
      <c r="A247" s="14"/>
      <c r="B247" s="254"/>
      <c r="C247" s="255"/>
      <c r="D247" s="245" t="s">
        <v>243</v>
      </c>
      <c r="E247" s="256" t="s">
        <v>1</v>
      </c>
      <c r="F247" s="257" t="s">
        <v>3608</v>
      </c>
      <c r="G247" s="255"/>
      <c r="H247" s="258">
        <v>16.5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243</v>
      </c>
      <c r="AU247" s="264" t="s">
        <v>85</v>
      </c>
      <c r="AV247" s="14" t="s">
        <v>85</v>
      </c>
      <c r="AW247" s="14" t="s">
        <v>32</v>
      </c>
      <c r="AX247" s="14" t="s">
        <v>76</v>
      </c>
      <c r="AY247" s="264" t="s">
        <v>203</v>
      </c>
    </row>
    <row r="248" s="15" customFormat="1">
      <c r="A248" s="15"/>
      <c r="B248" s="265"/>
      <c r="C248" s="266"/>
      <c r="D248" s="245" t="s">
        <v>243</v>
      </c>
      <c r="E248" s="267" t="s">
        <v>1</v>
      </c>
      <c r="F248" s="268" t="s">
        <v>247</v>
      </c>
      <c r="G248" s="266"/>
      <c r="H248" s="269">
        <v>16.5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5" t="s">
        <v>243</v>
      </c>
      <c r="AU248" s="275" t="s">
        <v>85</v>
      </c>
      <c r="AV248" s="15" t="s">
        <v>209</v>
      </c>
      <c r="AW248" s="15" t="s">
        <v>32</v>
      </c>
      <c r="AX248" s="15" t="s">
        <v>83</v>
      </c>
      <c r="AY248" s="275" t="s">
        <v>203</v>
      </c>
    </row>
    <row r="249" s="12" customFormat="1" ht="25.92" customHeight="1">
      <c r="A249" s="12"/>
      <c r="B249" s="213"/>
      <c r="C249" s="214"/>
      <c r="D249" s="215" t="s">
        <v>75</v>
      </c>
      <c r="E249" s="216" t="s">
        <v>643</v>
      </c>
      <c r="F249" s="216" t="s">
        <v>3446</v>
      </c>
      <c r="G249" s="214"/>
      <c r="H249" s="214"/>
      <c r="I249" s="217"/>
      <c r="J249" s="218">
        <f>BK249</f>
        <v>0</v>
      </c>
      <c r="K249" s="214"/>
      <c r="L249" s="219"/>
      <c r="M249" s="220"/>
      <c r="N249" s="221"/>
      <c r="O249" s="221"/>
      <c r="P249" s="222">
        <f>P250</f>
        <v>0</v>
      </c>
      <c r="Q249" s="221"/>
      <c r="R249" s="222">
        <f>R250</f>
        <v>0</v>
      </c>
      <c r="S249" s="221"/>
      <c r="T249" s="223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108</v>
      </c>
      <c r="AT249" s="225" t="s">
        <v>75</v>
      </c>
      <c r="AU249" s="225" t="s">
        <v>76</v>
      </c>
      <c r="AY249" s="224" t="s">
        <v>203</v>
      </c>
      <c r="BK249" s="226">
        <f>BK250</f>
        <v>0</v>
      </c>
    </row>
    <row r="250" s="12" customFormat="1" ht="22.8" customHeight="1">
      <c r="A250" s="12"/>
      <c r="B250" s="213"/>
      <c r="C250" s="214"/>
      <c r="D250" s="215" t="s">
        <v>75</v>
      </c>
      <c r="E250" s="227" t="s">
        <v>3609</v>
      </c>
      <c r="F250" s="227" t="s">
        <v>3610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P251</f>
        <v>0</v>
      </c>
      <c r="Q250" s="221"/>
      <c r="R250" s="222">
        <f>R251</f>
        <v>0</v>
      </c>
      <c r="S250" s="221"/>
      <c r="T250" s="223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108</v>
      </c>
      <c r="AT250" s="225" t="s">
        <v>75</v>
      </c>
      <c r="AU250" s="225" t="s">
        <v>83</v>
      </c>
      <c r="AY250" s="224" t="s">
        <v>203</v>
      </c>
      <c r="BK250" s="226">
        <f>BK251</f>
        <v>0</v>
      </c>
    </row>
    <row r="251" s="2" customFormat="1" ht="16.5" customHeight="1">
      <c r="A251" s="39"/>
      <c r="B251" s="40"/>
      <c r="C251" s="229" t="s">
        <v>217</v>
      </c>
      <c r="D251" s="229" t="s">
        <v>205</v>
      </c>
      <c r="E251" s="230" t="s">
        <v>3611</v>
      </c>
      <c r="F251" s="231" t="s">
        <v>3612</v>
      </c>
      <c r="G251" s="232" t="s">
        <v>208</v>
      </c>
      <c r="H251" s="233">
        <v>2.786</v>
      </c>
      <c r="I251" s="234"/>
      <c r="J251" s="235">
        <f>ROUND(I251*H251,2)</f>
        <v>0</v>
      </c>
      <c r="K251" s="236"/>
      <c r="L251" s="45"/>
      <c r="M251" s="306" t="s">
        <v>1</v>
      </c>
      <c r="N251" s="307" t="s">
        <v>41</v>
      </c>
      <c r="O251" s="308"/>
      <c r="P251" s="309">
        <f>O251*H251</f>
        <v>0</v>
      </c>
      <c r="Q251" s="309">
        <v>0</v>
      </c>
      <c r="R251" s="309">
        <f>Q251*H251</f>
        <v>0</v>
      </c>
      <c r="S251" s="309">
        <v>0</v>
      </c>
      <c r="T251" s="31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536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536</v>
      </c>
      <c r="BM251" s="241" t="s">
        <v>868</v>
      </c>
    </row>
    <row r="252" s="2" customFormat="1" ht="6.96" customHeight="1">
      <c r="A252" s="39"/>
      <c r="B252" s="67"/>
      <c r="C252" s="68"/>
      <c r="D252" s="68"/>
      <c r="E252" s="68"/>
      <c r="F252" s="68"/>
      <c r="G252" s="68"/>
      <c r="H252" s="68"/>
      <c r="I252" s="68"/>
      <c r="J252" s="68"/>
      <c r="K252" s="68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UcUtNxReEKCPm2DWO4A/VrJTfYKNCDfFZ55u3Wix2EuAGYiGtfRILMR954Oa8VKjJg8hWGEJY/dFbhNNTwSo/g==" hashValue="FIJWktSqkHdzBriB9c0CEGfskrJJmddVGY42ctnL/6WPVSZx0JKnSFrNavbVtw9qZMZA9Vo9bmrZT1BIyEnM1w==" algorithmName="SHA-512" password="99DC"/>
  <autoFilter ref="C132:K2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ROUND((SUM(BE122:BE141)),  2)</f>
        <v>0</v>
      </c>
      <c r="G35" s="39"/>
      <c r="H35" s="39"/>
      <c r="I35" s="166">
        <v>0.20999999999999999</v>
      </c>
      <c r="J35" s="165">
        <f>ROUND(((SUM(BE122:BE141))*I35),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ROUND((SUM(BF122:BF141)),  2)</f>
        <v>0</v>
      </c>
      <c r="G36" s="39"/>
      <c r="H36" s="39"/>
      <c r="I36" s="166">
        <v>0.12</v>
      </c>
      <c r="J36" s="165">
        <f>ROUND(((SUM(BF122:BF141))*I36),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ROUND((SUM(BH122:BH141)),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2630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D.1.3 -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2636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3614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188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Objekty OU, část D a DM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2630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D.1.3 -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31. 8. 2018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Ostravská univerzita</v>
      </c>
      <c r="G118" s="41"/>
      <c r="H118" s="41"/>
      <c r="I118" s="33" t="s">
        <v>30</v>
      </c>
      <c r="J118" s="37" t="str">
        <f>E23</f>
        <v>Marpo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189</v>
      </c>
      <c r="D121" s="204" t="s">
        <v>61</v>
      </c>
      <c r="E121" s="204" t="s">
        <v>57</v>
      </c>
      <c r="F121" s="204" t="s">
        <v>58</v>
      </c>
      <c r="G121" s="204" t="s">
        <v>190</v>
      </c>
      <c r="H121" s="204" t="s">
        <v>191</v>
      </c>
      <c r="I121" s="204" t="s">
        <v>192</v>
      </c>
      <c r="J121" s="205" t="s">
        <v>165</v>
      </c>
      <c r="K121" s="206" t="s">
        <v>193</v>
      </c>
      <c r="L121" s="207"/>
      <c r="M121" s="101" t="s">
        <v>1</v>
      </c>
      <c r="N121" s="102" t="s">
        <v>40</v>
      </c>
      <c r="O121" s="102" t="s">
        <v>194</v>
      </c>
      <c r="P121" s="102" t="s">
        <v>195</v>
      </c>
      <c r="Q121" s="102" t="s">
        <v>196</v>
      </c>
      <c r="R121" s="102" t="s">
        <v>197</v>
      </c>
      <c r="S121" s="102" t="s">
        <v>198</v>
      </c>
      <c r="T121" s="103" t="s">
        <v>199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200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2204</v>
      </c>
      <c r="F123" s="216" t="s">
        <v>2204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203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3615</v>
      </c>
      <c r="F124" s="227" t="s">
        <v>3616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SUM(P125:P141)</f>
        <v>0</v>
      </c>
      <c r="Q124" s="221"/>
      <c r="R124" s="222">
        <f>SUM(R125:R141)</f>
        <v>0</v>
      </c>
      <c r="S124" s="221"/>
      <c r="T124" s="223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83</v>
      </c>
      <c r="AY124" s="224" t="s">
        <v>203</v>
      </c>
      <c r="BK124" s="226">
        <f>SUM(BK125:BK141)</f>
        <v>0</v>
      </c>
    </row>
    <row r="125" s="2" customFormat="1" ht="33" customHeight="1">
      <c r="A125" s="39"/>
      <c r="B125" s="40"/>
      <c r="C125" s="229" t="s">
        <v>83</v>
      </c>
      <c r="D125" s="229" t="s">
        <v>205</v>
      </c>
      <c r="E125" s="230" t="s">
        <v>3617</v>
      </c>
      <c r="F125" s="231" t="s">
        <v>3618</v>
      </c>
      <c r="G125" s="232" t="s">
        <v>850</v>
      </c>
      <c r="H125" s="233">
        <v>59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209</v>
      </c>
      <c r="AT125" s="241" t="s">
        <v>205</v>
      </c>
      <c r="AU125" s="241" t="s">
        <v>85</v>
      </c>
      <c r="AY125" s="18" t="s">
        <v>203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209</v>
      </c>
      <c r="BM125" s="241" t="s">
        <v>85</v>
      </c>
    </row>
    <row r="126" s="13" customFormat="1">
      <c r="A126" s="13"/>
      <c r="B126" s="243"/>
      <c r="C126" s="244"/>
      <c r="D126" s="245" t="s">
        <v>243</v>
      </c>
      <c r="E126" s="246" t="s">
        <v>1</v>
      </c>
      <c r="F126" s="247" t="s">
        <v>3619</v>
      </c>
      <c r="G126" s="244"/>
      <c r="H126" s="246" t="s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243</v>
      </c>
      <c r="AU126" s="253" t="s">
        <v>85</v>
      </c>
      <c r="AV126" s="13" t="s">
        <v>83</v>
      </c>
      <c r="AW126" s="13" t="s">
        <v>32</v>
      </c>
      <c r="AX126" s="13" t="s">
        <v>76</v>
      </c>
      <c r="AY126" s="253" t="s">
        <v>203</v>
      </c>
    </row>
    <row r="127" s="14" customFormat="1">
      <c r="A127" s="14"/>
      <c r="B127" s="254"/>
      <c r="C127" s="255"/>
      <c r="D127" s="245" t="s">
        <v>243</v>
      </c>
      <c r="E127" s="256" t="s">
        <v>1</v>
      </c>
      <c r="F127" s="257" t="s">
        <v>3620</v>
      </c>
      <c r="G127" s="255"/>
      <c r="H127" s="258">
        <v>59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4" t="s">
        <v>243</v>
      </c>
      <c r="AU127" s="264" t="s">
        <v>85</v>
      </c>
      <c r="AV127" s="14" t="s">
        <v>85</v>
      </c>
      <c r="AW127" s="14" t="s">
        <v>32</v>
      </c>
      <c r="AX127" s="14" t="s">
        <v>76</v>
      </c>
      <c r="AY127" s="264" t="s">
        <v>203</v>
      </c>
    </row>
    <row r="128" s="15" customFormat="1">
      <c r="A128" s="15"/>
      <c r="B128" s="265"/>
      <c r="C128" s="266"/>
      <c r="D128" s="245" t="s">
        <v>243</v>
      </c>
      <c r="E128" s="267" t="s">
        <v>1</v>
      </c>
      <c r="F128" s="268" t="s">
        <v>247</v>
      </c>
      <c r="G128" s="266"/>
      <c r="H128" s="269">
        <v>59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5" t="s">
        <v>243</v>
      </c>
      <c r="AU128" s="275" t="s">
        <v>85</v>
      </c>
      <c r="AV128" s="15" t="s">
        <v>209</v>
      </c>
      <c r="AW128" s="15" t="s">
        <v>32</v>
      </c>
      <c r="AX128" s="15" t="s">
        <v>83</v>
      </c>
      <c r="AY128" s="275" t="s">
        <v>203</v>
      </c>
    </row>
    <row r="129" s="2" customFormat="1" ht="16.5" customHeight="1">
      <c r="A129" s="39"/>
      <c r="B129" s="40"/>
      <c r="C129" s="229" t="s">
        <v>85</v>
      </c>
      <c r="D129" s="229" t="s">
        <v>205</v>
      </c>
      <c r="E129" s="230" t="s">
        <v>3621</v>
      </c>
      <c r="F129" s="231" t="s">
        <v>3622</v>
      </c>
      <c r="G129" s="232" t="s">
        <v>850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85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13" customFormat="1">
      <c r="A130" s="13"/>
      <c r="B130" s="243"/>
      <c r="C130" s="244"/>
      <c r="D130" s="245" t="s">
        <v>243</v>
      </c>
      <c r="E130" s="246" t="s">
        <v>1</v>
      </c>
      <c r="F130" s="247" t="s">
        <v>3623</v>
      </c>
      <c r="G130" s="244"/>
      <c r="H130" s="246" t="s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243</v>
      </c>
      <c r="AU130" s="253" t="s">
        <v>85</v>
      </c>
      <c r="AV130" s="13" t="s">
        <v>83</v>
      </c>
      <c r="AW130" s="13" t="s">
        <v>32</v>
      </c>
      <c r="AX130" s="13" t="s">
        <v>76</v>
      </c>
      <c r="AY130" s="253" t="s">
        <v>203</v>
      </c>
    </row>
    <row r="131" s="13" customFormat="1">
      <c r="A131" s="13"/>
      <c r="B131" s="243"/>
      <c r="C131" s="244"/>
      <c r="D131" s="245" t="s">
        <v>243</v>
      </c>
      <c r="E131" s="246" t="s">
        <v>1</v>
      </c>
      <c r="F131" s="247" t="s">
        <v>3624</v>
      </c>
      <c r="G131" s="244"/>
      <c r="H131" s="246" t="s">
        <v>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243</v>
      </c>
      <c r="AU131" s="253" t="s">
        <v>85</v>
      </c>
      <c r="AV131" s="13" t="s">
        <v>83</v>
      </c>
      <c r="AW131" s="13" t="s">
        <v>32</v>
      </c>
      <c r="AX131" s="13" t="s">
        <v>76</v>
      </c>
      <c r="AY131" s="253" t="s">
        <v>203</v>
      </c>
    </row>
    <row r="132" s="13" customFormat="1">
      <c r="A132" s="13"/>
      <c r="B132" s="243"/>
      <c r="C132" s="244"/>
      <c r="D132" s="245" t="s">
        <v>243</v>
      </c>
      <c r="E132" s="246" t="s">
        <v>1</v>
      </c>
      <c r="F132" s="247" t="s">
        <v>3625</v>
      </c>
      <c r="G132" s="244"/>
      <c r="H132" s="246" t="s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243</v>
      </c>
      <c r="AU132" s="253" t="s">
        <v>85</v>
      </c>
      <c r="AV132" s="13" t="s">
        <v>83</v>
      </c>
      <c r="AW132" s="13" t="s">
        <v>32</v>
      </c>
      <c r="AX132" s="13" t="s">
        <v>76</v>
      </c>
      <c r="AY132" s="253" t="s">
        <v>203</v>
      </c>
    </row>
    <row r="133" s="13" customFormat="1">
      <c r="A133" s="13"/>
      <c r="B133" s="243"/>
      <c r="C133" s="244"/>
      <c r="D133" s="245" t="s">
        <v>243</v>
      </c>
      <c r="E133" s="246" t="s">
        <v>1</v>
      </c>
      <c r="F133" s="247" t="s">
        <v>3626</v>
      </c>
      <c r="G133" s="244"/>
      <c r="H133" s="246" t="s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243</v>
      </c>
      <c r="AU133" s="253" t="s">
        <v>85</v>
      </c>
      <c r="AV133" s="13" t="s">
        <v>83</v>
      </c>
      <c r="AW133" s="13" t="s">
        <v>32</v>
      </c>
      <c r="AX133" s="13" t="s">
        <v>76</v>
      </c>
      <c r="AY133" s="253" t="s">
        <v>203</v>
      </c>
    </row>
    <row r="134" s="13" customFormat="1">
      <c r="A134" s="13"/>
      <c r="B134" s="243"/>
      <c r="C134" s="244"/>
      <c r="D134" s="245" t="s">
        <v>243</v>
      </c>
      <c r="E134" s="246" t="s">
        <v>1</v>
      </c>
      <c r="F134" s="247" t="s">
        <v>3627</v>
      </c>
      <c r="G134" s="244"/>
      <c r="H134" s="246" t="s">
        <v>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243</v>
      </c>
      <c r="AU134" s="253" t="s">
        <v>85</v>
      </c>
      <c r="AV134" s="13" t="s">
        <v>83</v>
      </c>
      <c r="AW134" s="13" t="s">
        <v>32</v>
      </c>
      <c r="AX134" s="13" t="s">
        <v>76</v>
      </c>
      <c r="AY134" s="253" t="s">
        <v>203</v>
      </c>
    </row>
    <row r="135" s="14" customFormat="1">
      <c r="A135" s="14"/>
      <c r="B135" s="254"/>
      <c r="C135" s="255"/>
      <c r="D135" s="245" t="s">
        <v>243</v>
      </c>
      <c r="E135" s="256" t="s">
        <v>1</v>
      </c>
      <c r="F135" s="257" t="s">
        <v>3628</v>
      </c>
      <c r="G135" s="255"/>
      <c r="H135" s="258">
        <v>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243</v>
      </c>
      <c r="AU135" s="264" t="s">
        <v>85</v>
      </c>
      <c r="AV135" s="14" t="s">
        <v>85</v>
      </c>
      <c r="AW135" s="14" t="s">
        <v>32</v>
      </c>
      <c r="AX135" s="14" t="s">
        <v>76</v>
      </c>
      <c r="AY135" s="264" t="s">
        <v>203</v>
      </c>
    </row>
    <row r="136" s="15" customFormat="1">
      <c r="A136" s="15"/>
      <c r="B136" s="265"/>
      <c r="C136" s="266"/>
      <c r="D136" s="245" t="s">
        <v>243</v>
      </c>
      <c r="E136" s="267" t="s">
        <v>1</v>
      </c>
      <c r="F136" s="268" t="s">
        <v>247</v>
      </c>
      <c r="G136" s="266"/>
      <c r="H136" s="269">
        <v>1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5" t="s">
        <v>243</v>
      </c>
      <c r="AU136" s="275" t="s">
        <v>85</v>
      </c>
      <c r="AV136" s="15" t="s">
        <v>209</v>
      </c>
      <c r="AW136" s="15" t="s">
        <v>32</v>
      </c>
      <c r="AX136" s="15" t="s">
        <v>83</v>
      </c>
      <c r="AY136" s="275" t="s">
        <v>203</v>
      </c>
    </row>
    <row r="137" s="2" customFormat="1" ht="24.15" customHeight="1">
      <c r="A137" s="39"/>
      <c r="B137" s="40"/>
      <c r="C137" s="229" t="s">
        <v>108</v>
      </c>
      <c r="D137" s="229" t="s">
        <v>205</v>
      </c>
      <c r="E137" s="230" t="s">
        <v>3629</v>
      </c>
      <c r="F137" s="231" t="s">
        <v>3630</v>
      </c>
      <c r="G137" s="232" t="s">
        <v>850</v>
      </c>
      <c r="H137" s="233">
        <v>65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226</v>
      </c>
    </row>
    <row r="138" s="2" customFormat="1">
      <c r="A138" s="39"/>
      <c r="B138" s="40"/>
      <c r="C138" s="41"/>
      <c r="D138" s="245" t="s">
        <v>474</v>
      </c>
      <c r="E138" s="41"/>
      <c r="F138" s="276" t="s">
        <v>3631</v>
      </c>
      <c r="G138" s="41"/>
      <c r="H138" s="41"/>
      <c r="I138" s="277"/>
      <c r="J138" s="41"/>
      <c r="K138" s="41"/>
      <c r="L138" s="45"/>
      <c r="M138" s="278"/>
      <c r="N138" s="27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474</v>
      </c>
      <c r="AU138" s="18" t="s">
        <v>85</v>
      </c>
    </row>
    <row r="139" s="13" customFormat="1">
      <c r="A139" s="13"/>
      <c r="B139" s="243"/>
      <c r="C139" s="244"/>
      <c r="D139" s="245" t="s">
        <v>243</v>
      </c>
      <c r="E139" s="246" t="s">
        <v>1</v>
      </c>
      <c r="F139" s="247" t="s">
        <v>3623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243</v>
      </c>
      <c r="AU139" s="253" t="s">
        <v>85</v>
      </c>
      <c r="AV139" s="13" t="s">
        <v>83</v>
      </c>
      <c r="AW139" s="13" t="s">
        <v>32</v>
      </c>
      <c r="AX139" s="13" t="s">
        <v>76</v>
      </c>
      <c r="AY139" s="253" t="s">
        <v>203</v>
      </c>
    </row>
    <row r="140" s="14" customFormat="1">
      <c r="A140" s="14"/>
      <c r="B140" s="254"/>
      <c r="C140" s="255"/>
      <c r="D140" s="245" t="s">
        <v>243</v>
      </c>
      <c r="E140" s="256" t="s">
        <v>1</v>
      </c>
      <c r="F140" s="257" t="s">
        <v>3632</v>
      </c>
      <c r="G140" s="255"/>
      <c r="H140" s="258">
        <v>65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243</v>
      </c>
      <c r="AU140" s="264" t="s">
        <v>85</v>
      </c>
      <c r="AV140" s="14" t="s">
        <v>85</v>
      </c>
      <c r="AW140" s="14" t="s">
        <v>32</v>
      </c>
      <c r="AX140" s="14" t="s">
        <v>76</v>
      </c>
      <c r="AY140" s="264" t="s">
        <v>203</v>
      </c>
    </row>
    <row r="141" s="15" customFormat="1">
      <c r="A141" s="15"/>
      <c r="B141" s="265"/>
      <c r="C141" s="266"/>
      <c r="D141" s="245" t="s">
        <v>243</v>
      </c>
      <c r="E141" s="267" t="s">
        <v>1</v>
      </c>
      <c r="F141" s="268" t="s">
        <v>247</v>
      </c>
      <c r="G141" s="266"/>
      <c r="H141" s="269">
        <v>65</v>
      </c>
      <c r="I141" s="270"/>
      <c r="J141" s="266"/>
      <c r="K141" s="266"/>
      <c r="L141" s="271"/>
      <c r="M141" s="303"/>
      <c r="N141" s="304"/>
      <c r="O141" s="304"/>
      <c r="P141" s="304"/>
      <c r="Q141" s="304"/>
      <c r="R141" s="304"/>
      <c r="S141" s="304"/>
      <c r="T141" s="30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5" t="s">
        <v>243</v>
      </c>
      <c r="AU141" s="275" t="s">
        <v>85</v>
      </c>
      <c r="AV141" s="15" t="s">
        <v>209</v>
      </c>
      <c r="AW141" s="15" t="s">
        <v>32</v>
      </c>
      <c r="AX141" s="15" t="s">
        <v>83</v>
      </c>
      <c r="AY141" s="275" t="s">
        <v>203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KcV3ifRSj20BnRCaF+1BKeSiM2QWoGM5NjIvIrxLPhEeqv8JHHf+weLlcsvQqcjWol9sDfNXyQU3/cKosh8EIw==" hashValue="Cgl1svXIwvePFrar/QyS0C5RTWg8FEdMMv7Ecq24AfKh1Wb3B5/6oIQiLT9t51ZI1BxWahUNhS65t3XNXVK76A==" algorithmName="SHA-512" password="99DC"/>
  <autoFilter ref="C121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ROUND((SUM(BE132:BE225)),  2)</f>
        <v>0</v>
      </c>
      <c r="G35" s="39"/>
      <c r="H35" s="39"/>
      <c r="I35" s="166">
        <v>0.20999999999999999</v>
      </c>
      <c r="J35" s="165">
        <f>ROUND(((SUM(BE132:BE225))*I35),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ROUND((SUM(BF132:BF225)),  2)</f>
        <v>0</v>
      </c>
      <c r="G36" s="39"/>
      <c r="H36" s="39"/>
      <c r="I36" s="166">
        <v>0.12</v>
      </c>
      <c r="J36" s="165">
        <f>ROUND(((SUM(BF132:BF225))*I36),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ROUND((SUM(BG132:BG225)),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ROUND((SUM(BH132:BH225)),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ROUND((SUM(BI132:BI225)),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2630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171</v>
      </c>
      <c r="E101" s="198"/>
      <c r="F101" s="198"/>
      <c r="G101" s="198"/>
      <c r="H101" s="198"/>
      <c r="I101" s="198"/>
      <c r="J101" s="199">
        <f>J136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1475</v>
      </c>
      <c r="E102" s="198"/>
      <c r="F102" s="198"/>
      <c r="G102" s="198"/>
      <c r="H102" s="198"/>
      <c r="I102" s="198"/>
      <c r="J102" s="199">
        <f>J139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175</v>
      </c>
      <c r="E103" s="193"/>
      <c r="F103" s="193"/>
      <c r="G103" s="193"/>
      <c r="H103" s="193"/>
      <c r="I103" s="193"/>
      <c r="J103" s="194">
        <f>J147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177</v>
      </c>
      <c r="E104" s="198"/>
      <c r="F104" s="198"/>
      <c r="G104" s="198"/>
      <c r="H104" s="198"/>
      <c r="I104" s="198"/>
      <c r="J104" s="199">
        <f>J148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1821</v>
      </c>
      <c r="E105" s="198"/>
      <c r="F105" s="198"/>
      <c r="G105" s="198"/>
      <c r="H105" s="198"/>
      <c r="I105" s="198"/>
      <c r="J105" s="199">
        <f>J158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1822</v>
      </c>
      <c r="E106" s="198"/>
      <c r="F106" s="198"/>
      <c r="G106" s="198"/>
      <c r="H106" s="198"/>
      <c r="I106" s="198"/>
      <c r="J106" s="199">
        <f>J170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1823</v>
      </c>
      <c r="E107" s="198"/>
      <c r="F107" s="198"/>
      <c r="G107" s="198"/>
      <c r="H107" s="198"/>
      <c r="I107" s="198"/>
      <c r="J107" s="199">
        <f>J180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1824</v>
      </c>
      <c r="E108" s="198"/>
      <c r="F108" s="198"/>
      <c r="G108" s="198"/>
      <c r="H108" s="198"/>
      <c r="I108" s="198"/>
      <c r="J108" s="199">
        <f>J216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1476</v>
      </c>
      <c r="E109" s="198"/>
      <c r="F109" s="198"/>
      <c r="G109" s="198"/>
      <c r="H109" s="198"/>
      <c r="I109" s="198"/>
      <c r="J109" s="199">
        <f>J219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1480</v>
      </c>
      <c r="E110" s="193"/>
      <c r="F110" s="193"/>
      <c r="G110" s="193"/>
      <c r="H110" s="193"/>
      <c r="I110" s="193"/>
      <c r="J110" s="194">
        <f>J223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188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Objekty OU, část D a DM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2630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D.1.4.2 - Zdravotně technické instalace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 </v>
      </c>
      <c r="G126" s="41"/>
      <c r="H126" s="41"/>
      <c r="I126" s="33" t="s">
        <v>22</v>
      </c>
      <c r="J126" s="80" t="str">
        <f>IF(J14="","",J14)</f>
        <v>31. 8. 2018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Ostravská univerzita</v>
      </c>
      <c r="G128" s="41"/>
      <c r="H128" s="41"/>
      <c r="I128" s="33" t="s">
        <v>30</v>
      </c>
      <c r="J128" s="37" t="str">
        <f>E23</f>
        <v>Marpo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189</v>
      </c>
      <c r="D131" s="204" t="s">
        <v>61</v>
      </c>
      <c r="E131" s="204" t="s">
        <v>57</v>
      </c>
      <c r="F131" s="204" t="s">
        <v>58</v>
      </c>
      <c r="G131" s="204" t="s">
        <v>190</v>
      </c>
      <c r="H131" s="204" t="s">
        <v>191</v>
      </c>
      <c r="I131" s="204" t="s">
        <v>192</v>
      </c>
      <c r="J131" s="205" t="s">
        <v>165</v>
      </c>
      <c r="K131" s="206" t="s">
        <v>193</v>
      </c>
      <c r="L131" s="207"/>
      <c r="M131" s="101" t="s">
        <v>1</v>
      </c>
      <c r="N131" s="102" t="s">
        <v>40</v>
      </c>
      <c r="O131" s="102" t="s">
        <v>194</v>
      </c>
      <c r="P131" s="102" t="s">
        <v>195</v>
      </c>
      <c r="Q131" s="102" t="s">
        <v>196</v>
      </c>
      <c r="R131" s="102" t="s">
        <v>197</v>
      </c>
      <c r="S131" s="102" t="s">
        <v>198</v>
      </c>
      <c r="T131" s="103" t="s">
        <v>199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200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P133+P147+P223</f>
        <v>0</v>
      </c>
      <c r="Q132" s="105"/>
      <c r="R132" s="210">
        <f>R133+R147+R223</f>
        <v>0</v>
      </c>
      <c r="S132" s="105"/>
      <c r="T132" s="211">
        <f>T133+T147+T223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167</v>
      </c>
      <c r="BK132" s="212">
        <f>BK133+BK147+BK223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201</v>
      </c>
      <c r="F133" s="216" t="s">
        <v>202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P134+P136+P139</f>
        <v>0</v>
      </c>
      <c r="Q133" s="221"/>
      <c r="R133" s="222">
        <f>R134+R136+R139</f>
        <v>0</v>
      </c>
      <c r="S133" s="221"/>
      <c r="T133" s="223">
        <f>T134+T136+T139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203</v>
      </c>
      <c r="BK133" s="226">
        <f>BK134+BK136+BK139</f>
        <v>0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108</v>
      </c>
      <c r="F134" s="227" t="s">
        <v>204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P135</f>
        <v>0</v>
      </c>
      <c r="Q134" s="221"/>
      <c r="R134" s="222">
        <f>R135</f>
        <v>0</v>
      </c>
      <c r="S134" s="221"/>
      <c r="T134" s="22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203</v>
      </c>
      <c r="BK134" s="226">
        <f>BK135</f>
        <v>0</v>
      </c>
    </row>
    <row r="135" s="2" customFormat="1" ht="24.15" customHeight="1">
      <c r="A135" s="39"/>
      <c r="B135" s="40"/>
      <c r="C135" s="229" t="s">
        <v>83</v>
      </c>
      <c r="D135" s="229" t="s">
        <v>205</v>
      </c>
      <c r="E135" s="230" t="s">
        <v>262</v>
      </c>
      <c r="F135" s="231" t="s">
        <v>1491</v>
      </c>
      <c r="G135" s="232" t="s">
        <v>213</v>
      </c>
      <c r="H135" s="233">
        <v>79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85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85</v>
      </c>
    </row>
    <row r="136" s="12" customFormat="1" ht="22.8" customHeight="1">
      <c r="A136" s="12"/>
      <c r="B136" s="213"/>
      <c r="C136" s="214"/>
      <c r="D136" s="215" t="s">
        <v>75</v>
      </c>
      <c r="E136" s="227" t="s">
        <v>226</v>
      </c>
      <c r="F136" s="227" t="s">
        <v>287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SUM(P137:P138)</f>
        <v>0</v>
      </c>
      <c r="Q136" s="221"/>
      <c r="R136" s="222">
        <f>SUM(R137:R138)</f>
        <v>0</v>
      </c>
      <c r="S136" s="221"/>
      <c r="T136" s="22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83</v>
      </c>
      <c r="AY136" s="224" t="s">
        <v>203</v>
      </c>
      <c r="BK136" s="226">
        <f>SUM(BK137:BK138)</f>
        <v>0</v>
      </c>
    </row>
    <row r="137" s="2" customFormat="1" ht="24.15" customHeight="1">
      <c r="A137" s="39"/>
      <c r="B137" s="40"/>
      <c r="C137" s="229" t="s">
        <v>85</v>
      </c>
      <c r="D137" s="229" t="s">
        <v>205</v>
      </c>
      <c r="E137" s="230" t="s">
        <v>1842</v>
      </c>
      <c r="F137" s="231" t="s">
        <v>1843</v>
      </c>
      <c r="G137" s="232" t="s">
        <v>213</v>
      </c>
      <c r="H137" s="233">
        <v>62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2" customFormat="1" ht="24.15" customHeight="1">
      <c r="A138" s="39"/>
      <c r="B138" s="40"/>
      <c r="C138" s="229" t="s">
        <v>108</v>
      </c>
      <c r="D138" s="229" t="s">
        <v>205</v>
      </c>
      <c r="E138" s="230" t="s">
        <v>1498</v>
      </c>
      <c r="F138" s="231" t="s">
        <v>1499</v>
      </c>
      <c r="G138" s="232" t="s">
        <v>213</v>
      </c>
      <c r="H138" s="233">
        <v>13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226</v>
      </c>
    </row>
    <row r="139" s="12" customFormat="1" ht="22.8" customHeight="1">
      <c r="A139" s="12"/>
      <c r="B139" s="213"/>
      <c r="C139" s="214"/>
      <c r="D139" s="215" t="s">
        <v>75</v>
      </c>
      <c r="E139" s="227" t="s">
        <v>717</v>
      </c>
      <c r="F139" s="227" t="s">
        <v>1502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SUM(P140:P146)</f>
        <v>0</v>
      </c>
      <c r="Q139" s="221"/>
      <c r="R139" s="222">
        <f>SUM(R140:R146)</f>
        <v>0</v>
      </c>
      <c r="S139" s="221"/>
      <c r="T139" s="223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83</v>
      </c>
      <c r="AT139" s="225" t="s">
        <v>75</v>
      </c>
      <c r="AU139" s="225" t="s">
        <v>83</v>
      </c>
      <c r="AY139" s="224" t="s">
        <v>203</v>
      </c>
      <c r="BK139" s="226">
        <f>SUM(BK140:BK146)</f>
        <v>0</v>
      </c>
    </row>
    <row r="140" s="2" customFormat="1" ht="24.15" customHeight="1">
      <c r="A140" s="39"/>
      <c r="B140" s="40"/>
      <c r="C140" s="229" t="s">
        <v>209</v>
      </c>
      <c r="D140" s="229" t="s">
        <v>205</v>
      </c>
      <c r="E140" s="230" t="s">
        <v>527</v>
      </c>
      <c r="F140" s="231" t="s">
        <v>528</v>
      </c>
      <c r="G140" s="232" t="s">
        <v>336</v>
      </c>
      <c r="H140" s="233">
        <v>410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234</v>
      </c>
    </row>
    <row r="141" s="2" customFormat="1" ht="24.15" customHeight="1">
      <c r="A141" s="39"/>
      <c r="B141" s="40"/>
      <c r="C141" s="229" t="s">
        <v>222</v>
      </c>
      <c r="D141" s="229" t="s">
        <v>205</v>
      </c>
      <c r="E141" s="230" t="s">
        <v>532</v>
      </c>
      <c r="F141" s="231" t="s">
        <v>533</v>
      </c>
      <c r="G141" s="232" t="s">
        <v>336</v>
      </c>
      <c r="H141" s="233">
        <v>43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248</v>
      </c>
    </row>
    <row r="142" s="2" customFormat="1" ht="24.15" customHeight="1">
      <c r="A142" s="39"/>
      <c r="B142" s="40"/>
      <c r="C142" s="229" t="s">
        <v>226</v>
      </c>
      <c r="D142" s="229" t="s">
        <v>205</v>
      </c>
      <c r="E142" s="230" t="s">
        <v>1515</v>
      </c>
      <c r="F142" s="231" t="s">
        <v>1516</v>
      </c>
      <c r="G142" s="232" t="s">
        <v>241</v>
      </c>
      <c r="H142" s="233">
        <v>58.161999999999999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85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8</v>
      </c>
    </row>
    <row r="143" s="2" customFormat="1" ht="33" customHeight="1">
      <c r="A143" s="39"/>
      <c r="B143" s="40"/>
      <c r="C143" s="229" t="s">
        <v>230</v>
      </c>
      <c r="D143" s="229" t="s">
        <v>205</v>
      </c>
      <c r="E143" s="230" t="s">
        <v>1517</v>
      </c>
      <c r="F143" s="231" t="s">
        <v>1518</v>
      </c>
      <c r="G143" s="232" t="s">
        <v>241</v>
      </c>
      <c r="H143" s="233">
        <v>581.62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267</v>
      </c>
    </row>
    <row r="144" s="2" customFormat="1" ht="24.15" customHeight="1">
      <c r="A144" s="39"/>
      <c r="B144" s="40"/>
      <c r="C144" s="229" t="s">
        <v>234</v>
      </c>
      <c r="D144" s="229" t="s">
        <v>205</v>
      </c>
      <c r="E144" s="230" t="s">
        <v>1519</v>
      </c>
      <c r="F144" s="231" t="s">
        <v>1520</v>
      </c>
      <c r="G144" s="232" t="s">
        <v>241</v>
      </c>
      <c r="H144" s="233">
        <v>58.161999999999999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277</v>
      </c>
    </row>
    <row r="145" s="2" customFormat="1" ht="24.15" customHeight="1">
      <c r="A145" s="39"/>
      <c r="B145" s="40"/>
      <c r="C145" s="229" t="s">
        <v>238</v>
      </c>
      <c r="D145" s="229" t="s">
        <v>205</v>
      </c>
      <c r="E145" s="230" t="s">
        <v>1521</v>
      </c>
      <c r="F145" s="231" t="s">
        <v>1522</v>
      </c>
      <c r="G145" s="232" t="s">
        <v>241</v>
      </c>
      <c r="H145" s="233">
        <v>58.161999999999999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85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288</v>
      </c>
    </row>
    <row r="146" s="2" customFormat="1" ht="16.5" customHeight="1">
      <c r="A146" s="39"/>
      <c r="B146" s="40"/>
      <c r="C146" s="229" t="s">
        <v>248</v>
      </c>
      <c r="D146" s="229" t="s">
        <v>205</v>
      </c>
      <c r="E146" s="230" t="s">
        <v>1523</v>
      </c>
      <c r="F146" s="231" t="s">
        <v>1524</v>
      </c>
      <c r="G146" s="232" t="s">
        <v>241</v>
      </c>
      <c r="H146" s="233">
        <v>581.62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299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595</v>
      </c>
      <c r="F147" s="216" t="s">
        <v>596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P148+P158+P170+P180+P216+P219</f>
        <v>0</v>
      </c>
      <c r="Q147" s="221"/>
      <c r="R147" s="222">
        <f>R148+R158+R170+R180+R216+R219</f>
        <v>0</v>
      </c>
      <c r="S147" s="221"/>
      <c r="T147" s="223">
        <f>T148+T158+T170+T180+T216+T219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75</v>
      </c>
      <c r="AU147" s="225" t="s">
        <v>76</v>
      </c>
      <c r="AY147" s="224" t="s">
        <v>203</v>
      </c>
      <c r="BK147" s="226">
        <f>BK148+BK158+BK170+BK180+BK216+BK219</f>
        <v>0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622</v>
      </c>
      <c r="F148" s="227" t="s">
        <v>623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75</v>
      </c>
      <c r="AU148" s="225" t="s">
        <v>83</v>
      </c>
      <c r="AY148" s="224" t="s">
        <v>203</v>
      </c>
      <c r="BK148" s="226">
        <f>SUM(BK149:BK157)</f>
        <v>0</v>
      </c>
    </row>
    <row r="149" s="2" customFormat="1" ht="24.15" customHeight="1">
      <c r="A149" s="39"/>
      <c r="B149" s="40"/>
      <c r="C149" s="229" t="s">
        <v>253</v>
      </c>
      <c r="D149" s="229" t="s">
        <v>205</v>
      </c>
      <c r="E149" s="230" t="s">
        <v>1525</v>
      </c>
      <c r="F149" s="231" t="s">
        <v>1526</v>
      </c>
      <c r="G149" s="232" t="s">
        <v>213</v>
      </c>
      <c r="H149" s="233">
        <v>309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277</v>
      </c>
      <c r="AT149" s="241" t="s">
        <v>205</v>
      </c>
      <c r="AU149" s="241" t="s">
        <v>85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277</v>
      </c>
      <c r="BM149" s="241" t="s">
        <v>306</v>
      </c>
    </row>
    <row r="150" s="2" customFormat="1" ht="24.15" customHeight="1">
      <c r="A150" s="39"/>
      <c r="B150" s="40"/>
      <c r="C150" s="229" t="s">
        <v>8</v>
      </c>
      <c r="D150" s="229" t="s">
        <v>205</v>
      </c>
      <c r="E150" s="230" t="s">
        <v>1859</v>
      </c>
      <c r="F150" s="231" t="s">
        <v>1860</v>
      </c>
      <c r="G150" s="232" t="s">
        <v>336</v>
      </c>
      <c r="H150" s="233">
        <v>773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277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277</v>
      </c>
      <c r="BM150" s="241" t="s">
        <v>316</v>
      </c>
    </row>
    <row r="151" s="2" customFormat="1" ht="16.5" customHeight="1">
      <c r="A151" s="39"/>
      <c r="B151" s="40"/>
      <c r="C151" s="281" t="s">
        <v>261</v>
      </c>
      <c r="D151" s="281" t="s">
        <v>643</v>
      </c>
      <c r="E151" s="282" t="s">
        <v>1861</v>
      </c>
      <c r="F151" s="283" t="s">
        <v>3633</v>
      </c>
      <c r="G151" s="284" t="s">
        <v>336</v>
      </c>
      <c r="H151" s="285">
        <v>320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214</v>
      </c>
      <c r="AT151" s="241" t="s">
        <v>643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277</v>
      </c>
      <c r="BM151" s="241" t="s">
        <v>329</v>
      </c>
    </row>
    <row r="152" s="2" customFormat="1" ht="16.5" customHeight="1">
      <c r="A152" s="39"/>
      <c r="B152" s="40"/>
      <c r="C152" s="281" t="s">
        <v>267</v>
      </c>
      <c r="D152" s="281" t="s">
        <v>643</v>
      </c>
      <c r="E152" s="282" t="s">
        <v>1863</v>
      </c>
      <c r="F152" s="283" t="s">
        <v>1864</v>
      </c>
      <c r="G152" s="284" t="s">
        <v>336</v>
      </c>
      <c r="H152" s="285">
        <v>303</v>
      </c>
      <c r="I152" s="286"/>
      <c r="J152" s="287">
        <f>ROUND(I152*H152,2)</f>
        <v>0</v>
      </c>
      <c r="K152" s="288"/>
      <c r="L152" s="289"/>
      <c r="M152" s="290" t="s">
        <v>1</v>
      </c>
      <c r="N152" s="291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214</v>
      </c>
      <c r="AT152" s="241" t="s">
        <v>643</v>
      </c>
      <c r="AU152" s="241" t="s">
        <v>85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277</v>
      </c>
      <c r="BM152" s="241" t="s">
        <v>338</v>
      </c>
    </row>
    <row r="153" s="2" customFormat="1" ht="16.5" customHeight="1">
      <c r="A153" s="39"/>
      <c r="B153" s="40"/>
      <c r="C153" s="281" t="s">
        <v>272</v>
      </c>
      <c r="D153" s="281" t="s">
        <v>643</v>
      </c>
      <c r="E153" s="282" t="s">
        <v>1865</v>
      </c>
      <c r="F153" s="283" t="s">
        <v>1866</v>
      </c>
      <c r="G153" s="284" t="s">
        <v>336</v>
      </c>
      <c r="H153" s="285">
        <v>75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214</v>
      </c>
      <c r="AT153" s="241" t="s">
        <v>643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277</v>
      </c>
      <c r="BM153" s="241" t="s">
        <v>210</v>
      </c>
    </row>
    <row r="154" s="2" customFormat="1" ht="16.5" customHeight="1">
      <c r="A154" s="39"/>
      <c r="B154" s="40"/>
      <c r="C154" s="281" t="s">
        <v>277</v>
      </c>
      <c r="D154" s="281" t="s">
        <v>643</v>
      </c>
      <c r="E154" s="282" t="s">
        <v>1867</v>
      </c>
      <c r="F154" s="283" t="s">
        <v>1868</v>
      </c>
      <c r="G154" s="284" t="s">
        <v>336</v>
      </c>
      <c r="H154" s="285">
        <v>37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214</v>
      </c>
      <c r="AT154" s="241" t="s">
        <v>643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277</v>
      </c>
      <c r="BM154" s="241" t="s">
        <v>214</v>
      </c>
    </row>
    <row r="155" s="2" customFormat="1" ht="16.5" customHeight="1">
      <c r="A155" s="39"/>
      <c r="B155" s="40"/>
      <c r="C155" s="281" t="s">
        <v>283</v>
      </c>
      <c r="D155" s="281" t="s">
        <v>643</v>
      </c>
      <c r="E155" s="282" t="s">
        <v>1869</v>
      </c>
      <c r="F155" s="283" t="s">
        <v>1870</v>
      </c>
      <c r="G155" s="284" t="s">
        <v>336</v>
      </c>
      <c r="H155" s="285">
        <v>30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214</v>
      </c>
      <c r="AT155" s="241" t="s">
        <v>643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277</v>
      </c>
      <c r="BM155" s="241" t="s">
        <v>381</v>
      </c>
    </row>
    <row r="156" s="2" customFormat="1" ht="16.5" customHeight="1">
      <c r="A156" s="39"/>
      <c r="B156" s="40"/>
      <c r="C156" s="281" t="s">
        <v>288</v>
      </c>
      <c r="D156" s="281" t="s">
        <v>643</v>
      </c>
      <c r="E156" s="282" t="s">
        <v>1871</v>
      </c>
      <c r="F156" s="283" t="s">
        <v>1872</v>
      </c>
      <c r="G156" s="284" t="s">
        <v>336</v>
      </c>
      <c r="H156" s="285">
        <v>8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214</v>
      </c>
      <c r="AT156" s="241" t="s">
        <v>643</v>
      </c>
      <c r="AU156" s="241" t="s">
        <v>85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277</v>
      </c>
      <c r="BM156" s="241" t="s">
        <v>217</v>
      </c>
    </row>
    <row r="157" s="2" customFormat="1" ht="24.15" customHeight="1">
      <c r="A157" s="39"/>
      <c r="B157" s="40"/>
      <c r="C157" s="229" t="s">
        <v>294</v>
      </c>
      <c r="D157" s="229" t="s">
        <v>205</v>
      </c>
      <c r="E157" s="230" t="s">
        <v>1549</v>
      </c>
      <c r="F157" s="231" t="s">
        <v>1550</v>
      </c>
      <c r="G157" s="232" t="s">
        <v>620</v>
      </c>
      <c r="H157" s="280"/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277</v>
      </c>
      <c r="AT157" s="241" t="s">
        <v>205</v>
      </c>
      <c r="AU157" s="241" t="s">
        <v>85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277</v>
      </c>
      <c r="BM157" s="241" t="s">
        <v>413</v>
      </c>
    </row>
    <row r="158" s="12" customFormat="1" ht="22.8" customHeight="1">
      <c r="A158" s="12"/>
      <c r="B158" s="213"/>
      <c r="C158" s="214"/>
      <c r="D158" s="215" t="s">
        <v>75</v>
      </c>
      <c r="E158" s="227" t="s">
        <v>1893</v>
      </c>
      <c r="F158" s="227" t="s">
        <v>1894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SUM(P159:P169)</f>
        <v>0</v>
      </c>
      <c r="Q158" s="221"/>
      <c r="R158" s="222">
        <f>SUM(R159:R169)</f>
        <v>0</v>
      </c>
      <c r="S158" s="221"/>
      <c r="T158" s="223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85</v>
      </c>
      <c r="AT158" s="225" t="s">
        <v>75</v>
      </c>
      <c r="AU158" s="225" t="s">
        <v>83</v>
      </c>
      <c r="AY158" s="224" t="s">
        <v>203</v>
      </c>
      <c r="BK158" s="226">
        <f>SUM(BK159:BK169)</f>
        <v>0</v>
      </c>
    </row>
    <row r="159" s="2" customFormat="1" ht="16.5" customHeight="1">
      <c r="A159" s="39"/>
      <c r="B159" s="40"/>
      <c r="C159" s="229" t="s">
        <v>299</v>
      </c>
      <c r="D159" s="229" t="s">
        <v>205</v>
      </c>
      <c r="E159" s="230" t="s">
        <v>1895</v>
      </c>
      <c r="F159" s="231" t="s">
        <v>1896</v>
      </c>
      <c r="G159" s="232" t="s">
        <v>336</v>
      </c>
      <c r="H159" s="233">
        <v>352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277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277</v>
      </c>
      <c r="BM159" s="241" t="s">
        <v>424</v>
      </c>
    </row>
    <row r="160" s="2" customFormat="1" ht="21.75" customHeight="1">
      <c r="A160" s="39"/>
      <c r="B160" s="40"/>
      <c r="C160" s="229" t="s">
        <v>7</v>
      </c>
      <c r="D160" s="229" t="s">
        <v>205</v>
      </c>
      <c r="E160" s="230" t="s">
        <v>1905</v>
      </c>
      <c r="F160" s="231" t="s">
        <v>1906</v>
      </c>
      <c r="G160" s="232" t="s">
        <v>336</v>
      </c>
      <c r="H160" s="233">
        <v>112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277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277</v>
      </c>
      <c r="BM160" s="241" t="s">
        <v>221</v>
      </c>
    </row>
    <row r="161" s="2" customFormat="1" ht="21.75" customHeight="1">
      <c r="A161" s="39"/>
      <c r="B161" s="40"/>
      <c r="C161" s="229" t="s">
        <v>306</v>
      </c>
      <c r="D161" s="229" t="s">
        <v>205</v>
      </c>
      <c r="E161" s="230" t="s">
        <v>1911</v>
      </c>
      <c r="F161" s="231" t="s">
        <v>1912</v>
      </c>
      <c r="G161" s="232" t="s">
        <v>336</v>
      </c>
      <c r="H161" s="233">
        <v>42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277</v>
      </c>
      <c r="AT161" s="241" t="s">
        <v>205</v>
      </c>
      <c r="AU161" s="241" t="s">
        <v>85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277</v>
      </c>
      <c r="BM161" s="241" t="s">
        <v>225</v>
      </c>
    </row>
    <row r="162" s="2" customFormat="1" ht="21.75" customHeight="1">
      <c r="A162" s="39"/>
      <c r="B162" s="40"/>
      <c r="C162" s="229" t="s">
        <v>312</v>
      </c>
      <c r="D162" s="229" t="s">
        <v>205</v>
      </c>
      <c r="E162" s="230" t="s">
        <v>1913</v>
      </c>
      <c r="F162" s="231" t="s">
        <v>1914</v>
      </c>
      <c r="G162" s="232" t="s">
        <v>336</v>
      </c>
      <c r="H162" s="233">
        <v>198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277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277</v>
      </c>
      <c r="BM162" s="241" t="s">
        <v>452</v>
      </c>
    </row>
    <row r="163" s="2" customFormat="1" ht="21.75" customHeight="1">
      <c r="A163" s="39"/>
      <c r="B163" s="40"/>
      <c r="C163" s="229" t="s">
        <v>316</v>
      </c>
      <c r="D163" s="229" t="s">
        <v>205</v>
      </c>
      <c r="E163" s="230" t="s">
        <v>1917</v>
      </c>
      <c r="F163" s="231" t="s">
        <v>1918</v>
      </c>
      <c r="G163" s="232" t="s">
        <v>220</v>
      </c>
      <c r="H163" s="233">
        <v>40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277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277</v>
      </c>
      <c r="BM163" s="241" t="s">
        <v>462</v>
      </c>
    </row>
    <row r="164" s="2" customFormat="1" ht="16.5" customHeight="1">
      <c r="A164" s="39"/>
      <c r="B164" s="40"/>
      <c r="C164" s="229" t="s">
        <v>324</v>
      </c>
      <c r="D164" s="229" t="s">
        <v>205</v>
      </c>
      <c r="E164" s="230" t="s">
        <v>1919</v>
      </c>
      <c r="F164" s="231" t="s">
        <v>1920</v>
      </c>
      <c r="G164" s="232" t="s">
        <v>220</v>
      </c>
      <c r="H164" s="233">
        <v>32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277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277</v>
      </c>
      <c r="BM164" s="241" t="s">
        <v>229</v>
      </c>
    </row>
    <row r="165" s="2" customFormat="1" ht="21.75" customHeight="1">
      <c r="A165" s="39"/>
      <c r="B165" s="40"/>
      <c r="C165" s="229" t="s">
        <v>329</v>
      </c>
      <c r="D165" s="229" t="s">
        <v>205</v>
      </c>
      <c r="E165" s="230" t="s">
        <v>1923</v>
      </c>
      <c r="F165" s="231" t="s">
        <v>1924</v>
      </c>
      <c r="G165" s="232" t="s">
        <v>220</v>
      </c>
      <c r="H165" s="233">
        <v>43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277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277</v>
      </c>
      <c r="BM165" s="241" t="s">
        <v>233</v>
      </c>
    </row>
    <row r="166" s="2" customFormat="1" ht="24.15" customHeight="1">
      <c r="A166" s="39"/>
      <c r="B166" s="40"/>
      <c r="C166" s="229" t="s">
        <v>333</v>
      </c>
      <c r="D166" s="229" t="s">
        <v>205</v>
      </c>
      <c r="E166" s="230" t="s">
        <v>3634</v>
      </c>
      <c r="F166" s="231" t="s">
        <v>3635</v>
      </c>
      <c r="G166" s="232" t="s">
        <v>220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277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277</v>
      </c>
      <c r="BM166" s="241" t="s">
        <v>237</v>
      </c>
    </row>
    <row r="167" s="2" customFormat="1" ht="21.75" customHeight="1">
      <c r="A167" s="39"/>
      <c r="B167" s="40"/>
      <c r="C167" s="229" t="s">
        <v>338</v>
      </c>
      <c r="D167" s="229" t="s">
        <v>205</v>
      </c>
      <c r="E167" s="230" t="s">
        <v>1939</v>
      </c>
      <c r="F167" s="231" t="s">
        <v>1940</v>
      </c>
      <c r="G167" s="232" t="s">
        <v>336</v>
      </c>
      <c r="H167" s="233">
        <v>352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277</v>
      </c>
      <c r="AT167" s="241" t="s">
        <v>205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277</v>
      </c>
      <c r="BM167" s="241" t="s">
        <v>242</v>
      </c>
    </row>
    <row r="168" s="2" customFormat="1" ht="24.15" customHeight="1">
      <c r="A168" s="39"/>
      <c r="B168" s="40"/>
      <c r="C168" s="229" t="s">
        <v>343</v>
      </c>
      <c r="D168" s="229" t="s">
        <v>205</v>
      </c>
      <c r="E168" s="230" t="s">
        <v>1941</v>
      </c>
      <c r="F168" s="231" t="s">
        <v>1942</v>
      </c>
      <c r="G168" s="232" t="s">
        <v>241</v>
      </c>
      <c r="H168" s="233">
        <v>0.32000000000000001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277</v>
      </c>
      <c r="AT168" s="241" t="s">
        <v>205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277</v>
      </c>
      <c r="BM168" s="241" t="s">
        <v>251</v>
      </c>
    </row>
    <row r="169" s="2" customFormat="1" ht="24.15" customHeight="1">
      <c r="A169" s="39"/>
      <c r="B169" s="40"/>
      <c r="C169" s="229" t="s">
        <v>210</v>
      </c>
      <c r="D169" s="229" t="s">
        <v>205</v>
      </c>
      <c r="E169" s="230" t="s">
        <v>1947</v>
      </c>
      <c r="F169" s="231" t="s">
        <v>1948</v>
      </c>
      <c r="G169" s="232" t="s">
        <v>620</v>
      </c>
      <c r="H169" s="280"/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277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277</v>
      </c>
      <c r="BM169" s="241" t="s">
        <v>256</v>
      </c>
    </row>
    <row r="170" s="12" customFormat="1" ht="22.8" customHeight="1">
      <c r="A170" s="12"/>
      <c r="B170" s="213"/>
      <c r="C170" s="214"/>
      <c r="D170" s="215" t="s">
        <v>75</v>
      </c>
      <c r="E170" s="227" t="s">
        <v>1949</v>
      </c>
      <c r="F170" s="227" t="s">
        <v>1950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SUM(P171:P179)</f>
        <v>0</v>
      </c>
      <c r="Q170" s="221"/>
      <c r="R170" s="222">
        <f>SUM(R171:R179)</f>
        <v>0</v>
      </c>
      <c r="S170" s="221"/>
      <c r="T170" s="223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85</v>
      </c>
      <c r="AT170" s="225" t="s">
        <v>75</v>
      </c>
      <c r="AU170" s="225" t="s">
        <v>83</v>
      </c>
      <c r="AY170" s="224" t="s">
        <v>203</v>
      </c>
      <c r="BK170" s="226">
        <f>SUM(BK171:BK179)</f>
        <v>0</v>
      </c>
    </row>
    <row r="171" s="2" customFormat="1" ht="24.15" customHeight="1">
      <c r="A171" s="39"/>
      <c r="B171" s="40"/>
      <c r="C171" s="229" t="s">
        <v>360</v>
      </c>
      <c r="D171" s="229" t="s">
        <v>205</v>
      </c>
      <c r="E171" s="230" t="s">
        <v>1959</v>
      </c>
      <c r="F171" s="231" t="s">
        <v>1960</v>
      </c>
      <c r="G171" s="232" t="s">
        <v>336</v>
      </c>
      <c r="H171" s="233">
        <v>773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277</v>
      </c>
      <c r="AT171" s="241" t="s">
        <v>205</v>
      </c>
      <c r="AU171" s="241" t="s">
        <v>85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277</v>
      </c>
      <c r="BM171" s="241" t="s">
        <v>260</v>
      </c>
    </row>
    <row r="172" s="2" customFormat="1" ht="24.15" customHeight="1">
      <c r="A172" s="39"/>
      <c r="B172" s="40"/>
      <c r="C172" s="229" t="s">
        <v>214</v>
      </c>
      <c r="D172" s="229" t="s">
        <v>205</v>
      </c>
      <c r="E172" s="230" t="s">
        <v>1961</v>
      </c>
      <c r="F172" s="231" t="s">
        <v>1962</v>
      </c>
      <c r="G172" s="232" t="s">
        <v>336</v>
      </c>
      <c r="H172" s="233">
        <v>623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277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277</v>
      </c>
      <c r="BM172" s="241" t="s">
        <v>536</v>
      </c>
    </row>
    <row r="173" s="2" customFormat="1" ht="24.15" customHeight="1">
      <c r="A173" s="39"/>
      <c r="B173" s="40"/>
      <c r="C173" s="229" t="s">
        <v>374</v>
      </c>
      <c r="D173" s="229" t="s">
        <v>205</v>
      </c>
      <c r="E173" s="230" t="s">
        <v>1963</v>
      </c>
      <c r="F173" s="231" t="s">
        <v>1964</v>
      </c>
      <c r="G173" s="232" t="s">
        <v>336</v>
      </c>
      <c r="H173" s="233">
        <v>112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277</v>
      </c>
      <c r="AT173" s="241" t="s">
        <v>205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277</v>
      </c>
      <c r="BM173" s="241" t="s">
        <v>264</v>
      </c>
    </row>
    <row r="174" s="2" customFormat="1" ht="24.15" customHeight="1">
      <c r="A174" s="39"/>
      <c r="B174" s="40"/>
      <c r="C174" s="229" t="s">
        <v>381</v>
      </c>
      <c r="D174" s="229" t="s">
        <v>205</v>
      </c>
      <c r="E174" s="230" t="s">
        <v>1965</v>
      </c>
      <c r="F174" s="231" t="s">
        <v>1966</v>
      </c>
      <c r="G174" s="232" t="s">
        <v>336</v>
      </c>
      <c r="H174" s="233">
        <v>38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277</v>
      </c>
      <c r="AT174" s="241" t="s">
        <v>205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277</v>
      </c>
      <c r="BM174" s="241" t="s">
        <v>270</v>
      </c>
    </row>
    <row r="175" s="2" customFormat="1" ht="24.15" customHeight="1">
      <c r="A175" s="39"/>
      <c r="B175" s="40"/>
      <c r="C175" s="229" t="s">
        <v>386</v>
      </c>
      <c r="D175" s="229" t="s">
        <v>205</v>
      </c>
      <c r="E175" s="230" t="s">
        <v>2038</v>
      </c>
      <c r="F175" s="231" t="s">
        <v>2039</v>
      </c>
      <c r="G175" s="232" t="s">
        <v>336</v>
      </c>
      <c r="H175" s="233">
        <v>773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277</v>
      </c>
      <c r="AT175" s="241" t="s">
        <v>205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277</v>
      </c>
      <c r="BM175" s="241" t="s">
        <v>564</v>
      </c>
    </row>
    <row r="176" s="2" customFormat="1" ht="21.75" customHeight="1">
      <c r="A176" s="39"/>
      <c r="B176" s="40"/>
      <c r="C176" s="229" t="s">
        <v>217</v>
      </c>
      <c r="D176" s="229" t="s">
        <v>205</v>
      </c>
      <c r="E176" s="230" t="s">
        <v>2040</v>
      </c>
      <c r="F176" s="231" t="s">
        <v>2041</v>
      </c>
      <c r="G176" s="232" t="s">
        <v>336</v>
      </c>
      <c r="H176" s="233">
        <v>773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277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277</v>
      </c>
      <c r="BM176" s="241" t="s">
        <v>574</v>
      </c>
    </row>
    <row r="177" s="2" customFormat="1" ht="16.5" customHeight="1">
      <c r="A177" s="39"/>
      <c r="B177" s="40"/>
      <c r="C177" s="281" t="s">
        <v>407</v>
      </c>
      <c r="D177" s="281" t="s">
        <v>643</v>
      </c>
      <c r="E177" s="282" t="s">
        <v>2056</v>
      </c>
      <c r="F177" s="283" t="s">
        <v>2057</v>
      </c>
      <c r="G177" s="284" t="s">
        <v>220</v>
      </c>
      <c r="H177" s="285">
        <v>145</v>
      </c>
      <c r="I177" s="286"/>
      <c r="J177" s="287">
        <f>ROUND(I177*H177,2)</f>
        <v>0</v>
      </c>
      <c r="K177" s="288"/>
      <c r="L177" s="289"/>
      <c r="M177" s="290" t="s">
        <v>1</v>
      </c>
      <c r="N177" s="291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214</v>
      </c>
      <c r="AT177" s="241" t="s">
        <v>643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277</v>
      </c>
      <c r="BM177" s="241" t="s">
        <v>275</v>
      </c>
    </row>
    <row r="178" s="2" customFormat="1" ht="24.15" customHeight="1">
      <c r="A178" s="39"/>
      <c r="B178" s="40"/>
      <c r="C178" s="229" t="s">
        <v>413</v>
      </c>
      <c r="D178" s="229" t="s">
        <v>205</v>
      </c>
      <c r="E178" s="230" t="s">
        <v>2066</v>
      </c>
      <c r="F178" s="231" t="s">
        <v>2067</v>
      </c>
      <c r="G178" s="232" t="s">
        <v>241</v>
      </c>
      <c r="H178" s="233">
        <v>0.20000000000000001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277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277</v>
      </c>
      <c r="BM178" s="241" t="s">
        <v>280</v>
      </c>
    </row>
    <row r="179" s="2" customFormat="1" ht="24.15" customHeight="1">
      <c r="A179" s="39"/>
      <c r="B179" s="40"/>
      <c r="C179" s="229" t="s">
        <v>418</v>
      </c>
      <c r="D179" s="229" t="s">
        <v>205</v>
      </c>
      <c r="E179" s="230" t="s">
        <v>2076</v>
      </c>
      <c r="F179" s="231" t="s">
        <v>2077</v>
      </c>
      <c r="G179" s="232" t="s">
        <v>620</v>
      </c>
      <c r="H179" s="280"/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277</v>
      </c>
      <c r="AT179" s="241" t="s">
        <v>205</v>
      </c>
      <c r="AU179" s="241" t="s">
        <v>85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277</v>
      </c>
      <c r="BM179" s="241" t="s">
        <v>286</v>
      </c>
    </row>
    <row r="180" s="12" customFormat="1" ht="22.8" customHeight="1">
      <c r="A180" s="12"/>
      <c r="B180" s="213"/>
      <c r="C180" s="214"/>
      <c r="D180" s="215" t="s">
        <v>75</v>
      </c>
      <c r="E180" s="227" t="s">
        <v>2078</v>
      </c>
      <c r="F180" s="227" t="s">
        <v>2079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SUM(P181:P215)</f>
        <v>0</v>
      </c>
      <c r="Q180" s="221"/>
      <c r="R180" s="222">
        <f>SUM(R181:R215)</f>
        <v>0</v>
      </c>
      <c r="S180" s="221"/>
      <c r="T180" s="223">
        <f>SUM(T181:T215)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75</v>
      </c>
      <c r="AU180" s="225" t="s">
        <v>83</v>
      </c>
      <c r="AY180" s="224" t="s">
        <v>203</v>
      </c>
      <c r="BK180" s="226">
        <f>SUM(BK181:BK215)</f>
        <v>0</v>
      </c>
    </row>
    <row r="181" s="2" customFormat="1" ht="16.5" customHeight="1">
      <c r="A181" s="39"/>
      <c r="B181" s="40"/>
      <c r="C181" s="229" t="s">
        <v>424</v>
      </c>
      <c r="D181" s="229" t="s">
        <v>205</v>
      </c>
      <c r="E181" s="230" t="s">
        <v>2086</v>
      </c>
      <c r="F181" s="231" t="s">
        <v>2087</v>
      </c>
      <c r="G181" s="232" t="s">
        <v>1559</v>
      </c>
      <c r="H181" s="233">
        <v>31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277</v>
      </c>
      <c r="AT181" s="241" t="s">
        <v>205</v>
      </c>
      <c r="AU181" s="241" t="s">
        <v>85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277</v>
      </c>
      <c r="BM181" s="241" t="s">
        <v>617</v>
      </c>
    </row>
    <row r="182" s="2" customFormat="1" ht="24.15" customHeight="1">
      <c r="A182" s="39"/>
      <c r="B182" s="40"/>
      <c r="C182" s="229" t="s">
        <v>429</v>
      </c>
      <c r="D182" s="229" t="s">
        <v>205</v>
      </c>
      <c r="E182" s="230" t="s">
        <v>2088</v>
      </c>
      <c r="F182" s="231" t="s">
        <v>2089</v>
      </c>
      <c r="G182" s="232" t="s">
        <v>220</v>
      </c>
      <c r="H182" s="233">
        <v>31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277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277</v>
      </c>
      <c r="BM182" s="241" t="s">
        <v>629</v>
      </c>
    </row>
    <row r="183" s="2" customFormat="1" ht="16.5" customHeight="1">
      <c r="A183" s="39"/>
      <c r="B183" s="40"/>
      <c r="C183" s="281" t="s">
        <v>221</v>
      </c>
      <c r="D183" s="281" t="s">
        <v>643</v>
      </c>
      <c r="E183" s="282" t="s">
        <v>3636</v>
      </c>
      <c r="F183" s="283" t="s">
        <v>3637</v>
      </c>
      <c r="G183" s="284" t="s">
        <v>220</v>
      </c>
      <c r="H183" s="285">
        <v>31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214</v>
      </c>
      <c r="AT183" s="241" t="s">
        <v>643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277</v>
      </c>
      <c r="BM183" s="241" t="s">
        <v>642</v>
      </c>
    </row>
    <row r="184" s="2" customFormat="1" ht="24.15" customHeight="1">
      <c r="A184" s="39"/>
      <c r="B184" s="40"/>
      <c r="C184" s="229" t="s">
        <v>437</v>
      </c>
      <c r="D184" s="229" t="s">
        <v>205</v>
      </c>
      <c r="E184" s="230" t="s">
        <v>3638</v>
      </c>
      <c r="F184" s="231" t="s">
        <v>3639</v>
      </c>
      <c r="G184" s="232" t="s">
        <v>1559</v>
      </c>
      <c r="H184" s="233">
        <v>5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277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277</v>
      </c>
      <c r="BM184" s="241" t="s">
        <v>655</v>
      </c>
    </row>
    <row r="185" s="2" customFormat="1" ht="24.15" customHeight="1">
      <c r="A185" s="39"/>
      <c r="B185" s="40"/>
      <c r="C185" s="229" t="s">
        <v>225</v>
      </c>
      <c r="D185" s="229" t="s">
        <v>205</v>
      </c>
      <c r="E185" s="230" t="s">
        <v>3640</v>
      </c>
      <c r="F185" s="231" t="s">
        <v>3641</v>
      </c>
      <c r="G185" s="232" t="s">
        <v>1559</v>
      </c>
      <c r="H185" s="233">
        <v>5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277</v>
      </c>
      <c r="AT185" s="241" t="s">
        <v>205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277</v>
      </c>
      <c r="BM185" s="241" t="s">
        <v>671</v>
      </c>
    </row>
    <row r="186" s="2" customFormat="1" ht="16.5" customHeight="1">
      <c r="A186" s="39"/>
      <c r="B186" s="40"/>
      <c r="C186" s="229" t="s">
        <v>445</v>
      </c>
      <c r="D186" s="229" t="s">
        <v>205</v>
      </c>
      <c r="E186" s="230" t="s">
        <v>2092</v>
      </c>
      <c r="F186" s="231" t="s">
        <v>2093</v>
      </c>
      <c r="G186" s="232" t="s">
        <v>1559</v>
      </c>
      <c r="H186" s="233">
        <v>35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277</v>
      </c>
      <c r="AT186" s="241" t="s">
        <v>205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277</v>
      </c>
      <c r="BM186" s="241" t="s">
        <v>681</v>
      </c>
    </row>
    <row r="187" s="2" customFormat="1" ht="21.75" customHeight="1">
      <c r="A187" s="39"/>
      <c r="B187" s="40"/>
      <c r="C187" s="229" t="s">
        <v>452</v>
      </c>
      <c r="D187" s="229" t="s">
        <v>205</v>
      </c>
      <c r="E187" s="230" t="s">
        <v>2094</v>
      </c>
      <c r="F187" s="231" t="s">
        <v>2095</v>
      </c>
      <c r="G187" s="232" t="s">
        <v>1559</v>
      </c>
      <c r="H187" s="233">
        <v>35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277</v>
      </c>
      <c r="AT187" s="241" t="s">
        <v>205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277</v>
      </c>
      <c r="BM187" s="241" t="s">
        <v>692</v>
      </c>
    </row>
    <row r="188" s="2" customFormat="1" ht="24.15" customHeight="1">
      <c r="A188" s="39"/>
      <c r="B188" s="40"/>
      <c r="C188" s="281" t="s">
        <v>458</v>
      </c>
      <c r="D188" s="281" t="s">
        <v>643</v>
      </c>
      <c r="E188" s="282" t="s">
        <v>3642</v>
      </c>
      <c r="F188" s="283" t="s">
        <v>3643</v>
      </c>
      <c r="G188" s="284" t="s">
        <v>220</v>
      </c>
      <c r="H188" s="285">
        <v>2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214</v>
      </c>
      <c r="AT188" s="241" t="s">
        <v>643</v>
      </c>
      <c r="AU188" s="241" t="s">
        <v>85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277</v>
      </c>
      <c r="BM188" s="241" t="s">
        <v>291</v>
      </c>
    </row>
    <row r="189" s="2" customFormat="1" ht="24.15" customHeight="1">
      <c r="A189" s="39"/>
      <c r="B189" s="40"/>
      <c r="C189" s="281" t="s">
        <v>462</v>
      </c>
      <c r="D189" s="281" t="s">
        <v>643</v>
      </c>
      <c r="E189" s="282" t="s">
        <v>3644</v>
      </c>
      <c r="F189" s="283" t="s">
        <v>3645</v>
      </c>
      <c r="G189" s="284" t="s">
        <v>220</v>
      </c>
      <c r="H189" s="285">
        <v>1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214</v>
      </c>
      <c r="AT189" s="241" t="s">
        <v>643</v>
      </c>
      <c r="AU189" s="241" t="s">
        <v>85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277</v>
      </c>
      <c r="BM189" s="241" t="s">
        <v>297</v>
      </c>
    </row>
    <row r="190" s="2" customFormat="1" ht="24.15" customHeight="1">
      <c r="A190" s="39"/>
      <c r="B190" s="40"/>
      <c r="C190" s="281" t="s">
        <v>466</v>
      </c>
      <c r="D190" s="281" t="s">
        <v>643</v>
      </c>
      <c r="E190" s="282" t="s">
        <v>2097</v>
      </c>
      <c r="F190" s="283" t="s">
        <v>2098</v>
      </c>
      <c r="G190" s="284" t="s">
        <v>220</v>
      </c>
      <c r="H190" s="285">
        <v>1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214</v>
      </c>
      <c r="AT190" s="241" t="s">
        <v>643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277</v>
      </c>
      <c r="BM190" s="241" t="s">
        <v>302</v>
      </c>
    </row>
    <row r="191" s="2" customFormat="1" ht="24.15" customHeight="1">
      <c r="A191" s="39"/>
      <c r="B191" s="40"/>
      <c r="C191" s="281" t="s">
        <v>229</v>
      </c>
      <c r="D191" s="281" t="s">
        <v>643</v>
      </c>
      <c r="E191" s="282" t="s">
        <v>2100</v>
      </c>
      <c r="F191" s="283" t="s">
        <v>3646</v>
      </c>
      <c r="G191" s="284" t="s">
        <v>220</v>
      </c>
      <c r="H191" s="285">
        <v>1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214</v>
      </c>
      <c r="AT191" s="241" t="s">
        <v>643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277</v>
      </c>
      <c r="BM191" s="241" t="s">
        <v>305</v>
      </c>
    </row>
    <row r="192" s="2" customFormat="1" ht="21.75" customHeight="1">
      <c r="A192" s="39"/>
      <c r="B192" s="40"/>
      <c r="C192" s="281" t="s">
        <v>477</v>
      </c>
      <c r="D192" s="281" t="s">
        <v>643</v>
      </c>
      <c r="E192" s="282" t="s">
        <v>3647</v>
      </c>
      <c r="F192" s="283" t="s">
        <v>3648</v>
      </c>
      <c r="G192" s="284" t="s">
        <v>220</v>
      </c>
      <c r="H192" s="285">
        <v>16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214</v>
      </c>
      <c r="AT192" s="241" t="s">
        <v>643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277</v>
      </c>
      <c r="BM192" s="241" t="s">
        <v>309</v>
      </c>
    </row>
    <row r="193" s="2" customFormat="1" ht="16.5" customHeight="1">
      <c r="A193" s="39"/>
      <c r="B193" s="40"/>
      <c r="C193" s="281" t="s">
        <v>233</v>
      </c>
      <c r="D193" s="281" t="s">
        <v>643</v>
      </c>
      <c r="E193" s="282" t="s">
        <v>3649</v>
      </c>
      <c r="F193" s="283" t="s">
        <v>3650</v>
      </c>
      <c r="G193" s="284" t="s">
        <v>220</v>
      </c>
      <c r="H193" s="285">
        <v>7</v>
      </c>
      <c r="I193" s="286"/>
      <c r="J193" s="287">
        <f>ROUND(I193*H193,2)</f>
        <v>0</v>
      </c>
      <c r="K193" s="288"/>
      <c r="L193" s="289"/>
      <c r="M193" s="290" t="s">
        <v>1</v>
      </c>
      <c r="N193" s="291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214</v>
      </c>
      <c r="AT193" s="241" t="s">
        <v>643</v>
      </c>
      <c r="AU193" s="241" t="s">
        <v>85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277</v>
      </c>
      <c r="BM193" s="241" t="s">
        <v>315</v>
      </c>
    </row>
    <row r="194" s="2" customFormat="1" ht="21.75" customHeight="1">
      <c r="A194" s="39"/>
      <c r="B194" s="40"/>
      <c r="C194" s="229" t="s">
        <v>488</v>
      </c>
      <c r="D194" s="229" t="s">
        <v>205</v>
      </c>
      <c r="E194" s="230" t="s">
        <v>3651</v>
      </c>
      <c r="F194" s="231" t="s">
        <v>3652</v>
      </c>
      <c r="G194" s="232" t="s">
        <v>1559</v>
      </c>
      <c r="H194" s="233">
        <v>4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277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277</v>
      </c>
      <c r="BM194" s="241" t="s">
        <v>319</v>
      </c>
    </row>
    <row r="195" s="2" customFormat="1" ht="21.75" customHeight="1">
      <c r="A195" s="39"/>
      <c r="B195" s="40"/>
      <c r="C195" s="229" t="s">
        <v>237</v>
      </c>
      <c r="D195" s="229" t="s">
        <v>205</v>
      </c>
      <c r="E195" s="230" t="s">
        <v>3653</v>
      </c>
      <c r="F195" s="231" t="s">
        <v>3654</v>
      </c>
      <c r="G195" s="232" t="s">
        <v>1559</v>
      </c>
      <c r="H195" s="233">
        <v>4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277</v>
      </c>
      <c r="AT195" s="241" t="s">
        <v>205</v>
      </c>
      <c r="AU195" s="241" t="s">
        <v>85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277</v>
      </c>
      <c r="BM195" s="241" t="s">
        <v>327</v>
      </c>
    </row>
    <row r="196" s="2" customFormat="1" ht="24.15" customHeight="1">
      <c r="A196" s="39"/>
      <c r="B196" s="40"/>
      <c r="C196" s="229" t="s">
        <v>497</v>
      </c>
      <c r="D196" s="229" t="s">
        <v>205</v>
      </c>
      <c r="E196" s="230" t="s">
        <v>3655</v>
      </c>
      <c r="F196" s="231" t="s">
        <v>3656</v>
      </c>
      <c r="G196" s="232" t="s">
        <v>1559</v>
      </c>
      <c r="H196" s="233">
        <v>3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277</v>
      </c>
      <c r="AT196" s="241" t="s">
        <v>205</v>
      </c>
      <c r="AU196" s="241" t="s">
        <v>85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277</v>
      </c>
      <c r="BM196" s="241" t="s">
        <v>774</v>
      </c>
    </row>
    <row r="197" s="2" customFormat="1" ht="21.75" customHeight="1">
      <c r="A197" s="39"/>
      <c r="B197" s="40"/>
      <c r="C197" s="229" t="s">
        <v>242</v>
      </c>
      <c r="D197" s="229" t="s">
        <v>205</v>
      </c>
      <c r="E197" s="230" t="s">
        <v>3657</v>
      </c>
      <c r="F197" s="231" t="s">
        <v>3658</v>
      </c>
      <c r="G197" s="232" t="s">
        <v>1559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277</v>
      </c>
      <c r="AT197" s="241" t="s">
        <v>205</v>
      </c>
      <c r="AU197" s="241" t="s">
        <v>85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277</v>
      </c>
      <c r="BM197" s="241" t="s">
        <v>783</v>
      </c>
    </row>
    <row r="198" s="2" customFormat="1" ht="16.5" customHeight="1">
      <c r="A198" s="39"/>
      <c r="B198" s="40"/>
      <c r="C198" s="229" t="s">
        <v>504</v>
      </c>
      <c r="D198" s="229" t="s">
        <v>205</v>
      </c>
      <c r="E198" s="230" t="s">
        <v>3659</v>
      </c>
      <c r="F198" s="231" t="s">
        <v>3660</v>
      </c>
      <c r="G198" s="232" t="s">
        <v>1559</v>
      </c>
      <c r="H198" s="233">
        <v>3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277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277</v>
      </c>
      <c r="BM198" s="241" t="s">
        <v>792</v>
      </c>
    </row>
    <row r="199" s="2" customFormat="1" ht="21.75" customHeight="1">
      <c r="A199" s="39"/>
      <c r="B199" s="40"/>
      <c r="C199" s="229" t="s">
        <v>251</v>
      </c>
      <c r="D199" s="229" t="s">
        <v>205</v>
      </c>
      <c r="E199" s="230" t="s">
        <v>3661</v>
      </c>
      <c r="F199" s="231" t="s">
        <v>3662</v>
      </c>
      <c r="G199" s="232" t="s">
        <v>1559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277</v>
      </c>
      <c r="AT199" s="241" t="s">
        <v>205</v>
      </c>
      <c r="AU199" s="241" t="s">
        <v>85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277</v>
      </c>
      <c r="BM199" s="241" t="s">
        <v>801</v>
      </c>
    </row>
    <row r="200" s="2" customFormat="1" ht="24.15" customHeight="1">
      <c r="A200" s="39"/>
      <c r="B200" s="40"/>
      <c r="C200" s="229" t="s">
        <v>513</v>
      </c>
      <c r="D200" s="229" t="s">
        <v>205</v>
      </c>
      <c r="E200" s="230" t="s">
        <v>2103</v>
      </c>
      <c r="F200" s="231" t="s">
        <v>2104</v>
      </c>
      <c r="G200" s="232" t="s">
        <v>1559</v>
      </c>
      <c r="H200" s="233">
        <v>13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277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277</v>
      </c>
      <c r="BM200" s="241" t="s">
        <v>332</v>
      </c>
    </row>
    <row r="201" s="2" customFormat="1" ht="21.75" customHeight="1">
      <c r="A201" s="39"/>
      <c r="B201" s="40"/>
      <c r="C201" s="229" t="s">
        <v>256</v>
      </c>
      <c r="D201" s="229" t="s">
        <v>205</v>
      </c>
      <c r="E201" s="230" t="s">
        <v>2106</v>
      </c>
      <c r="F201" s="231" t="s">
        <v>2107</v>
      </c>
      <c r="G201" s="232" t="s">
        <v>1559</v>
      </c>
      <c r="H201" s="233">
        <v>12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277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277</v>
      </c>
      <c r="BM201" s="241" t="s">
        <v>337</v>
      </c>
    </row>
    <row r="202" s="2" customFormat="1" ht="21.75" customHeight="1">
      <c r="A202" s="39"/>
      <c r="B202" s="40"/>
      <c r="C202" s="229" t="s">
        <v>522</v>
      </c>
      <c r="D202" s="229" t="s">
        <v>205</v>
      </c>
      <c r="E202" s="230" t="s">
        <v>2109</v>
      </c>
      <c r="F202" s="231" t="s">
        <v>2110</v>
      </c>
      <c r="G202" s="232" t="s">
        <v>1559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277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277</v>
      </c>
      <c r="BM202" s="241" t="s">
        <v>829</v>
      </c>
    </row>
    <row r="203" s="2" customFormat="1" ht="16.5" customHeight="1">
      <c r="A203" s="39"/>
      <c r="B203" s="40"/>
      <c r="C203" s="229" t="s">
        <v>260</v>
      </c>
      <c r="D203" s="229" t="s">
        <v>205</v>
      </c>
      <c r="E203" s="230" t="s">
        <v>3663</v>
      </c>
      <c r="F203" s="231" t="s">
        <v>3664</v>
      </c>
      <c r="G203" s="232" t="s">
        <v>1559</v>
      </c>
      <c r="H203" s="233">
        <v>11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277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277</v>
      </c>
      <c r="BM203" s="241" t="s">
        <v>841</v>
      </c>
    </row>
    <row r="204" s="2" customFormat="1" ht="16.5" customHeight="1">
      <c r="A204" s="39"/>
      <c r="B204" s="40"/>
      <c r="C204" s="229" t="s">
        <v>531</v>
      </c>
      <c r="D204" s="229" t="s">
        <v>205</v>
      </c>
      <c r="E204" s="230" t="s">
        <v>3665</v>
      </c>
      <c r="F204" s="231" t="s">
        <v>3666</v>
      </c>
      <c r="G204" s="232" t="s">
        <v>1559</v>
      </c>
      <c r="H204" s="233">
        <v>11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277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277</v>
      </c>
      <c r="BM204" s="241" t="s">
        <v>853</v>
      </c>
    </row>
    <row r="205" s="2" customFormat="1" ht="16.5" customHeight="1">
      <c r="A205" s="39"/>
      <c r="B205" s="40"/>
      <c r="C205" s="281" t="s">
        <v>536</v>
      </c>
      <c r="D205" s="281" t="s">
        <v>643</v>
      </c>
      <c r="E205" s="282" t="s">
        <v>3667</v>
      </c>
      <c r="F205" s="283" t="s">
        <v>3668</v>
      </c>
      <c r="G205" s="284" t="s">
        <v>220</v>
      </c>
      <c r="H205" s="285">
        <v>11</v>
      </c>
      <c r="I205" s="286"/>
      <c r="J205" s="287">
        <f>ROUND(I205*H205,2)</f>
        <v>0</v>
      </c>
      <c r="K205" s="288"/>
      <c r="L205" s="289"/>
      <c r="M205" s="290" t="s">
        <v>1</v>
      </c>
      <c r="N205" s="291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214</v>
      </c>
      <c r="AT205" s="241" t="s">
        <v>643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277</v>
      </c>
      <c r="BM205" s="241" t="s">
        <v>860</v>
      </c>
    </row>
    <row r="206" s="2" customFormat="1" ht="33" customHeight="1">
      <c r="A206" s="39"/>
      <c r="B206" s="40"/>
      <c r="C206" s="229" t="s">
        <v>541</v>
      </c>
      <c r="D206" s="229" t="s">
        <v>205</v>
      </c>
      <c r="E206" s="230" t="s">
        <v>2112</v>
      </c>
      <c r="F206" s="231" t="s">
        <v>2113</v>
      </c>
      <c r="G206" s="232" t="s">
        <v>241</v>
      </c>
      <c r="H206" s="233">
        <v>1.6299999999999999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277</v>
      </c>
      <c r="AT206" s="241" t="s">
        <v>205</v>
      </c>
      <c r="AU206" s="241" t="s">
        <v>85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277</v>
      </c>
      <c r="BM206" s="241" t="s">
        <v>868</v>
      </c>
    </row>
    <row r="207" s="2" customFormat="1" ht="16.5" customHeight="1">
      <c r="A207" s="39"/>
      <c r="B207" s="40"/>
      <c r="C207" s="229" t="s">
        <v>264</v>
      </c>
      <c r="D207" s="229" t="s">
        <v>205</v>
      </c>
      <c r="E207" s="230" t="s">
        <v>2115</v>
      </c>
      <c r="F207" s="231" t="s">
        <v>2116</v>
      </c>
      <c r="G207" s="232" t="s">
        <v>220</v>
      </c>
      <c r="H207" s="233">
        <v>145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277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277</v>
      </c>
      <c r="BM207" s="241" t="s">
        <v>876</v>
      </c>
    </row>
    <row r="208" s="2" customFormat="1" ht="21.75" customHeight="1">
      <c r="A208" s="39"/>
      <c r="B208" s="40"/>
      <c r="C208" s="229" t="s">
        <v>550</v>
      </c>
      <c r="D208" s="229" t="s">
        <v>205</v>
      </c>
      <c r="E208" s="230" t="s">
        <v>2118</v>
      </c>
      <c r="F208" s="231" t="s">
        <v>2119</v>
      </c>
      <c r="G208" s="232" t="s">
        <v>1559</v>
      </c>
      <c r="H208" s="233">
        <v>145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277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277</v>
      </c>
      <c r="BM208" s="241" t="s">
        <v>884</v>
      </c>
    </row>
    <row r="209" s="2" customFormat="1" ht="16.5" customHeight="1">
      <c r="A209" s="39"/>
      <c r="B209" s="40"/>
      <c r="C209" s="281" t="s">
        <v>270</v>
      </c>
      <c r="D209" s="281" t="s">
        <v>643</v>
      </c>
      <c r="E209" s="282" t="s">
        <v>2121</v>
      </c>
      <c r="F209" s="283" t="s">
        <v>2122</v>
      </c>
      <c r="G209" s="284" t="s">
        <v>220</v>
      </c>
      <c r="H209" s="285">
        <v>145</v>
      </c>
      <c r="I209" s="286"/>
      <c r="J209" s="287">
        <f>ROUND(I209*H209,2)</f>
        <v>0</v>
      </c>
      <c r="K209" s="288"/>
      <c r="L209" s="289"/>
      <c r="M209" s="290" t="s">
        <v>1</v>
      </c>
      <c r="N209" s="291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214</v>
      </c>
      <c r="AT209" s="241" t="s">
        <v>643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892</v>
      </c>
    </row>
    <row r="210" s="2" customFormat="1" ht="16.5" customHeight="1">
      <c r="A210" s="39"/>
      <c r="B210" s="40"/>
      <c r="C210" s="229" t="s">
        <v>558</v>
      </c>
      <c r="D210" s="229" t="s">
        <v>205</v>
      </c>
      <c r="E210" s="230" t="s">
        <v>2124</v>
      </c>
      <c r="F210" s="231" t="s">
        <v>2125</v>
      </c>
      <c r="G210" s="232" t="s">
        <v>1559</v>
      </c>
      <c r="H210" s="233">
        <v>69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277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277</v>
      </c>
      <c r="BM210" s="241" t="s">
        <v>901</v>
      </c>
    </row>
    <row r="211" s="2" customFormat="1" ht="24.15" customHeight="1">
      <c r="A211" s="39"/>
      <c r="B211" s="40"/>
      <c r="C211" s="229" t="s">
        <v>564</v>
      </c>
      <c r="D211" s="229" t="s">
        <v>205</v>
      </c>
      <c r="E211" s="230" t="s">
        <v>2127</v>
      </c>
      <c r="F211" s="231" t="s">
        <v>2128</v>
      </c>
      <c r="G211" s="232" t="s">
        <v>1559</v>
      </c>
      <c r="H211" s="233">
        <v>13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277</v>
      </c>
      <c r="AT211" s="241" t="s">
        <v>205</v>
      </c>
      <c r="AU211" s="241" t="s">
        <v>85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277</v>
      </c>
      <c r="BM211" s="241" t="s">
        <v>909</v>
      </c>
    </row>
    <row r="212" s="2" customFormat="1" ht="37.8" customHeight="1">
      <c r="A212" s="39"/>
      <c r="B212" s="40"/>
      <c r="C212" s="229" t="s">
        <v>570</v>
      </c>
      <c r="D212" s="229" t="s">
        <v>205</v>
      </c>
      <c r="E212" s="230" t="s">
        <v>2129</v>
      </c>
      <c r="F212" s="231" t="s">
        <v>3669</v>
      </c>
      <c r="G212" s="232" t="s">
        <v>1559</v>
      </c>
      <c r="H212" s="233">
        <v>34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277</v>
      </c>
      <c r="AT212" s="241" t="s">
        <v>205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277</v>
      </c>
      <c r="BM212" s="241" t="s">
        <v>917</v>
      </c>
    </row>
    <row r="213" s="2" customFormat="1" ht="24.15" customHeight="1">
      <c r="A213" s="39"/>
      <c r="B213" s="40"/>
      <c r="C213" s="229" t="s">
        <v>574</v>
      </c>
      <c r="D213" s="229" t="s">
        <v>205</v>
      </c>
      <c r="E213" s="230" t="s">
        <v>3670</v>
      </c>
      <c r="F213" s="231" t="s">
        <v>3671</v>
      </c>
      <c r="G213" s="232" t="s">
        <v>1559</v>
      </c>
      <c r="H213" s="233">
        <v>11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277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277</v>
      </c>
      <c r="BM213" s="241" t="s">
        <v>925</v>
      </c>
    </row>
    <row r="214" s="2" customFormat="1" ht="16.5" customHeight="1">
      <c r="A214" s="39"/>
      <c r="B214" s="40"/>
      <c r="C214" s="229" t="s">
        <v>578</v>
      </c>
      <c r="D214" s="229" t="s">
        <v>205</v>
      </c>
      <c r="E214" s="230" t="s">
        <v>3672</v>
      </c>
      <c r="F214" s="231" t="s">
        <v>3673</v>
      </c>
      <c r="G214" s="232" t="s">
        <v>1559</v>
      </c>
      <c r="H214" s="233">
        <v>4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277</v>
      </c>
      <c r="AT214" s="241" t="s">
        <v>205</v>
      </c>
      <c r="AU214" s="241" t="s">
        <v>85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277</v>
      </c>
      <c r="BM214" s="241" t="s">
        <v>933</v>
      </c>
    </row>
    <row r="215" s="2" customFormat="1" ht="24.15" customHeight="1">
      <c r="A215" s="39"/>
      <c r="B215" s="40"/>
      <c r="C215" s="229" t="s">
        <v>275</v>
      </c>
      <c r="D215" s="229" t="s">
        <v>205</v>
      </c>
      <c r="E215" s="230" t="s">
        <v>2133</v>
      </c>
      <c r="F215" s="231" t="s">
        <v>2134</v>
      </c>
      <c r="G215" s="232" t="s">
        <v>620</v>
      </c>
      <c r="H215" s="280"/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277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277</v>
      </c>
      <c r="BM215" s="241" t="s">
        <v>941</v>
      </c>
    </row>
    <row r="216" s="12" customFormat="1" ht="22.8" customHeight="1">
      <c r="A216" s="12"/>
      <c r="B216" s="213"/>
      <c r="C216" s="214"/>
      <c r="D216" s="215" t="s">
        <v>75</v>
      </c>
      <c r="E216" s="227" t="s">
        <v>2135</v>
      </c>
      <c r="F216" s="227" t="s">
        <v>2136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SUM(P217:P218)</f>
        <v>0</v>
      </c>
      <c r="Q216" s="221"/>
      <c r="R216" s="222">
        <f>SUM(R217:R218)</f>
        <v>0</v>
      </c>
      <c r="S216" s="221"/>
      <c r="T216" s="223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85</v>
      </c>
      <c r="AT216" s="225" t="s">
        <v>75</v>
      </c>
      <c r="AU216" s="225" t="s">
        <v>83</v>
      </c>
      <c r="AY216" s="224" t="s">
        <v>203</v>
      </c>
      <c r="BK216" s="226">
        <f>SUM(BK217:BK218)</f>
        <v>0</v>
      </c>
    </row>
    <row r="217" s="2" customFormat="1" ht="33" customHeight="1">
      <c r="A217" s="39"/>
      <c r="B217" s="40"/>
      <c r="C217" s="229" t="s">
        <v>586</v>
      </c>
      <c r="D217" s="229" t="s">
        <v>205</v>
      </c>
      <c r="E217" s="230" t="s">
        <v>2137</v>
      </c>
      <c r="F217" s="231" t="s">
        <v>2138</v>
      </c>
      <c r="G217" s="232" t="s">
        <v>1559</v>
      </c>
      <c r="H217" s="233">
        <v>31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277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277</v>
      </c>
      <c r="BM217" s="241" t="s">
        <v>949</v>
      </c>
    </row>
    <row r="218" s="2" customFormat="1" ht="24.15" customHeight="1">
      <c r="A218" s="39"/>
      <c r="B218" s="40"/>
      <c r="C218" s="229" t="s">
        <v>280</v>
      </c>
      <c r="D218" s="229" t="s">
        <v>205</v>
      </c>
      <c r="E218" s="230" t="s">
        <v>3674</v>
      </c>
      <c r="F218" s="231" t="s">
        <v>3675</v>
      </c>
      <c r="G218" s="232" t="s">
        <v>1559</v>
      </c>
      <c r="H218" s="233">
        <v>11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277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277</v>
      </c>
      <c r="BM218" s="241" t="s">
        <v>957</v>
      </c>
    </row>
    <row r="219" s="12" customFormat="1" ht="22.8" customHeight="1">
      <c r="A219" s="12"/>
      <c r="B219" s="213"/>
      <c r="C219" s="214"/>
      <c r="D219" s="215" t="s">
        <v>75</v>
      </c>
      <c r="E219" s="227" t="s">
        <v>1551</v>
      </c>
      <c r="F219" s="227" t="s">
        <v>1552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SUM(P220:P222)</f>
        <v>0</v>
      </c>
      <c r="Q219" s="221"/>
      <c r="R219" s="222">
        <f>SUM(R220:R222)</f>
        <v>0</v>
      </c>
      <c r="S219" s="221"/>
      <c r="T219" s="223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85</v>
      </c>
      <c r="AT219" s="225" t="s">
        <v>75</v>
      </c>
      <c r="AU219" s="225" t="s">
        <v>83</v>
      </c>
      <c r="AY219" s="224" t="s">
        <v>203</v>
      </c>
      <c r="BK219" s="226">
        <f>SUM(BK220:BK222)</f>
        <v>0</v>
      </c>
    </row>
    <row r="220" s="2" customFormat="1" ht="16.5" customHeight="1">
      <c r="A220" s="39"/>
      <c r="B220" s="40"/>
      <c r="C220" s="229" t="s">
        <v>599</v>
      </c>
      <c r="D220" s="229" t="s">
        <v>205</v>
      </c>
      <c r="E220" s="230" t="s">
        <v>3676</v>
      </c>
      <c r="F220" s="231" t="s">
        <v>3677</v>
      </c>
      <c r="G220" s="232" t="s">
        <v>220</v>
      </c>
      <c r="H220" s="233">
        <v>2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277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964</v>
      </c>
    </row>
    <row r="221" s="2" customFormat="1" ht="37.8" customHeight="1">
      <c r="A221" s="39"/>
      <c r="B221" s="40"/>
      <c r="C221" s="281" t="s">
        <v>286</v>
      </c>
      <c r="D221" s="281" t="s">
        <v>643</v>
      </c>
      <c r="E221" s="282" t="s">
        <v>3678</v>
      </c>
      <c r="F221" s="283" t="s">
        <v>3679</v>
      </c>
      <c r="G221" s="284" t="s">
        <v>220</v>
      </c>
      <c r="H221" s="285">
        <v>2</v>
      </c>
      <c r="I221" s="286"/>
      <c r="J221" s="287">
        <f>ROUND(I221*H221,2)</f>
        <v>0</v>
      </c>
      <c r="K221" s="288"/>
      <c r="L221" s="289"/>
      <c r="M221" s="290" t="s">
        <v>1</v>
      </c>
      <c r="N221" s="291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214</v>
      </c>
      <c r="AT221" s="241" t="s">
        <v>643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277</v>
      </c>
      <c r="BM221" s="241" t="s">
        <v>972</v>
      </c>
    </row>
    <row r="222" s="2" customFormat="1" ht="24.15" customHeight="1">
      <c r="A222" s="39"/>
      <c r="B222" s="40"/>
      <c r="C222" s="229" t="s">
        <v>609</v>
      </c>
      <c r="D222" s="229" t="s">
        <v>205</v>
      </c>
      <c r="E222" s="230" t="s">
        <v>3680</v>
      </c>
      <c r="F222" s="231" t="s">
        <v>3681</v>
      </c>
      <c r="G222" s="232" t="s">
        <v>220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277</v>
      </c>
      <c r="AT222" s="241" t="s">
        <v>205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277</v>
      </c>
      <c r="BM222" s="241" t="s">
        <v>981</v>
      </c>
    </row>
    <row r="223" s="12" customFormat="1" ht="25.92" customHeight="1">
      <c r="A223" s="12"/>
      <c r="B223" s="213"/>
      <c r="C223" s="214"/>
      <c r="D223" s="215" t="s">
        <v>75</v>
      </c>
      <c r="E223" s="216" t="s">
        <v>1814</v>
      </c>
      <c r="F223" s="216" t="s">
        <v>1815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SUM(P224:P225)</f>
        <v>0</v>
      </c>
      <c r="Q223" s="221"/>
      <c r="R223" s="222">
        <f>SUM(R224:R225)</f>
        <v>0</v>
      </c>
      <c r="S223" s="221"/>
      <c r="T223" s="223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222</v>
      </c>
      <c r="AT223" s="225" t="s">
        <v>75</v>
      </c>
      <c r="AU223" s="225" t="s">
        <v>76</v>
      </c>
      <c r="AY223" s="224" t="s">
        <v>203</v>
      </c>
      <c r="BK223" s="226">
        <f>SUM(BK224:BK225)</f>
        <v>0</v>
      </c>
    </row>
    <row r="224" s="2" customFormat="1" ht="16.5" customHeight="1">
      <c r="A224" s="39"/>
      <c r="B224" s="40"/>
      <c r="C224" s="229" t="s">
        <v>617</v>
      </c>
      <c r="D224" s="229" t="s">
        <v>205</v>
      </c>
      <c r="E224" s="230" t="s">
        <v>80</v>
      </c>
      <c r="F224" s="231" t="s">
        <v>1816</v>
      </c>
      <c r="G224" s="232" t="s">
        <v>1576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83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3682</v>
      </c>
    </row>
    <row r="225" s="2" customFormat="1" ht="16.5" customHeight="1">
      <c r="A225" s="39"/>
      <c r="B225" s="40"/>
      <c r="C225" s="229" t="s">
        <v>624</v>
      </c>
      <c r="D225" s="229" t="s">
        <v>205</v>
      </c>
      <c r="E225" s="230" t="s">
        <v>134</v>
      </c>
      <c r="F225" s="231" t="s">
        <v>1818</v>
      </c>
      <c r="G225" s="232" t="s">
        <v>1576</v>
      </c>
      <c r="H225" s="233">
        <v>1</v>
      </c>
      <c r="I225" s="234"/>
      <c r="J225" s="235">
        <f>ROUND(I225*H225,2)</f>
        <v>0</v>
      </c>
      <c r="K225" s="236"/>
      <c r="L225" s="45"/>
      <c r="M225" s="306" t="s">
        <v>1</v>
      </c>
      <c r="N225" s="307" t="s">
        <v>41</v>
      </c>
      <c r="O225" s="308"/>
      <c r="P225" s="309">
        <f>O225*H225</f>
        <v>0</v>
      </c>
      <c r="Q225" s="309">
        <v>0</v>
      </c>
      <c r="R225" s="309">
        <f>Q225*H225</f>
        <v>0</v>
      </c>
      <c r="S225" s="309">
        <v>0</v>
      </c>
      <c r="T225" s="31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209</v>
      </c>
      <c r="AT225" s="241" t="s">
        <v>205</v>
      </c>
      <c r="AU225" s="241" t="s">
        <v>83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209</v>
      </c>
      <c r="BM225" s="241" t="s">
        <v>3683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v160rZE/dkyqomA0NX4pB7Zvne39SMj1t5NTnsSvzW4DPdmpDyIFhWBL/FiGX36GZLOG+Kbt3c8m78EqejH4Ng==" hashValue="1ESYZojfVZhTQVuPpKVG6Uxe/bV5gYF3yL9t3MdWzWsgXNXkkpjsg44TFIYqjn7sPWsh3g/SZ0jObxPG2oZ3Ww==" algorithmName="SHA-512" password="99DC"/>
  <autoFilter ref="C131:K2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3684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ROUND((SUM(BE123:BE194)),  2)</f>
        <v>0</v>
      </c>
      <c r="G35" s="39"/>
      <c r="H35" s="39"/>
      <c r="I35" s="166">
        <v>0.20999999999999999</v>
      </c>
      <c r="J35" s="165">
        <f>ROUND(((SUM(BE123:BE194))*I35),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ROUND((SUM(BF123:BF194)),  2)</f>
        <v>0</v>
      </c>
      <c r="G36" s="39"/>
      <c r="H36" s="39"/>
      <c r="I36" s="166">
        <v>0.12</v>
      </c>
      <c r="J36" s="165">
        <f>ROUND(((SUM(BF123:BF194))*I36),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ROUND((SUM(BG123:BG194)),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ROUND((SUM(BH123:BH194)),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ROUND((SUM(BI123:BI194)),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2630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Silnoproudá elektrotechnika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3685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3686</v>
      </c>
      <c r="E100" s="193"/>
      <c r="F100" s="193"/>
      <c r="G100" s="193"/>
      <c r="H100" s="193"/>
      <c r="I100" s="193"/>
      <c r="J100" s="194">
        <f>J172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3687</v>
      </c>
      <c r="E101" s="193"/>
      <c r="F101" s="193"/>
      <c r="G101" s="193"/>
      <c r="H101" s="193"/>
      <c r="I101" s="193"/>
      <c r="J101" s="194">
        <f>J193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188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Objekty OU, část D a DM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158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2630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D.1.4.3 - Silnoproudá elektrotechnika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Ostravská univerzita</v>
      </c>
      <c r="G119" s="41"/>
      <c r="H119" s="41"/>
      <c r="I119" s="33" t="s">
        <v>30</v>
      </c>
      <c r="J119" s="37" t="str">
        <f>E23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189</v>
      </c>
      <c r="D122" s="204" t="s">
        <v>61</v>
      </c>
      <c r="E122" s="204" t="s">
        <v>57</v>
      </c>
      <c r="F122" s="204" t="s">
        <v>58</v>
      </c>
      <c r="G122" s="204" t="s">
        <v>190</v>
      </c>
      <c r="H122" s="204" t="s">
        <v>191</v>
      </c>
      <c r="I122" s="204" t="s">
        <v>192</v>
      </c>
      <c r="J122" s="205" t="s">
        <v>165</v>
      </c>
      <c r="K122" s="206" t="s">
        <v>193</v>
      </c>
      <c r="L122" s="207"/>
      <c r="M122" s="101" t="s">
        <v>1</v>
      </c>
      <c r="N122" s="102" t="s">
        <v>40</v>
      </c>
      <c r="O122" s="102" t="s">
        <v>194</v>
      </c>
      <c r="P122" s="102" t="s">
        <v>195</v>
      </c>
      <c r="Q122" s="102" t="s">
        <v>196</v>
      </c>
      <c r="R122" s="102" t="s">
        <v>197</v>
      </c>
      <c r="S122" s="102" t="s">
        <v>198</v>
      </c>
      <c r="T122" s="103" t="s">
        <v>199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200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P124+P172+P193</f>
        <v>0</v>
      </c>
      <c r="Q123" s="105"/>
      <c r="R123" s="210">
        <f>R124+R172+R193</f>
        <v>0</v>
      </c>
      <c r="S123" s="105"/>
      <c r="T123" s="211">
        <f>T124+T172+T193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167</v>
      </c>
      <c r="BK123" s="212">
        <f>BK124+BK172+BK193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2144</v>
      </c>
      <c r="F124" s="216" t="s">
        <v>3688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SUM(P125:P171)</f>
        <v>0</v>
      </c>
      <c r="Q124" s="221"/>
      <c r="R124" s="222">
        <f>SUM(R125:R171)</f>
        <v>0</v>
      </c>
      <c r="S124" s="221"/>
      <c r="T124" s="223">
        <f>SUM(T125:T171)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203</v>
      </c>
      <c r="BK124" s="226">
        <f>SUM(BK125:BK171)</f>
        <v>0</v>
      </c>
    </row>
    <row r="125" s="2" customFormat="1" ht="16.5" customHeight="1">
      <c r="A125" s="39"/>
      <c r="B125" s="40"/>
      <c r="C125" s="229" t="s">
        <v>83</v>
      </c>
      <c r="D125" s="229" t="s">
        <v>205</v>
      </c>
      <c r="E125" s="230" t="s">
        <v>83</v>
      </c>
      <c r="F125" s="231" t="s">
        <v>2146</v>
      </c>
      <c r="G125" s="232" t="s">
        <v>850</v>
      </c>
      <c r="H125" s="233">
        <v>316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209</v>
      </c>
      <c r="AT125" s="241" t="s">
        <v>205</v>
      </c>
      <c r="AU125" s="241" t="s">
        <v>83</v>
      </c>
      <c r="AY125" s="18" t="s">
        <v>203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209</v>
      </c>
      <c r="BM125" s="241" t="s">
        <v>85</v>
      </c>
    </row>
    <row r="126" s="2" customFormat="1" ht="16.5" customHeight="1">
      <c r="A126" s="39"/>
      <c r="B126" s="40"/>
      <c r="C126" s="229" t="s">
        <v>85</v>
      </c>
      <c r="D126" s="229" t="s">
        <v>205</v>
      </c>
      <c r="E126" s="230" t="s">
        <v>85</v>
      </c>
      <c r="F126" s="231" t="s">
        <v>2147</v>
      </c>
      <c r="G126" s="232" t="s">
        <v>850</v>
      </c>
      <c r="H126" s="233">
        <v>33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209</v>
      </c>
      <c r="AT126" s="241" t="s">
        <v>205</v>
      </c>
      <c r="AU126" s="241" t="s">
        <v>83</v>
      </c>
      <c r="AY126" s="18" t="s">
        <v>203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209</v>
      </c>
      <c r="BM126" s="241" t="s">
        <v>209</v>
      </c>
    </row>
    <row r="127" s="2" customFormat="1" ht="16.5" customHeight="1">
      <c r="A127" s="39"/>
      <c r="B127" s="40"/>
      <c r="C127" s="229" t="s">
        <v>108</v>
      </c>
      <c r="D127" s="229" t="s">
        <v>205</v>
      </c>
      <c r="E127" s="230" t="s">
        <v>108</v>
      </c>
      <c r="F127" s="231" t="s">
        <v>3689</v>
      </c>
      <c r="G127" s="232" t="s">
        <v>850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83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226</v>
      </c>
    </row>
    <row r="128" s="2" customFormat="1" ht="16.5" customHeight="1">
      <c r="A128" s="39"/>
      <c r="B128" s="40"/>
      <c r="C128" s="229" t="s">
        <v>209</v>
      </c>
      <c r="D128" s="229" t="s">
        <v>205</v>
      </c>
      <c r="E128" s="230" t="s">
        <v>209</v>
      </c>
      <c r="F128" s="231" t="s">
        <v>3690</v>
      </c>
      <c r="G128" s="232" t="s">
        <v>850</v>
      </c>
      <c r="H128" s="233">
        <v>4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234</v>
      </c>
    </row>
    <row r="129" s="2" customFormat="1" ht="24.15" customHeight="1">
      <c r="A129" s="39"/>
      <c r="B129" s="40"/>
      <c r="C129" s="229" t="s">
        <v>222</v>
      </c>
      <c r="D129" s="229" t="s">
        <v>205</v>
      </c>
      <c r="E129" s="230" t="s">
        <v>222</v>
      </c>
      <c r="F129" s="231" t="s">
        <v>3691</v>
      </c>
      <c r="G129" s="232" t="s">
        <v>850</v>
      </c>
      <c r="H129" s="233">
        <v>10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248</v>
      </c>
    </row>
    <row r="130" s="2" customFormat="1" ht="16.5" customHeight="1">
      <c r="A130" s="39"/>
      <c r="B130" s="40"/>
      <c r="C130" s="229" t="s">
        <v>226</v>
      </c>
      <c r="D130" s="229" t="s">
        <v>205</v>
      </c>
      <c r="E130" s="230" t="s">
        <v>226</v>
      </c>
      <c r="F130" s="231" t="s">
        <v>2167</v>
      </c>
      <c r="G130" s="232" t="s">
        <v>850</v>
      </c>
      <c r="H130" s="233">
        <v>364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8</v>
      </c>
    </row>
    <row r="131" s="2" customFormat="1" ht="16.5" customHeight="1">
      <c r="A131" s="39"/>
      <c r="B131" s="40"/>
      <c r="C131" s="229" t="s">
        <v>230</v>
      </c>
      <c r="D131" s="229" t="s">
        <v>205</v>
      </c>
      <c r="E131" s="230" t="s">
        <v>230</v>
      </c>
      <c r="F131" s="231" t="s">
        <v>2168</v>
      </c>
      <c r="G131" s="232" t="s">
        <v>850</v>
      </c>
      <c r="H131" s="233">
        <v>540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267</v>
      </c>
    </row>
    <row r="132" s="2" customFormat="1" ht="16.5" customHeight="1">
      <c r="A132" s="39"/>
      <c r="B132" s="40"/>
      <c r="C132" s="229" t="s">
        <v>234</v>
      </c>
      <c r="D132" s="229" t="s">
        <v>205</v>
      </c>
      <c r="E132" s="230" t="s">
        <v>234</v>
      </c>
      <c r="F132" s="231" t="s">
        <v>3692</v>
      </c>
      <c r="G132" s="232" t="s">
        <v>336</v>
      </c>
      <c r="H132" s="233">
        <v>500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277</v>
      </c>
    </row>
    <row r="133" s="2" customFormat="1" ht="16.5" customHeight="1">
      <c r="A133" s="39"/>
      <c r="B133" s="40"/>
      <c r="C133" s="229" t="s">
        <v>238</v>
      </c>
      <c r="D133" s="229" t="s">
        <v>205</v>
      </c>
      <c r="E133" s="230" t="s">
        <v>238</v>
      </c>
      <c r="F133" s="231" t="s">
        <v>3693</v>
      </c>
      <c r="G133" s="232" t="s">
        <v>336</v>
      </c>
      <c r="H133" s="233">
        <v>165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288</v>
      </c>
    </row>
    <row r="134" s="2" customFormat="1" ht="16.5" customHeight="1">
      <c r="A134" s="39"/>
      <c r="B134" s="40"/>
      <c r="C134" s="229" t="s">
        <v>248</v>
      </c>
      <c r="D134" s="229" t="s">
        <v>205</v>
      </c>
      <c r="E134" s="230" t="s">
        <v>248</v>
      </c>
      <c r="F134" s="231" t="s">
        <v>3694</v>
      </c>
      <c r="G134" s="232" t="s">
        <v>336</v>
      </c>
      <c r="H134" s="233">
        <v>80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299</v>
      </c>
    </row>
    <row r="135" s="2" customFormat="1" ht="16.5" customHeight="1">
      <c r="A135" s="39"/>
      <c r="B135" s="40"/>
      <c r="C135" s="229" t="s">
        <v>253</v>
      </c>
      <c r="D135" s="229" t="s">
        <v>205</v>
      </c>
      <c r="E135" s="230" t="s">
        <v>253</v>
      </c>
      <c r="F135" s="231" t="s">
        <v>3695</v>
      </c>
      <c r="G135" s="232" t="s">
        <v>336</v>
      </c>
      <c r="H135" s="233">
        <v>60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306</v>
      </c>
    </row>
    <row r="136" s="2" customFormat="1" ht="16.5" customHeight="1">
      <c r="A136" s="39"/>
      <c r="B136" s="40"/>
      <c r="C136" s="229" t="s">
        <v>8</v>
      </c>
      <c r="D136" s="229" t="s">
        <v>205</v>
      </c>
      <c r="E136" s="230" t="s">
        <v>8</v>
      </c>
      <c r="F136" s="231" t="s">
        <v>2171</v>
      </c>
      <c r="G136" s="232" t="s">
        <v>336</v>
      </c>
      <c r="H136" s="233">
        <v>10500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316</v>
      </c>
    </row>
    <row r="137" s="2" customFormat="1" ht="16.5" customHeight="1">
      <c r="A137" s="39"/>
      <c r="B137" s="40"/>
      <c r="C137" s="229" t="s">
        <v>261</v>
      </c>
      <c r="D137" s="229" t="s">
        <v>205</v>
      </c>
      <c r="E137" s="230" t="s">
        <v>261</v>
      </c>
      <c r="F137" s="231" t="s">
        <v>2172</v>
      </c>
      <c r="G137" s="232" t="s">
        <v>336</v>
      </c>
      <c r="H137" s="233">
        <v>100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329</v>
      </c>
    </row>
    <row r="138" s="2" customFormat="1" ht="16.5" customHeight="1">
      <c r="A138" s="39"/>
      <c r="B138" s="40"/>
      <c r="C138" s="229" t="s">
        <v>267</v>
      </c>
      <c r="D138" s="229" t="s">
        <v>205</v>
      </c>
      <c r="E138" s="230" t="s">
        <v>267</v>
      </c>
      <c r="F138" s="231" t="s">
        <v>2173</v>
      </c>
      <c r="G138" s="232" t="s">
        <v>336</v>
      </c>
      <c r="H138" s="233">
        <v>600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338</v>
      </c>
    </row>
    <row r="139" s="2" customFormat="1" ht="16.5" customHeight="1">
      <c r="A139" s="39"/>
      <c r="B139" s="40"/>
      <c r="C139" s="229" t="s">
        <v>272</v>
      </c>
      <c r="D139" s="229" t="s">
        <v>205</v>
      </c>
      <c r="E139" s="230" t="s">
        <v>272</v>
      </c>
      <c r="F139" s="231" t="s">
        <v>2174</v>
      </c>
      <c r="G139" s="232" t="s">
        <v>336</v>
      </c>
      <c r="H139" s="233">
        <v>200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210</v>
      </c>
    </row>
    <row r="140" s="2" customFormat="1" ht="16.5" customHeight="1">
      <c r="A140" s="39"/>
      <c r="B140" s="40"/>
      <c r="C140" s="229" t="s">
        <v>277</v>
      </c>
      <c r="D140" s="229" t="s">
        <v>205</v>
      </c>
      <c r="E140" s="230" t="s">
        <v>277</v>
      </c>
      <c r="F140" s="231" t="s">
        <v>3696</v>
      </c>
      <c r="G140" s="232" t="s">
        <v>336</v>
      </c>
      <c r="H140" s="233">
        <v>420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214</v>
      </c>
    </row>
    <row r="141" s="2" customFormat="1" ht="16.5" customHeight="1">
      <c r="A141" s="39"/>
      <c r="B141" s="40"/>
      <c r="C141" s="229" t="s">
        <v>283</v>
      </c>
      <c r="D141" s="229" t="s">
        <v>205</v>
      </c>
      <c r="E141" s="230" t="s">
        <v>283</v>
      </c>
      <c r="F141" s="231" t="s">
        <v>2176</v>
      </c>
      <c r="G141" s="232" t="s">
        <v>336</v>
      </c>
      <c r="H141" s="233">
        <v>280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381</v>
      </c>
    </row>
    <row r="142" s="2" customFormat="1" ht="16.5" customHeight="1">
      <c r="A142" s="39"/>
      <c r="B142" s="40"/>
      <c r="C142" s="229" t="s">
        <v>288</v>
      </c>
      <c r="D142" s="229" t="s">
        <v>205</v>
      </c>
      <c r="E142" s="230" t="s">
        <v>288</v>
      </c>
      <c r="F142" s="231" t="s">
        <v>3697</v>
      </c>
      <c r="G142" s="232" t="s">
        <v>336</v>
      </c>
      <c r="H142" s="233">
        <v>70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217</v>
      </c>
    </row>
    <row r="143" s="2" customFormat="1" ht="16.5" customHeight="1">
      <c r="A143" s="39"/>
      <c r="B143" s="40"/>
      <c r="C143" s="229" t="s">
        <v>294</v>
      </c>
      <c r="D143" s="229" t="s">
        <v>205</v>
      </c>
      <c r="E143" s="230" t="s">
        <v>294</v>
      </c>
      <c r="F143" s="231" t="s">
        <v>3698</v>
      </c>
      <c r="G143" s="232" t="s">
        <v>336</v>
      </c>
      <c r="H143" s="233">
        <v>160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413</v>
      </c>
    </row>
    <row r="144" s="2" customFormat="1" ht="16.5" customHeight="1">
      <c r="A144" s="39"/>
      <c r="B144" s="40"/>
      <c r="C144" s="229" t="s">
        <v>299</v>
      </c>
      <c r="D144" s="229" t="s">
        <v>205</v>
      </c>
      <c r="E144" s="230" t="s">
        <v>299</v>
      </c>
      <c r="F144" s="231" t="s">
        <v>2177</v>
      </c>
      <c r="G144" s="232" t="s">
        <v>336</v>
      </c>
      <c r="H144" s="233">
        <v>2150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424</v>
      </c>
    </row>
    <row r="145" s="2" customFormat="1" ht="16.5" customHeight="1">
      <c r="A145" s="39"/>
      <c r="B145" s="40"/>
      <c r="C145" s="229" t="s">
        <v>7</v>
      </c>
      <c r="D145" s="229" t="s">
        <v>205</v>
      </c>
      <c r="E145" s="230" t="s">
        <v>7</v>
      </c>
      <c r="F145" s="231" t="s">
        <v>3699</v>
      </c>
      <c r="G145" s="232" t="s">
        <v>336</v>
      </c>
      <c r="H145" s="233">
        <v>1870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221</v>
      </c>
    </row>
    <row r="146" s="2" customFormat="1" ht="16.5" customHeight="1">
      <c r="A146" s="39"/>
      <c r="B146" s="40"/>
      <c r="C146" s="229" t="s">
        <v>306</v>
      </c>
      <c r="D146" s="229" t="s">
        <v>205</v>
      </c>
      <c r="E146" s="230" t="s">
        <v>306</v>
      </c>
      <c r="F146" s="231" t="s">
        <v>3700</v>
      </c>
      <c r="G146" s="232" t="s">
        <v>850</v>
      </c>
      <c r="H146" s="233">
        <v>30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225</v>
      </c>
    </row>
    <row r="147" s="2" customFormat="1" ht="16.5" customHeight="1">
      <c r="A147" s="39"/>
      <c r="B147" s="40"/>
      <c r="C147" s="229" t="s">
        <v>312</v>
      </c>
      <c r="D147" s="229" t="s">
        <v>205</v>
      </c>
      <c r="E147" s="230" t="s">
        <v>312</v>
      </c>
      <c r="F147" s="231" t="s">
        <v>3701</v>
      </c>
      <c r="G147" s="232" t="s">
        <v>336</v>
      </c>
      <c r="H147" s="233">
        <v>980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452</v>
      </c>
    </row>
    <row r="148" s="2" customFormat="1" ht="16.5" customHeight="1">
      <c r="A148" s="39"/>
      <c r="B148" s="40"/>
      <c r="C148" s="229" t="s">
        <v>316</v>
      </c>
      <c r="D148" s="229" t="s">
        <v>205</v>
      </c>
      <c r="E148" s="230" t="s">
        <v>316</v>
      </c>
      <c r="F148" s="231" t="s">
        <v>3702</v>
      </c>
      <c r="G148" s="232" t="s">
        <v>850</v>
      </c>
      <c r="H148" s="233">
        <v>9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462</v>
      </c>
    </row>
    <row r="149" s="2" customFormat="1" ht="16.5" customHeight="1">
      <c r="A149" s="39"/>
      <c r="B149" s="40"/>
      <c r="C149" s="229" t="s">
        <v>324</v>
      </c>
      <c r="D149" s="229" t="s">
        <v>205</v>
      </c>
      <c r="E149" s="230" t="s">
        <v>324</v>
      </c>
      <c r="F149" s="231" t="s">
        <v>3703</v>
      </c>
      <c r="G149" s="232" t="s">
        <v>336</v>
      </c>
      <c r="H149" s="233">
        <v>1050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229</v>
      </c>
    </row>
    <row r="150" s="2" customFormat="1" ht="16.5" customHeight="1">
      <c r="A150" s="39"/>
      <c r="B150" s="40"/>
      <c r="C150" s="229" t="s">
        <v>329</v>
      </c>
      <c r="D150" s="229" t="s">
        <v>205</v>
      </c>
      <c r="E150" s="230" t="s">
        <v>329</v>
      </c>
      <c r="F150" s="231" t="s">
        <v>3704</v>
      </c>
      <c r="G150" s="232" t="s">
        <v>336</v>
      </c>
      <c r="H150" s="233">
        <v>790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233</v>
      </c>
    </row>
    <row r="151" s="2" customFormat="1" ht="16.5" customHeight="1">
      <c r="A151" s="39"/>
      <c r="B151" s="40"/>
      <c r="C151" s="229" t="s">
        <v>333</v>
      </c>
      <c r="D151" s="229" t="s">
        <v>205</v>
      </c>
      <c r="E151" s="230" t="s">
        <v>333</v>
      </c>
      <c r="F151" s="231" t="s">
        <v>3705</v>
      </c>
      <c r="G151" s="232" t="s">
        <v>336</v>
      </c>
      <c r="H151" s="233">
        <v>140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237</v>
      </c>
    </row>
    <row r="152" s="2" customFormat="1" ht="16.5" customHeight="1">
      <c r="A152" s="39"/>
      <c r="B152" s="40"/>
      <c r="C152" s="229" t="s">
        <v>338</v>
      </c>
      <c r="D152" s="229" t="s">
        <v>205</v>
      </c>
      <c r="E152" s="230" t="s">
        <v>338</v>
      </c>
      <c r="F152" s="231" t="s">
        <v>3706</v>
      </c>
      <c r="G152" s="232" t="s">
        <v>336</v>
      </c>
      <c r="H152" s="233">
        <v>100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242</v>
      </c>
    </row>
    <row r="153" s="2" customFormat="1" ht="16.5" customHeight="1">
      <c r="A153" s="39"/>
      <c r="B153" s="40"/>
      <c r="C153" s="229" t="s">
        <v>343</v>
      </c>
      <c r="D153" s="229" t="s">
        <v>205</v>
      </c>
      <c r="E153" s="230" t="s">
        <v>343</v>
      </c>
      <c r="F153" s="231" t="s">
        <v>3707</v>
      </c>
      <c r="G153" s="232" t="s">
        <v>336</v>
      </c>
      <c r="H153" s="233">
        <v>100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251</v>
      </c>
    </row>
    <row r="154" s="2" customFormat="1" ht="16.5" customHeight="1">
      <c r="A154" s="39"/>
      <c r="B154" s="40"/>
      <c r="C154" s="229" t="s">
        <v>210</v>
      </c>
      <c r="D154" s="229" t="s">
        <v>205</v>
      </c>
      <c r="E154" s="230" t="s">
        <v>210</v>
      </c>
      <c r="F154" s="231" t="s">
        <v>3708</v>
      </c>
      <c r="G154" s="232" t="s">
        <v>336</v>
      </c>
      <c r="H154" s="233">
        <v>5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256</v>
      </c>
    </row>
    <row r="155" s="2" customFormat="1" ht="49.05" customHeight="1">
      <c r="A155" s="39"/>
      <c r="B155" s="40"/>
      <c r="C155" s="229" t="s">
        <v>360</v>
      </c>
      <c r="D155" s="229" t="s">
        <v>205</v>
      </c>
      <c r="E155" s="230" t="s">
        <v>360</v>
      </c>
      <c r="F155" s="231" t="s">
        <v>3709</v>
      </c>
      <c r="G155" s="232" t="s">
        <v>2196</v>
      </c>
      <c r="H155" s="233">
        <v>80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260</v>
      </c>
    </row>
    <row r="156" s="2" customFormat="1" ht="16.5" customHeight="1">
      <c r="A156" s="39"/>
      <c r="B156" s="40"/>
      <c r="C156" s="229" t="s">
        <v>214</v>
      </c>
      <c r="D156" s="229" t="s">
        <v>205</v>
      </c>
      <c r="E156" s="230" t="s">
        <v>214</v>
      </c>
      <c r="F156" s="231" t="s">
        <v>3710</v>
      </c>
      <c r="G156" s="232" t="s">
        <v>336</v>
      </c>
      <c r="H156" s="233">
        <v>210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536</v>
      </c>
    </row>
    <row r="157" s="2" customFormat="1" ht="16.5" customHeight="1">
      <c r="A157" s="39"/>
      <c r="B157" s="40"/>
      <c r="C157" s="229" t="s">
        <v>374</v>
      </c>
      <c r="D157" s="229" t="s">
        <v>205</v>
      </c>
      <c r="E157" s="230" t="s">
        <v>374</v>
      </c>
      <c r="F157" s="231" t="s">
        <v>3711</v>
      </c>
      <c r="G157" s="232" t="s">
        <v>336</v>
      </c>
      <c r="H157" s="233">
        <v>85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264</v>
      </c>
    </row>
    <row r="158" s="2" customFormat="1" ht="16.5" customHeight="1">
      <c r="A158" s="39"/>
      <c r="B158" s="40"/>
      <c r="C158" s="229" t="s">
        <v>381</v>
      </c>
      <c r="D158" s="229" t="s">
        <v>205</v>
      </c>
      <c r="E158" s="230" t="s">
        <v>381</v>
      </c>
      <c r="F158" s="231" t="s">
        <v>3712</v>
      </c>
      <c r="G158" s="232" t="s">
        <v>336</v>
      </c>
      <c r="H158" s="233">
        <v>80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270</v>
      </c>
    </row>
    <row r="159" s="2" customFormat="1" ht="24.15" customHeight="1">
      <c r="A159" s="39"/>
      <c r="B159" s="40"/>
      <c r="C159" s="229" t="s">
        <v>386</v>
      </c>
      <c r="D159" s="229" t="s">
        <v>205</v>
      </c>
      <c r="E159" s="230" t="s">
        <v>386</v>
      </c>
      <c r="F159" s="231" t="s">
        <v>2178</v>
      </c>
      <c r="G159" s="232" t="s">
        <v>336</v>
      </c>
      <c r="H159" s="233">
        <v>990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564</v>
      </c>
    </row>
    <row r="160" s="2" customFormat="1" ht="16.5" customHeight="1">
      <c r="A160" s="39"/>
      <c r="B160" s="40"/>
      <c r="C160" s="229" t="s">
        <v>217</v>
      </c>
      <c r="D160" s="229" t="s">
        <v>205</v>
      </c>
      <c r="E160" s="230" t="s">
        <v>217</v>
      </c>
      <c r="F160" s="231" t="s">
        <v>2179</v>
      </c>
      <c r="G160" s="232" t="s">
        <v>850</v>
      </c>
      <c r="H160" s="233">
        <v>1353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574</v>
      </c>
    </row>
    <row r="161" s="2" customFormat="1" ht="16.5" customHeight="1">
      <c r="A161" s="39"/>
      <c r="B161" s="40"/>
      <c r="C161" s="229" t="s">
        <v>407</v>
      </c>
      <c r="D161" s="229" t="s">
        <v>205</v>
      </c>
      <c r="E161" s="230" t="s">
        <v>407</v>
      </c>
      <c r="F161" s="231" t="s">
        <v>3713</v>
      </c>
      <c r="G161" s="232" t="s">
        <v>336</v>
      </c>
      <c r="H161" s="233">
        <v>10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275</v>
      </c>
    </row>
    <row r="162" s="2" customFormat="1" ht="16.5" customHeight="1">
      <c r="A162" s="39"/>
      <c r="B162" s="40"/>
      <c r="C162" s="229" t="s">
        <v>413</v>
      </c>
      <c r="D162" s="229" t="s">
        <v>205</v>
      </c>
      <c r="E162" s="230" t="s">
        <v>413</v>
      </c>
      <c r="F162" s="231" t="s">
        <v>3714</v>
      </c>
      <c r="G162" s="232" t="s">
        <v>850</v>
      </c>
      <c r="H162" s="233">
        <v>65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280</v>
      </c>
    </row>
    <row r="163" s="2" customFormat="1" ht="16.5" customHeight="1">
      <c r="A163" s="39"/>
      <c r="B163" s="40"/>
      <c r="C163" s="229" t="s">
        <v>418</v>
      </c>
      <c r="D163" s="229" t="s">
        <v>205</v>
      </c>
      <c r="E163" s="230" t="s">
        <v>418</v>
      </c>
      <c r="F163" s="231" t="s">
        <v>3715</v>
      </c>
      <c r="G163" s="232" t="s">
        <v>850</v>
      </c>
      <c r="H163" s="233">
        <v>65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286</v>
      </c>
    </row>
    <row r="164" s="2" customFormat="1" ht="24.15" customHeight="1">
      <c r="A164" s="39"/>
      <c r="B164" s="40"/>
      <c r="C164" s="229" t="s">
        <v>424</v>
      </c>
      <c r="D164" s="229" t="s">
        <v>205</v>
      </c>
      <c r="E164" s="230" t="s">
        <v>424</v>
      </c>
      <c r="F164" s="231" t="s">
        <v>3716</v>
      </c>
      <c r="G164" s="232" t="s">
        <v>2196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617</v>
      </c>
    </row>
    <row r="165" s="2" customFormat="1" ht="16.5" customHeight="1">
      <c r="A165" s="39"/>
      <c r="B165" s="40"/>
      <c r="C165" s="229" t="s">
        <v>429</v>
      </c>
      <c r="D165" s="229" t="s">
        <v>205</v>
      </c>
      <c r="E165" s="230" t="s">
        <v>429</v>
      </c>
      <c r="F165" s="231" t="s">
        <v>2195</v>
      </c>
      <c r="G165" s="232" t="s">
        <v>2196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629</v>
      </c>
    </row>
    <row r="166" s="2" customFormat="1" ht="16.5" customHeight="1">
      <c r="A166" s="39"/>
      <c r="B166" s="40"/>
      <c r="C166" s="229" t="s">
        <v>221</v>
      </c>
      <c r="D166" s="229" t="s">
        <v>205</v>
      </c>
      <c r="E166" s="230" t="s">
        <v>221</v>
      </c>
      <c r="F166" s="231" t="s">
        <v>2197</v>
      </c>
      <c r="G166" s="232" t="s">
        <v>850</v>
      </c>
      <c r="H166" s="233">
        <v>845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642</v>
      </c>
    </row>
    <row r="167" s="2" customFormat="1" ht="16.5" customHeight="1">
      <c r="A167" s="39"/>
      <c r="B167" s="40"/>
      <c r="C167" s="229" t="s">
        <v>437</v>
      </c>
      <c r="D167" s="229" t="s">
        <v>205</v>
      </c>
      <c r="E167" s="230" t="s">
        <v>437</v>
      </c>
      <c r="F167" s="231" t="s">
        <v>2198</v>
      </c>
      <c r="G167" s="232" t="s">
        <v>850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655</v>
      </c>
    </row>
    <row r="168" s="2" customFormat="1" ht="16.5" customHeight="1">
      <c r="A168" s="39"/>
      <c r="B168" s="40"/>
      <c r="C168" s="229" t="s">
        <v>225</v>
      </c>
      <c r="D168" s="229" t="s">
        <v>205</v>
      </c>
      <c r="E168" s="230" t="s">
        <v>225</v>
      </c>
      <c r="F168" s="231" t="s">
        <v>2199</v>
      </c>
      <c r="G168" s="232" t="s">
        <v>1576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671</v>
      </c>
    </row>
    <row r="169" s="2" customFormat="1" ht="16.5" customHeight="1">
      <c r="A169" s="39"/>
      <c r="B169" s="40"/>
      <c r="C169" s="229" t="s">
        <v>445</v>
      </c>
      <c r="D169" s="229" t="s">
        <v>205</v>
      </c>
      <c r="E169" s="230" t="s">
        <v>445</v>
      </c>
      <c r="F169" s="231" t="s">
        <v>2200</v>
      </c>
      <c r="G169" s="232" t="s">
        <v>1576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681</v>
      </c>
    </row>
    <row r="170" s="2" customFormat="1" ht="16.5" customHeight="1">
      <c r="A170" s="39"/>
      <c r="B170" s="40"/>
      <c r="C170" s="229" t="s">
        <v>452</v>
      </c>
      <c r="D170" s="229" t="s">
        <v>205</v>
      </c>
      <c r="E170" s="230" t="s">
        <v>452</v>
      </c>
      <c r="F170" s="231" t="s">
        <v>2201</v>
      </c>
      <c r="G170" s="232" t="s">
        <v>1576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692</v>
      </c>
    </row>
    <row r="171" s="2" customFormat="1" ht="16.5" customHeight="1">
      <c r="A171" s="39"/>
      <c r="B171" s="40"/>
      <c r="C171" s="229" t="s">
        <v>458</v>
      </c>
      <c r="D171" s="229" t="s">
        <v>205</v>
      </c>
      <c r="E171" s="230" t="s">
        <v>458</v>
      </c>
      <c r="F171" s="231" t="s">
        <v>2202</v>
      </c>
      <c r="G171" s="232" t="s">
        <v>1576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291</v>
      </c>
    </row>
    <row r="172" s="12" customFormat="1" ht="25.92" customHeight="1">
      <c r="A172" s="12"/>
      <c r="B172" s="213"/>
      <c r="C172" s="214"/>
      <c r="D172" s="215" t="s">
        <v>75</v>
      </c>
      <c r="E172" s="216" t="s">
        <v>2203</v>
      </c>
      <c r="F172" s="216" t="s">
        <v>3717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SUM(P173:P192)</f>
        <v>0</v>
      </c>
      <c r="Q172" s="221"/>
      <c r="R172" s="222">
        <f>SUM(R173:R192)</f>
        <v>0</v>
      </c>
      <c r="S172" s="221"/>
      <c r="T172" s="223">
        <f>SUM(T173:T192)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83</v>
      </c>
      <c r="AT172" s="225" t="s">
        <v>75</v>
      </c>
      <c r="AU172" s="225" t="s">
        <v>76</v>
      </c>
      <c r="AY172" s="224" t="s">
        <v>203</v>
      </c>
      <c r="BK172" s="226">
        <f>SUM(BK173:BK192)</f>
        <v>0</v>
      </c>
    </row>
    <row r="173" s="2" customFormat="1" ht="37.8" customHeight="1">
      <c r="A173" s="39"/>
      <c r="B173" s="40"/>
      <c r="C173" s="229" t="s">
        <v>462</v>
      </c>
      <c r="D173" s="229" t="s">
        <v>205</v>
      </c>
      <c r="E173" s="230" t="s">
        <v>462</v>
      </c>
      <c r="F173" s="231" t="s">
        <v>3718</v>
      </c>
      <c r="G173" s="232" t="s">
        <v>850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297</v>
      </c>
    </row>
    <row r="174" s="2" customFormat="1" ht="37.8" customHeight="1">
      <c r="A174" s="39"/>
      <c r="B174" s="40"/>
      <c r="C174" s="229" t="s">
        <v>466</v>
      </c>
      <c r="D174" s="229" t="s">
        <v>205</v>
      </c>
      <c r="E174" s="230" t="s">
        <v>466</v>
      </c>
      <c r="F174" s="231" t="s">
        <v>3719</v>
      </c>
      <c r="G174" s="232" t="s">
        <v>850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302</v>
      </c>
    </row>
    <row r="175" s="2" customFormat="1" ht="37.8" customHeight="1">
      <c r="A175" s="39"/>
      <c r="B175" s="40"/>
      <c r="C175" s="229" t="s">
        <v>229</v>
      </c>
      <c r="D175" s="229" t="s">
        <v>205</v>
      </c>
      <c r="E175" s="230" t="s">
        <v>229</v>
      </c>
      <c r="F175" s="231" t="s">
        <v>3720</v>
      </c>
      <c r="G175" s="232" t="s">
        <v>850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305</v>
      </c>
    </row>
    <row r="176" s="2" customFormat="1" ht="44.25" customHeight="1">
      <c r="A176" s="39"/>
      <c r="B176" s="40"/>
      <c r="C176" s="229" t="s">
        <v>477</v>
      </c>
      <c r="D176" s="229" t="s">
        <v>205</v>
      </c>
      <c r="E176" s="230" t="s">
        <v>477</v>
      </c>
      <c r="F176" s="231" t="s">
        <v>3721</v>
      </c>
      <c r="G176" s="232" t="s">
        <v>850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309</v>
      </c>
    </row>
    <row r="177" s="2" customFormat="1" ht="37.8" customHeight="1">
      <c r="A177" s="39"/>
      <c r="B177" s="40"/>
      <c r="C177" s="229" t="s">
        <v>233</v>
      </c>
      <c r="D177" s="229" t="s">
        <v>205</v>
      </c>
      <c r="E177" s="230" t="s">
        <v>233</v>
      </c>
      <c r="F177" s="231" t="s">
        <v>3722</v>
      </c>
      <c r="G177" s="232" t="s">
        <v>850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315</v>
      </c>
    </row>
    <row r="178" s="2" customFormat="1" ht="37.8" customHeight="1">
      <c r="A178" s="39"/>
      <c r="B178" s="40"/>
      <c r="C178" s="229" t="s">
        <v>488</v>
      </c>
      <c r="D178" s="229" t="s">
        <v>205</v>
      </c>
      <c r="E178" s="230" t="s">
        <v>488</v>
      </c>
      <c r="F178" s="231" t="s">
        <v>3723</v>
      </c>
      <c r="G178" s="232" t="s">
        <v>850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319</v>
      </c>
    </row>
    <row r="179" s="2" customFormat="1" ht="37.8" customHeight="1">
      <c r="A179" s="39"/>
      <c r="B179" s="40"/>
      <c r="C179" s="229" t="s">
        <v>237</v>
      </c>
      <c r="D179" s="229" t="s">
        <v>205</v>
      </c>
      <c r="E179" s="230" t="s">
        <v>237</v>
      </c>
      <c r="F179" s="231" t="s">
        <v>3724</v>
      </c>
      <c r="G179" s="232" t="s">
        <v>850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327</v>
      </c>
    </row>
    <row r="180" s="2" customFormat="1" ht="37.8" customHeight="1">
      <c r="A180" s="39"/>
      <c r="B180" s="40"/>
      <c r="C180" s="229" t="s">
        <v>497</v>
      </c>
      <c r="D180" s="229" t="s">
        <v>205</v>
      </c>
      <c r="E180" s="230" t="s">
        <v>497</v>
      </c>
      <c r="F180" s="231" t="s">
        <v>3725</v>
      </c>
      <c r="G180" s="232" t="s">
        <v>850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774</v>
      </c>
    </row>
    <row r="181" s="2" customFormat="1" ht="37.8" customHeight="1">
      <c r="A181" s="39"/>
      <c r="B181" s="40"/>
      <c r="C181" s="229" t="s">
        <v>242</v>
      </c>
      <c r="D181" s="229" t="s">
        <v>205</v>
      </c>
      <c r="E181" s="230" t="s">
        <v>242</v>
      </c>
      <c r="F181" s="231" t="s">
        <v>3726</v>
      </c>
      <c r="G181" s="232" t="s">
        <v>850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783</v>
      </c>
    </row>
    <row r="182" s="2" customFormat="1" ht="37.8" customHeight="1">
      <c r="A182" s="39"/>
      <c r="B182" s="40"/>
      <c r="C182" s="229" t="s">
        <v>504</v>
      </c>
      <c r="D182" s="229" t="s">
        <v>205</v>
      </c>
      <c r="E182" s="230" t="s">
        <v>504</v>
      </c>
      <c r="F182" s="231" t="s">
        <v>3727</v>
      </c>
      <c r="G182" s="232" t="s">
        <v>850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792</v>
      </c>
    </row>
    <row r="183" s="2" customFormat="1" ht="37.8" customHeight="1">
      <c r="A183" s="39"/>
      <c r="B183" s="40"/>
      <c r="C183" s="229" t="s">
        <v>251</v>
      </c>
      <c r="D183" s="229" t="s">
        <v>205</v>
      </c>
      <c r="E183" s="230" t="s">
        <v>251</v>
      </c>
      <c r="F183" s="231" t="s">
        <v>3728</v>
      </c>
      <c r="G183" s="232" t="s">
        <v>850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801</v>
      </c>
    </row>
    <row r="184" s="2" customFormat="1" ht="37.8" customHeight="1">
      <c r="A184" s="39"/>
      <c r="B184" s="40"/>
      <c r="C184" s="229" t="s">
        <v>513</v>
      </c>
      <c r="D184" s="229" t="s">
        <v>205</v>
      </c>
      <c r="E184" s="230" t="s">
        <v>513</v>
      </c>
      <c r="F184" s="231" t="s">
        <v>3729</v>
      </c>
      <c r="G184" s="232" t="s">
        <v>850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332</v>
      </c>
    </row>
    <row r="185" s="2" customFormat="1" ht="37.8" customHeight="1">
      <c r="A185" s="39"/>
      <c r="B185" s="40"/>
      <c r="C185" s="229" t="s">
        <v>256</v>
      </c>
      <c r="D185" s="229" t="s">
        <v>205</v>
      </c>
      <c r="E185" s="230" t="s">
        <v>256</v>
      </c>
      <c r="F185" s="231" t="s">
        <v>3730</v>
      </c>
      <c r="G185" s="232" t="s">
        <v>850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337</v>
      </c>
    </row>
    <row r="186" s="2" customFormat="1" ht="37.8" customHeight="1">
      <c r="A186" s="39"/>
      <c r="B186" s="40"/>
      <c r="C186" s="229" t="s">
        <v>522</v>
      </c>
      <c r="D186" s="229" t="s">
        <v>205</v>
      </c>
      <c r="E186" s="230" t="s">
        <v>522</v>
      </c>
      <c r="F186" s="231" t="s">
        <v>3731</v>
      </c>
      <c r="G186" s="232" t="s">
        <v>850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829</v>
      </c>
    </row>
    <row r="187" s="2" customFormat="1" ht="37.8" customHeight="1">
      <c r="A187" s="39"/>
      <c r="B187" s="40"/>
      <c r="C187" s="229" t="s">
        <v>260</v>
      </c>
      <c r="D187" s="229" t="s">
        <v>205</v>
      </c>
      <c r="E187" s="230" t="s">
        <v>260</v>
      </c>
      <c r="F187" s="231" t="s">
        <v>3732</v>
      </c>
      <c r="G187" s="232" t="s">
        <v>850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841</v>
      </c>
    </row>
    <row r="188" s="2" customFormat="1" ht="62.7" customHeight="1">
      <c r="A188" s="39"/>
      <c r="B188" s="40"/>
      <c r="C188" s="229" t="s">
        <v>531</v>
      </c>
      <c r="D188" s="229" t="s">
        <v>205</v>
      </c>
      <c r="E188" s="230" t="s">
        <v>531</v>
      </c>
      <c r="F188" s="231" t="s">
        <v>3733</v>
      </c>
      <c r="G188" s="232" t="s">
        <v>850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853</v>
      </c>
    </row>
    <row r="189" s="2" customFormat="1" ht="37.8" customHeight="1">
      <c r="A189" s="39"/>
      <c r="B189" s="40"/>
      <c r="C189" s="229" t="s">
        <v>536</v>
      </c>
      <c r="D189" s="229" t="s">
        <v>205</v>
      </c>
      <c r="E189" s="230" t="s">
        <v>536</v>
      </c>
      <c r="F189" s="231" t="s">
        <v>3734</v>
      </c>
      <c r="G189" s="232" t="s">
        <v>850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860</v>
      </c>
    </row>
    <row r="190" s="2" customFormat="1" ht="37.8" customHeight="1">
      <c r="A190" s="39"/>
      <c r="B190" s="40"/>
      <c r="C190" s="229" t="s">
        <v>541</v>
      </c>
      <c r="D190" s="229" t="s">
        <v>205</v>
      </c>
      <c r="E190" s="230" t="s">
        <v>541</v>
      </c>
      <c r="F190" s="231" t="s">
        <v>3735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868</v>
      </c>
    </row>
    <row r="191" s="2" customFormat="1" ht="37.8" customHeight="1">
      <c r="A191" s="39"/>
      <c r="B191" s="40"/>
      <c r="C191" s="229" t="s">
        <v>264</v>
      </c>
      <c r="D191" s="229" t="s">
        <v>205</v>
      </c>
      <c r="E191" s="230" t="s">
        <v>264</v>
      </c>
      <c r="F191" s="231" t="s">
        <v>3736</v>
      </c>
      <c r="G191" s="232" t="s">
        <v>850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83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876</v>
      </c>
    </row>
    <row r="192" s="2" customFormat="1" ht="16.5" customHeight="1">
      <c r="A192" s="39"/>
      <c r="B192" s="40"/>
      <c r="C192" s="229" t="s">
        <v>550</v>
      </c>
      <c r="D192" s="229" t="s">
        <v>205</v>
      </c>
      <c r="E192" s="230" t="s">
        <v>550</v>
      </c>
      <c r="F192" s="231" t="s">
        <v>2199</v>
      </c>
      <c r="G192" s="232" t="s">
        <v>1576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884</v>
      </c>
    </row>
    <row r="193" s="12" customFormat="1" ht="25.92" customHeight="1">
      <c r="A193" s="12"/>
      <c r="B193" s="213"/>
      <c r="C193" s="214"/>
      <c r="D193" s="215" t="s">
        <v>75</v>
      </c>
      <c r="E193" s="216" t="s">
        <v>3737</v>
      </c>
      <c r="F193" s="216" t="s">
        <v>2204</v>
      </c>
      <c r="G193" s="214"/>
      <c r="H193" s="214"/>
      <c r="I193" s="217"/>
      <c r="J193" s="218">
        <f>BK193</f>
        <v>0</v>
      </c>
      <c r="K193" s="214"/>
      <c r="L193" s="219"/>
      <c r="M193" s="220"/>
      <c r="N193" s="221"/>
      <c r="O193" s="221"/>
      <c r="P193" s="222">
        <f>P194</f>
        <v>0</v>
      </c>
      <c r="Q193" s="221"/>
      <c r="R193" s="222">
        <f>R194</f>
        <v>0</v>
      </c>
      <c r="S193" s="221"/>
      <c r="T193" s="223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209</v>
      </c>
      <c r="AT193" s="225" t="s">
        <v>75</v>
      </c>
      <c r="AU193" s="225" t="s">
        <v>76</v>
      </c>
      <c r="AY193" s="224" t="s">
        <v>203</v>
      </c>
      <c r="BK193" s="226">
        <f>BK194</f>
        <v>0</v>
      </c>
    </row>
    <row r="194" s="2" customFormat="1" ht="16.5" customHeight="1">
      <c r="A194" s="39"/>
      <c r="B194" s="40"/>
      <c r="C194" s="229" t="s">
        <v>270</v>
      </c>
      <c r="D194" s="229" t="s">
        <v>205</v>
      </c>
      <c r="E194" s="230" t="s">
        <v>3485</v>
      </c>
      <c r="F194" s="231" t="s">
        <v>2205</v>
      </c>
      <c r="G194" s="232" t="s">
        <v>1576</v>
      </c>
      <c r="H194" s="233">
        <v>1</v>
      </c>
      <c r="I194" s="234"/>
      <c r="J194" s="235">
        <f>ROUND(I194*H194,2)</f>
        <v>0</v>
      </c>
      <c r="K194" s="236"/>
      <c r="L194" s="45"/>
      <c r="M194" s="306" t="s">
        <v>1</v>
      </c>
      <c r="N194" s="307" t="s">
        <v>41</v>
      </c>
      <c r="O194" s="308"/>
      <c r="P194" s="309">
        <f>O194*H194</f>
        <v>0</v>
      </c>
      <c r="Q194" s="309">
        <v>0</v>
      </c>
      <c r="R194" s="309">
        <f>Q194*H194</f>
        <v>0</v>
      </c>
      <c r="S194" s="309">
        <v>0</v>
      </c>
      <c r="T194" s="31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3027</v>
      </c>
      <c r="AT194" s="241" t="s">
        <v>205</v>
      </c>
      <c r="AU194" s="241" t="s">
        <v>83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3027</v>
      </c>
      <c r="BM194" s="241" t="s">
        <v>3738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hYyMj4Iyh0SKPUAlPLkaqOAqZ+zwGTYTv+/Z9sv+kIkZqRHkRcDGjm0ZP4zFYoTAt4CAQo3QOK1fc9NPFKd02w==" hashValue="Cwhlefg8uULjuzTTLXKlipyp9bjH7GlRbtwYbiFzERpWHVSa7x8crELG663Ta700JMXJ49fv0vbd1p4ucRj02Q==" algorithmName="SHA-512" password="99DC"/>
  <autoFilter ref="C122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2630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2208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3739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ROUND((SUM(BE127:BE181)),  2)</f>
        <v>0</v>
      </c>
      <c r="G37" s="39"/>
      <c r="H37" s="39"/>
      <c r="I37" s="166">
        <v>0.20999999999999999</v>
      </c>
      <c r="J37" s="165">
        <f>ROUND(((SUM(BE127:BE181))*I37),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ROUND((SUM(BF127:BF181)),  2)</f>
        <v>0</v>
      </c>
      <c r="G38" s="39"/>
      <c r="H38" s="39"/>
      <c r="I38" s="166">
        <v>0.12</v>
      </c>
      <c r="J38" s="165">
        <f>ROUND(((SUM(BF127:BF181))*I38),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ROUND((SUM(BG127:BG181)),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ROUND((SUM(BH127:BH181)),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ROUND((SUM(BI127:BI181)),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2630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D.1.4.4a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2210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2211</v>
      </c>
      <c r="E102" s="193"/>
      <c r="F102" s="193"/>
      <c r="G102" s="193"/>
      <c r="H102" s="193"/>
      <c r="I102" s="193"/>
      <c r="J102" s="194">
        <f>J164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3740</v>
      </c>
      <c r="E103" s="193"/>
      <c r="F103" s="193"/>
      <c r="G103" s="193"/>
      <c r="H103" s="193"/>
      <c r="I103" s="193"/>
      <c r="J103" s="194">
        <f>J179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2630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160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1" t="s">
        <v>2206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2207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D.1.4.4a - Strukturovaná kabeláž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 </v>
      </c>
      <c r="G121" s="41"/>
      <c r="H121" s="41"/>
      <c r="I121" s="33" t="s">
        <v>22</v>
      </c>
      <c r="J121" s="80" t="str">
        <f>IF(J16="","",J16)</f>
        <v>31. 8. 2018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Ostravská univerzita</v>
      </c>
      <c r="G123" s="41"/>
      <c r="H123" s="41"/>
      <c r="I123" s="33" t="s">
        <v>30</v>
      </c>
      <c r="J123" s="37" t="str">
        <f>E25</f>
        <v>Marpo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189</v>
      </c>
      <c r="D126" s="204" t="s">
        <v>61</v>
      </c>
      <c r="E126" s="204" t="s">
        <v>57</v>
      </c>
      <c r="F126" s="204" t="s">
        <v>58</v>
      </c>
      <c r="G126" s="204" t="s">
        <v>190</v>
      </c>
      <c r="H126" s="204" t="s">
        <v>191</v>
      </c>
      <c r="I126" s="204" t="s">
        <v>192</v>
      </c>
      <c r="J126" s="205" t="s">
        <v>165</v>
      </c>
      <c r="K126" s="206" t="s">
        <v>193</v>
      </c>
      <c r="L126" s="207"/>
      <c r="M126" s="101" t="s">
        <v>1</v>
      </c>
      <c r="N126" s="102" t="s">
        <v>40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P128+P164+P179</f>
        <v>0</v>
      </c>
      <c r="Q127" s="105"/>
      <c r="R127" s="210">
        <f>R128+R164+R179</f>
        <v>0</v>
      </c>
      <c r="S127" s="105"/>
      <c r="T127" s="211">
        <f>T128+T164+T179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167</v>
      </c>
      <c r="BK127" s="212">
        <f>BK128+BK164+BK179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2213</v>
      </c>
      <c r="F128" s="216" t="s">
        <v>2214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SUM(P129:P163)</f>
        <v>0</v>
      </c>
      <c r="Q128" s="221"/>
      <c r="R128" s="222">
        <f>SUM(R129:R163)</f>
        <v>0</v>
      </c>
      <c r="S128" s="221"/>
      <c r="T128" s="223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203</v>
      </c>
      <c r="BK128" s="226">
        <f>SUM(BK129:BK163)</f>
        <v>0</v>
      </c>
    </row>
    <row r="129" s="2" customFormat="1" ht="24.15" customHeight="1">
      <c r="A129" s="39"/>
      <c r="B129" s="40"/>
      <c r="C129" s="229" t="s">
        <v>83</v>
      </c>
      <c r="D129" s="229" t="s">
        <v>205</v>
      </c>
      <c r="E129" s="230" t="s">
        <v>83</v>
      </c>
      <c r="F129" s="231" t="s">
        <v>2215</v>
      </c>
      <c r="G129" s="232" t="s">
        <v>336</v>
      </c>
      <c r="H129" s="233">
        <v>18392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85</v>
      </c>
    </row>
    <row r="130" s="2" customFormat="1" ht="16.5" customHeight="1">
      <c r="A130" s="39"/>
      <c r="B130" s="40"/>
      <c r="C130" s="229" t="s">
        <v>85</v>
      </c>
      <c r="D130" s="229" t="s">
        <v>205</v>
      </c>
      <c r="E130" s="230" t="s">
        <v>85</v>
      </c>
      <c r="F130" s="231" t="s">
        <v>2216</v>
      </c>
      <c r="G130" s="232" t="s">
        <v>336</v>
      </c>
      <c r="H130" s="233">
        <v>40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209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108</v>
      </c>
      <c r="F131" s="231" t="s">
        <v>2217</v>
      </c>
      <c r="G131" s="232" t="s">
        <v>336</v>
      </c>
      <c r="H131" s="233">
        <v>77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226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209</v>
      </c>
      <c r="F132" s="231" t="s">
        <v>2218</v>
      </c>
      <c r="G132" s="232" t="s">
        <v>336</v>
      </c>
      <c r="H132" s="233">
        <v>75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234</v>
      </c>
    </row>
    <row r="133" s="2" customFormat="1" ht="21.75" customHeight="1">
      <c r="A133" s="39"/>
      <c r="B133" s="40"/>
      <c r="C133" s="229" t="s">
        <v>222</v>
      </c>
      <c r="D133" s="229" t="s">
        <v>205</v>
      </c>
      <c r="E133" s="230" t="s">
        <v>222</v>
      </c>
      <c r="F133" s="231" t="s">
        <v>3741</v>
      </c>
      <c r="G133" s="232" t="s">
        <v>850</v>
      </c>
      <c r="H133" s="233">
        <v>20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248</v>
      </c>
    </row>
    <row r="134" s="2" customFormat="1" ht="21.75" customHeight="1">
      <c r="A134" s="39"/>
      <c r="B134" s="40"/>
      <c r="C134" s="229" t="s">
        <v>226</v>
      </c>
      <c r="D134" s="229" t="s">
        <v>205</v>
      </c>
      <c r="E134" s="230" t="s">
        <v>226</v>
      </c>
      <c r="F134" s="231" t="s">
        <v>3742</v>
      </c>
      <c r="G134" s="232" t="s">
        <v>850</v>
      </c>
      <c r="H134" s="233">
        <v>480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8</v>
      </c>
    </row>
    <row r="135" s="2" customFormat="1" ht="21.75" customHeight="1">
      <c r="A135" s="39"/>
      <c r="B135" s="40"/>
      <c r="C135" s="229" t="s">
        <v>230</v>
      </c>
      <c r="D135" s="229" t="s">
        <v>205</v>
      </c>
      <c r="E135" s="230" t="s">
        <v>230</v>
      </c>
      <c r="F135" s="231" t="s">
        <v>2221</v>
      </c>
      <c r="G135" s="232" t="s">
        <v>850</v>
      </c>
      <c r="H135" s="233">
        <v>37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267</v>
      </c>
    </row>
    <row r="136" s="2" customFormat="1" ht="21.75" customHeight="1">
      <c r="A136" s="39"/>
      <c r="B136" s="40"/>
      <c r="C136" s="229" t="s">
        <v>234</v>
      </c>
      <c r="D136" s="229" t="s">
        <v>205</v>
      </c>
      <c r="E136" s="230" t="s">
        <v>234</v>
      </c>
      <c r="F136" s="231" t="s">
        <v>2222</v>
      </c>
      <c r="G136" s="232" t="s">
        <v>850</v>
      </c>
      <c r="H136" s="233">
        <v>37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277</v>
      </c>
    </row>
    <row r="137" s="2" customFormat="1" ht="21.75" customHeight="1">
      <c r="A137" s="39"/>
      <c r="B137" s="40"/>
      <c r="C137" s="229" t="s">
        <v>238</v>
      </c>
      <c r="D137" s="229" t="s">
        <v>205</v>
      </c>
      <c r="E137" s="230" t="s">
        <v>238</v>
      </c>
      <c r="F137" s="231" t="s">
        <v>2223</v>
      </c>
      <c r="G137" s="232" t="s">
        <v>850</v>
      </c>
      <c r="H137" s="233">
        <v>15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288</v>
      </c>
    </row>
    <row r="138" s="2" customFormat="1" ht="21.75" customHeight="1">
      <c r="A138" s="39"/>
      <c r="B138" s="40"/>
      <c r="C138" s="229" t="s">
        <v>248</v>
      </c>
      <c r="D138" s="229" t="s">
        <v>205</v>
      </c>
      <c r="E138" s="230" t="s">
        <v>248</v>
      </c>
      <c r="F138" s="231" t="s">
        <v>2224</v>
      </c>
      <c r="G138" s="232" t="s">
        <v>850</v>
      </c>
      <c r="H138" s="233">
        <v>15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299</v>
      </c>
    </row>
    <row r="139" s="2" customFormat="1" ht="21.75" customHeight="1">
      <c r="A139" s="39"/>
      <c r="B139" s="40"/>
      <c r="C139" s="229" t="s">
        <v>253</v>
      </c>
      <c r="D139" s="229" t="s">
        <v>205</v>
      </c>
      <c r="E139" s="230" t="s">
        <v>253</v>
      </c>
      <c r="F139" s="231" t="s">
        <v>2225</v>
      </c>
      <c r="G139" s="232" t="s">
        <v>850</v>
      </c>
      <c r="H139" s="233">
        <v>92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306</v>
      </c>
    </row>
    <row r="140" s="2" customFormat="1" ht="21.75" customHeight="1">
      <c r="A140" s="39"/>
      <c r="B140" s="40"/>
      <c r="C140" s="229" t="s">
        <v>8</v>
      </c>
      <c r="D140" s="229" t="s">
        <v>205</v>
      </c>
      <c r="E140" s="230" t="s">
        <v>8</v>
      </c>
      <c r="F140" s="231" t="s">
        <v>2226</v>
      </c>
      <c r="G140" s="232" t="s">
        <v>850</v>
      </c>
      <c r="H140" s="233">
        <v>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316</v>
      </c>
    </row>
    <row r="141" s="2" customFormat="1" ht="24.15" customHeight="1">
      <c r="A141" s="39"/>
      <c r="B141" s="40"/>
      <c r="C141" s="229" t="s">
        <v>261</v>
      </c>
      <c r="D141" s="229" t="s">
        <v>205</v>
      </c>
      <c r="E141" s="230" t="s">
        <v>261</v>
      </c>
      <c r="F141" s="231" t="s">
        <v>2227</v>
      </c>
      <c r="G141" s="232" t="s">
        <v>336</v>
      </c>
      <c r="H141" s="233">
        <v>122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329</v>
      </c>
    </row>
    <row r="142" s="2" customFormat="1" ht="24.15" customHeight="1">
      <c r="A142" s="39"/>
      <c r="B142" s="40"/>
      <c r="C142" s="229" t="s">
        <v>267</v>
      </c>
      <c r="D142" s="229" t="s">
        <v>205</v>
      </c>
      <c r="E142" s="230" t="s">
        <v>267</v>
      </c>
      <c r="F142" s="231" t="s">
        <v>2228</v>
      </c>
      <c r="G142" s="232" t="s">
        <v>850</v>
      </c>
      <c r="H142" s="233">
        <v>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338</v>
      </c>
    </row>
    <row r="143" s="2" customFormat="1" ht="24.15" customHeight="1">
      <c r="A143" s="39"/>
      <c r="B143" s="40"/>
      <c r="C143" s="229" t="s">
        <v>272</v>
      </c>
      <c r="D143" s="229" t="s">
        <v>205</v>
      </c>
      <c r="E143" s="230" t="s">
        <v>272</v>
      </c>
      <c r="F143" s="231" t="s">
        <v>2229</v>
      </c>
      <c r="G143" s="232" t="s">
        <v>850</v>
      </c>
      <c r="H143" s="233">
        <v>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16.5" customHeight="1">
      <c r="A144" s="39"/>
      <c r="B144" s="40"/>
      <c r="C144" s="229" t="s">
        <v>277</v>
      </c>
      <c r="D144" s="229" t="s">
        <v>205</v>
      </c>
      <c r="E144" s="230" t="s">
        <v>277</v>
      </c>
      <c r="F144" s="231" t="s">
        <v>2230</v>
      </c>
      <c r="G144" s="232" t="s">
        <v>850</v>
      </c>
      <c r="H144" s="233">
        <v>59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16.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2231</v>
      </c>
      <c r="G145" s="232" t="s">
        <v>850</v>
      </c>
      <c r="H145" s="233">
        <v>15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16.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2232</v>
      </c>
      <c r="G146" s="232" t="s">
        <v>850</v>
      </c>
      <c r="H146" s="233">
        <v>59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16.5" customHeight="1">
      <c r="A147" s="39"/>
      <c r="B147" s="40"/>
      <c r="C147" s="229" t="s">
        <v>294</v>
      </c>
      <c r="D147" s="229" t="s">
        <v>205</v>
      </c>
      <c r="E147" s="230" t="s">
        <v>294</v>
      </c>
      <c r="F147" s="231" t="s">
        <v>2233</v>
      </c>
      <c r="G147" s="232" t="s">
        <v>850</v>
      </c>
      <c r="H147" s="233">
        <v>59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413</v>
      </c>
    </row>
    <row r="148" s="2" customFormat="1" ht="21.75" customHeight="1">
      <c r="A148" s="39"/>
      <c r="B148" s="40"/>
      <c r="C148" s="229" t="s">
        <v>299</v>
      </c>
      <c r="D148" s="229" t="s">
        <v>205</v>
      </c>
      <c r="E148" s="230" t="s">
        <v>299</v>
      </c>
      <c r="F148" s="231" t="s">
        <v>2234</v>
      </c>
      <c r="G148" s="232" t="s">
        <v>850</v>
      </c>
      <c r="H148" s="233">
        <v>15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424</v>
      </c>
    </row>
    <row r="149" s="2" customFormat="1" ht="24.15" customHeight="1">
      <c r="A149" s="39"/>
      <c r="B149" s="40"/>
      <c r="C149" s="229" t="s">
        <v>7</v>
      </c>
      <c r="D149" s="229" t="s">
        <v>205</v>
      </c>
      <c r="E149" s="230" t="s">
        <v>7</v>
      </c>
      <c r="F149" s="231" t="s">
        <v>2235</v>
      </c>
      <c r="G149" s="232" t="s">
        <v>850</v>
      </c>
      <c r="H149" s="233">
        <v>3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221</v>
      </c>
    </row>
    <row r="150" s="2" customFormat="1" ht="21.75" customHeight="1">
      <c r="A150" s="39"/>
      <c r="B150" s="40"/>
      <c r="C150" s="229" t="s">
        <v>306</v>
      </c>
      <c r="D150" s="229" t="s">
        <v>205</v>
      </c>
      <c r="E150" s="230" t="s">
        <v>306</v>
      </c>
      <c r="F150" s="231" t="s">
        <v>2236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225</v>
      </c>
    </row>
    <row r="151" s="2" customFormat="1" ht="16.5" customHeight="1">
      <c r="A151" s="39"/>
      <c r="B151" s="40"/>
      <c r="C151" s="229" t="s">
        <v>312</v>
      </c>
      <c r="D151" s="229" t="s">
        <v>205</v>
      </c>
      <c r="E151" s="230" t="s">
        <v>312</v>
      </c>
      <c r="F151" s="231" t="s">
        <v>2237</v>
      </c>
      <c r="G151" s="232" t="s">
        <v>850</v>
      </c>
      <c r="H151" s="233">
        <v>480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452</v>
      </c>
    </row>
    <row r="152" s="2" customFormat="1" ht="16.5" customHeight="1">
      <c r="A152" s="39"/>
      <c r="B152" s="40"/>
      <c r="C152" s="229" t="s">
        <v>316</v>
      </c>
      <c r="D152" s="229" t="s">
        <v>205</v>
      </c>
      <c r="E152" s="230" t="s">
        <v>316</v>
      </c>
      <c r="F152" s="231" t="s">
        <v>2238</v>
      </c>
      <c r="G152" s="232" t="s">
        <v>2239</v>
      </c>
      <c r="H152" s="233">
        <v>108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462</v>
      </c>
    </row>
    <row r="153" s="2" customFormat="1" ht="24.15" customHeight="1">
      <c r="A153" s="39"/>
      <c r="B153" s="40"/>
      <c r="C153" s="229" t="s">
        <v>324</v>
      </c>
      <c r="D153" s="229" t="s">
        <v>205</v>
      </c>
      <c r="E153" s="230" t="s">
        <v>324</v>
      </c>
      <c r="F153" s="231" t="s">
        <v>2240</v>
      </c>
      <c r="G153" s="232" t="s">
        <v>2239</v>
      </c>
      <c r="H153" s="233">
        <v>108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229</v>
      </c>
    </row>
    <row r="154" s="2" customFormat="1" ht="16.5" customHeight="1">
      <c r="A154" s="39"/>
      <c r="B154" s="40"/>
      <c r="C154" s="229" t="s">
        <v>329</v>
      </c>
      <c r="D154" s="229" t="s">
        <v>205</v>
      </c>
      <c r="E154" s="230" t="s">
        <v>329</v>
      </c>
      <c r="F154" s="231" t="s">
        <v>2241</v>
      </c>
      <c r="G154" s="232" t="s">
        <v>850</v>
      </c>
      <c r="H154" s="233">
        <v>59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233</v>
      </c>
    </row>
    <row r="155" s="2" customFormat="1" ht="49.05" customHeight="1">
      <c r="A155" s="39"/>
      <c r="B155" s="40"/>
      <c r="C155" s="229" t="s">
        <v>333</v>
      </c>
      <c r="D155" s="229" t="s">
        <v>205</v>
      </c>
      <c r="E155" s="230" t="s">
        <v>333</v>
      </c>
      <c r="F155" s="231" t="s">
        <v>2242</v>
      </c>
      <c r="G155" s="232" t="s">
        <v>2243</v>
      </c>
      <c r="H155" s="233">
        <v>30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237</v>
      </c>
    </row>
    <row r="156" s="2" customFormat="1" ht="16.5" customHeight="1">
      <c r="A156" s="39"/>
      <c r="B156" s="40"/>
      <c r="C156" s="229" t="s">
        <v>338</v>
      </c>
      <c r="D156" s="229" t="s">
        <v>205</v>
      </c>
      <c r="E156" s="230" t="s">
        <v>338</v>
      </c>
      <c r="F156" s="231" t="s">
        <v>2244</v>
      </c>
      <c r="G156" s="232" t="s">
        <v>2245</v>
      </c>
      <c r="H156" s="233">
        <v>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242</v>
      </c>
    </row>
    <row r="157" s="2" customFormat="1" ht="16.5" customHeight="1">
      <c r="A157" s="39"/>
      <c r="B157" s="40"/>
      <c r="C157" s="229" t="s">
        <v>343</v>
      </c>
      <c r="D157" s="229" t="s">
        <v>205</v>
      </c>
      <c r="E157" s="230" t="s">
        <v>343</v>
      </c>
      <c r="F157" s="231" t="s">
        <v>2246</v>
      </c>
      <c r="G157" s="232" t="s">
        <v>2247</v>
      </c>
      <c r="H157" s="233">
        <v>14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251</v>
      </c>
    </row>
    <row r="158" s="2" customFormat="1" ht="16.5" customHeight="1">
      <c r="A158" s="39"/>
      <c r="B158" s="40"/>
      <c r="C158" s="229" t="s">
        <v>210</v>
      </c>
      <c r="D158" s="229" t="s">
        <v>205</v>
      </c>
      <c r="E158" s="230" t="s">
        <v>210</v>
      </c>
      <c r="F158" s="231" t="s">
        <v>2248</v>
      </c>
      <c r="G158" s="232" t="s">
        <v>850</v>
      </c>
      <c r="H158" s="233">
        <v>12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256</v>
      </c>
    </row>
    <row r="159" s="2" customFormat="1" ht="16.5" customHeight="1">
      <c r="A159" s="39"/>
      <c r="B159" s="40"/>
      <c r="C159" s="229" t="s">
        <v>360</v>
      </c>
      <c r="D159" s="229" t="s">
        <v>205</v>
      </c>
      <c r="E159" s="230" t="s">
        <v>360</v>
      </c>
      <c r="F159" s="231" t="s">
        <v>2249</v>
      </c>
      <c r="G159" s="232" t="s">
        <v>850</v>
      </c>
      <c r="H159" s="233">
        <v>28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260</v>
      </c>
    </row>
    <row r="160" s="2" customFormat="1" ht="16.5" customHeight="1">
      <c r="A160" s="39"/>
      <c r="B160" s="40"/>
      <c r="C160" s="229" t="s">
        <v>214</v>
      </c>
      <c r="D160" s="229" t="s">
        <v>205</v>
      </c>
      <c r="E160" s="230" t="s">
        <v>214</v>
      </c>
      <c r="F160" s="231" t="s">
        <v>2250</v>
      </c>
      <c r="G160" s="232" t="s">
        <v>850</v>
      </c>
      <c r="H160" s="233">
        <v>330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536</v>
      </c>
    </row>
    <row r="161" s="2" customFormat="1" ht="16.5" customHeight="1">
      <c r="A161" s="39"/>
      <c r="B161" s="40"/>
      <c r="C161" s="229" t="s">
        <v>374</v>
      </c>
      <c r="D161" s="229" t="s">
        <v>205</v>
      </c>
      <c r="E161" s="230" t="s">
        <v>374</v>
      </c>
      <c r="F161" s="231" t="s">
        <v>2251</v>
      </c>
      <c r="G161" s="232" t="s">
        <v>850</v>
      </c>
      <c r="H161" s="233">
        <v>69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264</v>
      </c>
    </row>
    <row r="162" s="2" customFormat="1" ht="37.8" customHeight="1">
      <c r="A162" s="39"/>
      <c r="B162" s="40"/>
      <c r="C162" s="229" t="s">
        <v>381</v>
      </c>
      <c r="D162" s="229" t="s">
        <v>205</v>
      </c>
      <c r="E162" s="230" t="s">
        <v>381</v>
      </c>
      <c r="F162" s="231" t="s">
        <v>2252</v>
      </c>
      <c r="G162" s="232" t="s">
        <v>850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270</v>
      </c>
    </row>
    <row r="163" s="2" customFormat="1" ht="37.8" customHeight="1">
      <c r="A163" s="39"/>
      <c r="B163" s="40"/>
      <c r="C163" s="229" t="s">
        <v>386</v>
      </c>
      <c r="D163" s="229" t="s">
        <v>205</v>
      </c>
      <c r="E163" s="230" t="s">
        <v>386</v>
      </c>
      <c r="F163" s="231" t="s">
        <v>2253</v>
      </c>
      <c r="G163" s="232" t="s">
        <v>220</v>
      </c>
      <c r="H163" s="233">
        <v>23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564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2254</v>
      </c>
      <c r="F164" s="216" t="s">
        <v>2255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SUM(P165:P178)</f>
        <v>0</v>
      </c>
      <c r="Q164" s="221"/>
      <c r="R164" s="222">
        <f>SUM(R165:R178)</f>
        <v>0</v>
      </c>
      <c r="S164" s="221"/>
      <c r="T164" s="223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76</v>
      </c>
      <c r="AY164" s="224" t="s">
        <v>203</v>
      </c>
      <c r="BK164" s="226">
        <f>SUM(BK165:BK178)</f>
        <v>0</v>
      </c>
    </row>
    <row r="165" s="2" customFormat="1" ht="24.15" customHeight="1">
      <c r="A165" s="39"/>
      <c r="B165" s="40"/>
      <c r="C165" s="229" t="s">
        <v>217</v>
      </c>
      <c r="D165" s="229" t="s">
        <v>205</v>
      </c>
      <c r="E165" s="230" t="s">
        <v>217</v>
      </c>
      <c r="F165" s="231" t="s">
        <v>2256</v>
      </c>
      <c r="G165" s="232" t="s">
        <v>850</v>
      </c>
      <c r="H165" s="233">
        <v>0.29999999999999999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574</v>
      </c>
    </row>
    <row r="166" s="2" customFormat="1" ht="16.5" customHeight="1">
      <c r="A166" s="39"/>
      <c r="B166" s="40"/>
      <c r="C166" s="229" t="s">
        <v>407</v>
      </c>
      <c r="D166" s="229" t="s">
        <v>205</v>
      </c>
      <c r="E166" s="230" t="s">
        <v>407</v>
      </c>
      <c r="F166" s="231" t="s">
        <v>2257</v>
      </c>
      <c r="G166" s="232" t="s">
        <v>850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275</v>
      </c>
    </row>
    <row r="167" s="2" customFormat="1" ht="24.15" customHeight="1">
      <c r="A167" s="39"/>
      <c r="B167" s="40"/>
      <c r="C167" s="229" t="s">
        <v>413</v>
      </c>
      <c r="D167" s="229" t="s">
        <v>205</v>
      </c>
      <c r="E167" s="230" t="s">
        <v>413</v>
      </c>
      <c r="F167" s="231" t="s">
        <v>2258</v>
      </c>
      <c r="G167" s="232" t="s">
        <v>850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280</v>
      </c>
    </row>
    <row r="168" s="2" customFormat="1" ht="24.15" customHeight="1">
      <c r="A168" s="39"/>
      <c r="B168" s="40"/>
      <c r="C168" s="229" t="s">
        <v>418</v>
      </c>
      <c r="D168" s="229" t="s">
        <v>205</v>
      </c>
      <c r="E168" s="230" t="s">
        <v>418</v>
      </c>
      <c r="F168" s="231" t="s">
        <v>2259</v>
      </c>
      <c r="G168" s="232" t="s">
        <v>850</v>
      </c>
      <c r="H168" s="233">
        <v>5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286</v>
      </c>
    </row>
    <row r="169" s="2" customFormat="1" ht="16.5" customHeight="1">
      <c r="A169" s="39"/>
      <c r="B169" s="40"/>
      <c r="C169" s="229" t="s">
        <v>424</v>
      </c>
      <c r="D169" s="229" t="s">
        <v>205</v>
      </c>
      <c r="E169" s="230" t="s">
        <v>424</v>
      </c>
      <c r="F169" s="231" t="s">
        <v>2260</v>
      </c>
      <c r="G169" s="232" t="s">
        <v>850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617</v>
      </c>
    </row>
    <row r="170" s="2" customFormat="1" ht="24.15" customHeight="1">
      <c r="A170" s="39"/>
      <c r="B170" s="40"/>
      <c r="C170" s="229" t="s">
        <v>429</v>
      </c>
      <c r="D170" s="229" t="s">
        <v>205</v>
      </c>
      <c r="E170" s="230" t="s">
        <v>429</v>
      </c>
      <c r="F170" s="231" t="s">
        <v>2261</v>
      </c>
      <c r="G170" s="232" t="s">
        <v>850</v>
      </c>
      <c r="H170" s="233">
        <v>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629</v>
      </c>
    </row>
    <row r="171" s="2" customFormat="1" ht="24.15" customHeight="1">
      <c r="A171" s="39"/>
      <c r="B171" s="40"/>
      <c r="C171" s="229" t="s">
        <v>221</v>
      </c>
      <c r="D171" s="229" t="s">
        <v>205</v>
      </c>
      <c r="E171" s="230" t="s">
        <v>221</v>
      </c>
      <c r="F171" s="231" t="s">
        <v>2262</v>
      </c>
      <c r="G171" s="232" t="s">
        <v>850</v>
      </c>
      <c r="H171" s="233">
        <v>14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642</v>
      </c>
    </row>
    <row r="172" s="2" customFormat="1" ht="21.75" customHeight="1">
      <c r="A172" s="39"/>
      <c r="B172" s="40"/>
      <c r="C172" s="229" t="s">
        <v>437</v>
      </c>
      <c r="D172" s="229" t="s">
        <v>205</v>
      </c>
      <c r="E172" s="230" t="s">
        <v>437</v>
      </c>
      <c r="F172" s="231" t="s">
        <v>2263</v>
      </c>
      <c r="G172" s="232" t="s">
        <v>850</v>
      </c>
      <c r="H172" s="233">
        <v>12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655</v>
      </c>
    </row>
    <row r="173" s="2" customFormat="1" ht="21.75" customHeight="1">
      <c r="A173" s="39"/>
      <c r="B173" s="40"/>
      <c r="C173" s="229" t="s">
        <v>225</v>
      </c>
      <c r="D173" s="229" t="s">
        <v>205</v>
      </c>
      <c r="E173" s="230" t="s">
        <v>225</v>
      </c>
      <c r="F173" s="231" t="s">
        <v>2264</v>
      </c>
      <c r="G173" s="232" t="s">
        <v>850</v>
      </c>
      <c r="H173" s="233">
        <v>3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671</v>
      </c>
    </row>
    <row r="174" s="2" customFormat="1" ht="24.15" customHeight="1">
      <c r="A174" s="39"/>
      <c r="B174" s="40"/>
      <c r="C174" s="229" t="s">
        <v>445</v>
      </c>
      <c r="D174" s="229" t="s">
        <v>205</v>
      </c>
      <c r="E174" s="230" t="s">
        <v>445</v>
      </c>
      <c r="F174" s="231" t="s">
        <v>2265</v>
      </c>
      <c r="G174" s="232" t="s">
        <v>850</v>
      </c>
      <c r="H174" s="233">
        <v>5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681</v>
      </c>
    </row>
    <row r="175" s="2" customFormat="1" ht="16.5" customHeight="1">
      <c r="A175" s="39"/>
      <c r="B175" s="40"/>
      <c r="C175" s="229" t="s">
        <v>452</v>
      </c>
      <c r="D175" s="229" t="s">
        <v>205</v>
      </c>
      <c r="E175" s="230" t="s">
        <v>452</v>
      </c>
      <c r="F175" s="231" t="s">
        <v>2266</v>
      </c>
      <c r="G175" s="232" t="s">
        <v>850</v>
      </c>
      <c r="H175" s="233">
        <v>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692</v>
      </c>
    </row>
    <row r="176" s="2" customFormat="1" ht="16.5" customHeight="1">
      <c r="A176" s="39"/>
      <c r="B176" s="40"/>
      <c r="C176" s="229" t="s">
        <v>458</v>
      </c>
      <c r="D176" s="229" t="s">
        <v>205</v>
      </c>
      <c r="E176" s="230" t="s">
        <v>458</v>
      </c>
      <c r="F176" s="231" t="s">
        <v>2267</v>
      </c>
      <c r="G176" s="232" t="s">
        <v>850</v>
      </c>
      <c r="H176" s="233">
        <v>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291</v>
      </c>
    </row>
    <row r="177" s="2" customFormat="1" ht="16.5" customHeight="1">
      <c r="A177" s="39"/>
      <c r="B177" s="40"/>
      <c r="C177" s="229" t="s">
        <v>462</v>
      </c>
      <c r="D177" s="229" t="s">
        <v>205</v>
      </c>
      <c r="E177" s="230" t="s">
        <v>462</v>
      </c>
      <c r="F177" s="231" t="s">
        <v>2268</v>
      </c>
      <c r="G177" s="232" t="s">
        <v>850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297</v>
      </c>
    </row>
    <row r="178" s="2" customFormat="1" ht="16.5" customHeight="1">
      <c r="A178" s="39"/>
      <c r="B178" s="40"/>
      <c r="C178" s="229" t="s">
        <v>466</v>
      </c>
      <c r="D178" s="229" t="s">
        <v>205</v>
      </c>
      <c r="E178" s="230" t="s">
        <v>466</v>
      </c>
      <c r="F178" s="231" t="s">
        <v>2269</v>
      </c>
      <c r="G178" s="232" t="s">
        <v>850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302</v>
      </c>
    </row>
    <row r="179" s="12" customFormat="1" ht="25.92" customHeight="1">
      <c r="A179" s="12"/>
      <c r="B179" s="213"/>
      <c r="C179" s="214"/>
      <c r="D179" s="215" t="s">
        <v>75</v>
      </c>
      <c r="E179" s="216" t="s">
        <v>2270</v>
      </c>
      <c r="F179" s="216" t="s">
        <v>2384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83</v>
      </c>
      <c r="AT179" s="225" t="s">
        <v>75</v>
      </c>
      <c r="AU179" s="225" t="s">
        <v>76</v>
      </c>
      <c r="AY179" s="224" t="s">
        <v>203</v>
      </c>
      <c r="BK179" s="226">
        <f>SUM(BK180:BK181)</f>
        <v>0</v>
      </c>
    </row>
    <row r="180" s="2" customFormat="1" ht="24.15" customHeight="1">
      <c r="A180" s="39"/>
      <c r="B180" s="40"/>
      <c r="C180" s="229" t="s">
        <v>229</v>
      </c>
      <c r="D180" s="229" t="s">
        <v>205</v>
      </c>
      <c r="E180" s="230" t="s">
        <v>229</v>
      </c>
      <c r="F180" s="231" t="s">
        <v>2271</v>
      </c>
      <c r="G180" s="232" t="s">
        <v>1576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305</v>
      </c>
    </row>
    <row r="181" s="2" customFormat="1" ht="24.15" customHeight="1">
      <c r="A181" s="39"/>
      <c r="B181" s="40"/>
      <c r="C181" s="229" t="s">
        <v>477</v>
      </c>
      <c r="D181" s="229" t="s">
        <v>205</v>
      </c>
      <c r="E181" s="230" t="s">
        <v>477</v>
      </c>
      <c r="F181" s="231" t="s">
        <v>2272</v>
      </c>
      <c r="G181" s="232" t="s">
        <v>1576</v>
      </c>
      <c r="H181" s="233">
        <v>1</v>
      </c>
      <c r="I181" s="234"/>
      <c r="J181" s="235">
        <f>ROUND(I181*H181,2)</f>
        <v>0</v>
      </c>
      <c r="K181" s="236"/>
      <c r="L181" s="45"/>
      <c r="M181" s="306" t="s">
        <v>1</v>
      </c>
      <c r="N181" s="307" t="s">
        <v>41</v>
      </c>
      <c r="O181" s="308"/>
      <c r="P181" s="309">
        <f>O181*H181</f>
        <v>0</v>
      </c>
      <c r="Q181" s="309">
        <v>0</v>
      </c>
      <c r="R181" s="309">
        <f>Q181*H181</f>
        <v>0</v>
      </c>
      <c r="S181" s="309">
        <v>0</v>
      </c>
      <c r="T181" s="31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309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EbvQVL/GguxMjvMM0G4aoHKXkTXaGvf/78IKwTGbiRruh/4iA9o21dqR/l6WqmIvAbFcdTtEmesKyB71QOOy+w==" hashValue="Ez9ZF+2eHKEgCJMe+KZfRdem2pLQ5agB9aul1gJPPtIuEETSu448oxqqePWbpgqJX78fn9qYKDr/dHGegrvE9w==" algorithmName="SHA-512" password="99DC"/>
  <autoFilter ref="C126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2630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3743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3739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ROUND((SUM(BE126:BE166)),  2)</f>
        <v>0</v>
      </c>
      <c r="G37" s="39"/>
      <c r="H37" s="39"/>
      <c r="I37" s="166">
        <v>0.20999999999999999</v>
      </c>
      <c r="J37" s="165">
        <f>ROUND(((SUM(BE126:BE166))*I37),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ROUND((SUM(BF126:BF166)),  2)</f>
        <v>0</v>
      </c>
      <c r="G38" s="39"/>
      <c r="H38" s="39"/>
      <c r="I38" s="166">
        <v>0.12</v>
      </c>
      <c r="J38" s="165">
        <f>ROUND(((SUM(BF126:BF166))*I38),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ROUND((SUM(BG126:BG166)),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ROUND((SUM(BH126:BH166)),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ROUND((SUM(BI126:BI166)),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2630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D.1.4.4b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3744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2275</v>
      </c>
      <c r="E102" s="193"/>
      <c r="F102" s="193"/>
      <c r="G102" s="193"/>
      <c r="H102" s="193"/>
      <c r="I102" s="193"/>
      <c r="J102" s="194">
        <f>J164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2630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2207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D.1.4.4b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P127+P164</f>
        <v>0</v>
      </c>
      <c r="Q126" s="105"/>
      <c r="R126" s="210">
        <f>R127+R164</f>
        <v>0</v>
      </c>
      <c r="S126" s="105"/>
      <c r="T126" s="211">
        <f>T127+T164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BK127+BK164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2213</v>
      </c>
      <c r="F127" s="216" t="s">
        <v>147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SUM(P128:P163)</f>
        <v>0</v>
      </c>
      <c r="Q127" s="221"/>
      <c r="R127" s="222">
        <f>SUM(R128:R163)</f>
        <v>0</v>
      </c>
      <c r="S127" s="221"/>
      <c r="T127" s="223">
        <f>SUM(T128:T163)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SUM(BK128:BK163)</f>
        <v>0</v>
      </c>
    </row>
    <row r="128" s="2" customFormat="1" ht="21.7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3745</v>
      </c>
      <c r="G128" s="232" t="s">
        <v>850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16.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3746</v>
      </c>
      <c r="G129" s="232" t="s">
        <v>850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16.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3747</v>
      </c>
      <c r="G130" s="232" t="s">
        <v>850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16.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3748</v>
      </c>
      <c r="G131" s="232" t="s">
        <v>850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16.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3749</v>
      </c>
      <c r="G132" s="232" t="s">
        <v>850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16.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3750</v>
      </c>
      <c r="G133" s="232" t="s">
        <v>850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16.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3751</v>
      </c>
      <c r="G134" s="232" t="s">
        <v>850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3752</v>
      </c>
      <c r="G135" s="232" t="s">
        <v>850</v>
      </c>
      <c r="H135" s="233">
        <v>260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3753</v>
      </c>
      <c r="G136" s="232" t="s">
        <v>850</v>
      </c>
      <c r="H136" s="233">
        <v>260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21.7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3754</v>
      </c>
      <c r="G137" s="232" t="s">
        <v>850</v>
      </c>
      <c r="H137" s="233">
        <v>40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3755</v>
      </c>
      <c r="G138" s="232" t="s">
        <v>850</v>
      </c>
      <c r="H138" s="233">
        <v>41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3756</v>
      </c>
      <c r="G139" s="232" t="s">
        <v>850</v>
      </c>
      <c r="H139" s="233">
        <v>6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3757</v>
      </c>
      <c r="G140" s="232" t="s">
        <v>850</v>
      </c>
      <c r="H140" s="233">
        <v>6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3758</v>
      </c>
      <c r="G141" s="232" t="s">
        <v>850</v>
      </c>
      <c r="H141" s="233">
        <v>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3759</v>
      </c>
      <c r="G142" s="232" t="s">
        <v>850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3760</v>
      </c>
      <c r="G143" s="232" t="s">
        <v>850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2" customFormat="1" ht="16.5" customHeight="1">
      <c r="A144" s="39"/>
      <c r="B144" s="40"/>
      <c r="C144" s="229" t="s">
        <v>283</v>
      </c>
      <c r="D144" s="229" t="s">
        <v>205</v>
      </c>
      <c r="E144" s="230" t="s">
        <v>283</v>
      </c>
      <c r="F144" s="231" t="s">
        <v>3761</v>
      </c>
      <c r="G144" s="232" t="s">
        <v>850</v>
      </c>
      <c r="H144" s="233">
        <v>4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381</v>
      </c>
    </row>
    <row r="145" s="2" customFormat="1" ht="16.5" customHeight="1">
      <c r="A145" s="39"/>
      <c r="B145" s="40"/>
      <c r="C145" s="229" t="s">
        <v>288</v>
      </c>
      <c r="D145" s="229" t="s">
        <v>205</v>
      </c>
      <c r="E145" s="230" t="s">
        <v>288</v>
      </c>
      <c r="F145" s="231" t="s">
        <v>3762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16.5" customHeight="1">
      <c r="A146" s="39"/>
      <c r="B146" s="40"/>
      <c r="C146" s="229" t="s">
        <v>294</v>
      </c>
      <c r="D146" s="229" t="s">
        <v>205</v>
      </c>
      <c r="E146" s="230" t="s">
        <v>294</v>
      </c>
      <c r="F146" s="231" t="s">
        <v>3763</v>
      </c>
      <c r="G146" s="232" t="s">
        <v>850</v>
      </c>
      <c r="H146" s="233">
        <v>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413</v>
      </c>
    </row>
    <row r="147" s="2" customFormat="1" ht="16.5" customHeight="1">
      <c r="A147" s="39"/>
      <c r="B147" s="40"/>
      <c r="C147" s="229" t="s">
        <v>299</v>
      </c>
      <c r="D147" s="229" t="s">
        <v>205</v>
      </c>
      <c r="E147" s="230" t="s">
        <v>299</v>
      </c>
      <c r="F147" s="231" t="s">
        <v>3764</v>
      </c>
      <c r="G147" s="232" t="s">
        <v>850</v>
      </c>
      <c r="H147" s="233">
        <v>2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424</v>
      </c>
    </row>
    <row r="148" s="2" customFormat="1" ht="16.5" customHeight="1">
      <c r="A148" s="39"/>
      <c r="B148" s="40"/>
      <c r="C148" s="229" t="s">
        <v>7</v>
      </c>
      <c r="D148" s="229" t="s">
        <v>205</v>
      </c>
      <c r="E148" s="230" t="s">
        <v>7</v>
      </c>
      <c r="F148" s="231" t="s">
        <v>3765</v>
      </c>
      <c r="G148" s="232" t="s">
        <v>850</v>
      </c>
      <c r="H148" s="233">
        <v>2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221</v>
      </c>
    </row>
    <row r="149" s="2" customFormat="1" ht="16.5" customHeight="1">
      <c r="A149" s="39"/>
      <c r="B149" s="40"/>
      <c r="C149" s="229" t="s">
        <v>306</v>
      </c>
      <c r="D149" s="229" t="s">
        <v>205</v>
      </c>
      <c r="E149" s="230" t="s">
        <v>306</v>
      </c>
      <c r="F149" s="231" t="s">
        <v>3766</v>
      </c>
      <c r="G149" s="232" t="s">
        <v>850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225</v>
      </c>
    </row>
    <row r="150" s="2" customFormat="1" ht="16.5" customHeight="1">
      <c r="A150" s="39"/>
      <c r="B150" s="40"/>
      <c r="C150" s="229" t="s">
        <v>312</v>
      </c>
      <c r="D150" s="229" t="s">
        <v>205</v>
      </c>
      <c r="E150" s="230" t="s">
        <v>312</v>
      </c>
      <c r="F150" s="231" t="s">
        <v>3767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452</v>
      </c>
    </row>
    <row r="151" s="2" customFormat="1" ht="16.5" customHeight="1">
      <c r="A151" s="39"/>
      <c r="B151" s="40"/>
      <c r="C151" s="229" t="s">
        <v>316</v>
      </c>
      <c r="D151" s="229" t="s">
        <v>205</v>
      </c>
      <c r="E151" s="230" t="s">
        <v>316</v>
      </c>
      <c r="F151" s="231" t="s">
        <v>3768</v>
      </c>
      <c r="G151" s="232" t="s">
        <v>850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462</v>
      </c>
    </row>
    <row r="152" s="2" customFormat="1" ht="16.5" customHeight="1">
      <c r="A152" s="39"/>
      <c r="B152" s="40"/>
      <c r="C152" s="229" t="s">
        <v>324</v>
      </c>
      <c r="D152" s="229" t="s">
        <v>205</v>
      </c>
      <c r="E152" s="230" t="s">
        <v>324</v>
      </c>
      <c r="F152" s="231" t="s">
        <v>3769</v>
      </c>
      <c r="G152" s="232" t="s">
        <v>850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229</v>
      </c>
    </row>
    <row r="153" s="2" customFormat="1" ht="16.5" customHeight="1">
      <c r="A153" s="39"/>
      <c r="B153" s="40"/>
      <c r="C153" s="229" t="s">
        <v>329</v>
      </c>
      <c r="D153" s="229" t="s">
        <v>205</v>
      </c>
      <c r="E153" s="230" t="s">
        <v>329</v>
      </c>
      <c r="F153" s="231" t="s">
        <v>3770</v>
      </c>
      <c r="G153" s="232" t="s">
        <v>850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233</v>
      </c>
    </row>
    <row r="154" s="2" customFormat="1" ht="16.5" customHeight="1">
      <c r="A154" s="39"/>
      <c r="B154" s="40"/>
      <c r="C154" s="229" t="s">
        <v>333</v>
      </c>
      <c r="D154" s="229" t="s">
        <v>205</v>
      </c>
      <c r="E154" s="230" t="s">
        <v>333</v>
      </c>
      <c r="F154" s="231" t="s">
        <v>3771</v>
      </c>
      <c r="G154" s="232" t="s">
        <v>336</v>
      </c>
      <c r="H154" s="233">
        <v>2562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237</v>
      </c>
    </row>
    <row r="155" s="2" customFormat="1" ht="21.75" customHeight="1">
      <c r="A155" s="39"/>
      <c r="B155" s="40"/>
      <c r="C155" s="229" t="s">
        <v>338</v>
      </c>
      <c r="D155" s="229" t="s">
        <v>205</v>
      </c>
      <c r="E155" s="230" t="s">
        <v>338</v>
      </c>
      <c r="F155" s="231" t="s">
        <v>3772</v>
      </c>
      <c r="G155" s="232" t="s">
        <v>336</v>
      </c>
      <c r="H155" s="233">
        <v>1615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242</v>
      </c>
    </row>
    <row r="156" s="2" customFormat="1" ht="21.75" customHeight="1">
      <c r="A156" s="39"/>
      <c r="B156" s="40"/>
      <c r="C156" s="229" t="s">
        <v>343</v>
      </c>
      <c r="D156" s="229" t="s">
        <v>205</v>
      </c>
      <c r="E156" s="230" t="s">
        <v>343</v>
      </c>
      <c r="F156" s="231" t="s">
        <v>3773</v>
      </c>
      <c r="G156" s="232" t="s">
        <v>336</v>
      </c>
      <c r="H156" s="233">
        <v>45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2" customFormat="1" ht="21.75" customHeight="1">
      <c r="A157" s="39"/>
      <c r="B157" s="40"/>
      <c r="C157" s="229" t="s">
        <v>210</v>
      </c>
      <c r="D157" s="229" t="s">
        <v>205</v>
      </c>
      <c r="E157" s="230" t="s">
        <v>210</v>
      </c>
      <c r="F157" s="231" t="s">
        <v>3774</v>
      </c>
      <c r="G157" s="232" t="s">
        <v>336</v>
      </c>
      <c r="H157" s="233">
        <v>35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256</v>
      </c>
    </row>
    <row r="158" s="2" customFormat="1" ht="16.5" customHeight="1">
      <c r="A158" s="39"/>
      <c r="B158" s="40"/>
      <c r="C158" s="229" t="s">
        <v>360</v>
      </c>
      <c r="D158" s="229" t="s">
        <v>205</v>
      </c>
      <c r="E158" s="230" t="s">
        <v>360</v>
      </c>
      <c r="F158" s="231" t="s">
        <v>3775</v>
      </c>
      <c r="G158" s="232" t="s">
        <v>336</v>
      </c>
      <c r="H158" s="233">
        <v>62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260</v>
      </c>
    </row>
    <row r="159" s="2" customFormat="1" ht="16.5" customHeight="1">
      <c r="A159" s="39"/>
      <c r="B159" s="40"/>
      <c r="C159" s="229" t="s">
        <v>214</v>
      </c>
      <c r="D159" s="229" t="s">
        <v>205</v>
      </c>
      <c r="E159" s="230" t="s">
        <v>214</v>
      </c>
      <c r="F159" s="231" t="s">
        <v>3776</v>
      </c>
      <c r="G159" s="232" t="s">
        <v>336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536</v>
      </c>
    </row>
    <row r="160" s="2" customFormat="1" ht="16.5" customHeight="1">
      <c r="A160" s="39"/>
      <c r="B160" s="40"/>
      <c r="C160" s="229" t="s">
        <v>374</v>
      </c>
      <c r="D160" s="229" t="s">
        <v>205</v>
      </c>
      <c r="E160" s="230" t="s">
        <v>374</v>
      </c>
      <c r="F160" s="231" t="s">
        <v>2407</v>
      </c>
      <c r="G160" s="232" t="s">
        <v>850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264</v>
      </c>
    </row>
    <row r="161" s="2" customFormat="1" ht="16.5" customHeight="1">
      <c r="A161" s="39"/>
      <c r="B161" s="40"/>
      <c r="C161" s="229" t="s">
        <v>381</v>
      </c>
      <c r="D161" s="229" t="s">
        <v>205</v>
      </c>
      <c r="E161" s="230" t="s">
        <v>381</v>
      </c>
      <c r="F161" s="231" t="s">
        <v>2246</v>
      </c>
      <c r="G161" s="232" t="s">
        <v>2247</v>
      </c>
      <c r="H161" s="233">
        <v>35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270</v>
      </c>
    </row>
    <row r="162" s="2" customFormat="1" ht="16.5" customHeight="1">
      <c r="A162" s="39"/>
      <c r="B162" s="40"/>
      <c r="C162" s="229" t="s">
        <v>386</v>
      </c>
      <c r="D162" s="229" t="s">
        <v>205</v>
      </c>
      <c r="E162" s="230" t="s">
        <v>386</v>
      </c>
      <c r="F162" s="231" t="s">
        <v>2268</v>
      </c>
      <c r="G162" s="232" t="s">
        <v>850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564</v>
      </c>
    </row>
    <row r="163" s="2" customFormat="1" ht="16.5" customHeight="1">
      <c r="A163" s="39"/>
      <c r="B163" s="40"/>
      <c r="C163" s="229" t="s">
        <v>217</v>
      </c>
      <c r="D163" s="229" t="s">
        <v>205</v>
      </c>
      <c r="E163" s="230" t="s">
        <v>217</v>
      </c>
      <c r="F163" s="231" t="s">
        <v>2269</v>
      </c>
      <c r="G163" s="232" t="s">
        <v>850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574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2254</v>
      </c>
      <c r="F164" s="216" t="s">
        <v>1814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SUM(P165:P166)</f>
        <v>0</v>
      </c>
      <c r="Q164" s="221"/>
      <c r="R164" s="222">
        <f>SUM(R165:R166)</f>
        <v>0</v>
      </c>
      <c r="S164" s="221"/>
      <c r="T164" s="22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76</v>
      </c>
      <c r="AY164" s="224" t="s">
        <v>203</v>
      </c>
      <c r="BK164" s="226">
        <f>SUM(BK165:BK166)</f>
        <v>0</v>
      </c>
    </row>
    <row r="165" s="2" customFormat="1" ht="24.15" customHeight="1">
      <c r="A165" s="39"/>
      <c r="B165" s="40"/>
      <c r="C165" s="229" t="s">
        <v>407</v>
      </c>
      <c r="D165" s="229" t="s">
        <v>205</v>
      </c>
      <c r="E165" s="230" t="s">
        <v>407</v>
      </c>
      <c r="F165" s="231" t="s">
        <v>2271</v>
      </c>
      <c r="G165" s="232" t="s">
        <v>1576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275</v>
      </c>
    </row>
    <row r="166" s="2" customFormat="1" ht="24.15" customHeight="1">
      <c r="A166" s="39"/>
      <c r="B166" s="40"/>
      <c r="C166" s="229" t="s">
        <v>413</v>
      </c>
      <c r="D166" s="229" t="s">
        <v>205</v>
      </c>
      <c r="E166" s="230" t="s">
        <v>413</v>
      </c>
      <c r="F166" s="231" t="s">
        <v>2272</v>
      </c>
      <c r="G166" s="232" t="s">
        <v>1576</v>
      </c>
      <c r="H166" s="233">
        <v>1</v>
      </c>
      <c r="I166" s="234"/>
      <c r="J166" s="235">
        <f>ROUND(I166*H166,2)</f>
        <v>0</v>
      </c>
      <c r="K166" s="236"/>
      <c r="L166" s="45"/>
      <c r="M166" s="306" t="s">
        <v>1</v>
      </c>
      <c r="N166" s="307" t="s">
        <v>41</v>
      </c>
      <c r="O166" s="308"/>
      <c r="P166" s="309">
        <f>O166*H166</f>
        <v>0</v>
      </c>
      <c r="Q166" s="309">
        <v>0</v>
      </c>
      <c r="R166" s="309">
        <f>Q166*H166</f>
        <v>0</v>
      </c>
      <c r="S166" s="309">
        <v>0</v>
      </c>
      <c r="T166" s="31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280</v>
      </c>
    </row>
    <row r="167" s="2" customFormat="1" ht="6.96" customHeight="1">
      <c r="A167" s="39"/>
      <c r="B167" s="67"/>
      <c r="C167" s="68"/>
      <c r="D167" s="68"/>
      <c r="E167" s="68"/>
      <c r="F167" s="68"/>
      <c r="G167" s="68"/>
      <c r="H167" s="68"/>
      <c r="I167" s="68"/>
      <c r="J167" s="68"/>
      <c r="K167" s="68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u+XiSe34zBjKmHAIpyQQKLWWxlbwWvCP068OUtS3a+E9cwEhBZEprPZA1FbtCHrdMfIxi+PjuTiX0rZZwIciSA==" hashValue="z7DbiXBIypVKW8EgacCCN/vU0l0Zs3xKHIdeF5m4fZyRs3xwZuuYlIcumhOT6MT/FMI7zEj5e1/Y52UDySay6A==" algorithmName="SHA-512" password="99DC"/>
  <autoFilter ref="C125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2630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3777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3739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ROUND((SUM(BE126:BE193)),  2)</f>
        <v>0</v>
      </c>
      <c r="G37" s="39"/>
      <c r="H37" s="39"/>
      <c r="I37" s="166">
        <v>0.20999999999999999</v>
      </c>
      <c r="J37" s="165">
        <f>ROUND(((SUM(BE126:BE193))*I37),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ROUND((SUM(BF126:BF193)),  2)</f>
        <v>0</v>
      </c>
      <c r="G38" s="39"/>
      <c r="H38" s="39"/>
      <c r="I38" s="166">
        <v>0.12</v>
      </c>
      <c r="J38" s="165">
        <f>ROUND(((SUM(BF126:BF193))*I38),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ROUND((SUM(BG126:BG193)),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ROUND((SUM(BH126:BH193)),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ROUND((SUM(BI126:BI193)),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2630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D.1.4.4c - Kabelové trasy slaboproudých rozvodů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2274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2275</v>
      </c>
      <c r="E102" s="193"/>
      <c r="F102" s="193"/>
      <c r="G102" s="193"/>
      <c r="H102" s="193"/>
      <c r="I102" s="193"/>
      <c r="J102" s="194">
        <f>J191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2630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2206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2207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D.1.4.4c - Kabelové trasy slaboproudých rozvodů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P127+P191</f>
        <v>0</v>
      </c>
      <c r="Q126" s="105"/>
      <c r="R126" s="210">
        <f>R127+R191</f>
        <v>0</v>
      </c>
      <c r="S126" s="105"/>
      <c r="T126" s="211">
        <f>T127+T191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BK127+BK191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2213</v>
      </c>
      <c r="F127" s="216" t="s">
        <v>111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SUM(P128:P190)</f>
        <v>0</v>
      </c>
      <c r="Q127" s="221"/>
      <c r="R127" s="222">
        <f>SUM(R128:R190)</f>
        <v>0</v>
      </c>
      <c r="S127" s="221"/>
      <c r="T127" s="223">
        <f>SUM(T128:T190)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SUM(BK128:BK190)</f>
        <v>0</v>
      </c>
    </row>
    <row r="128" s="2" customFormat="1" ht="24.1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2276</v>
      </c>
      <c r="G128" s="232" t="s">
        <v>336</v>
      </c>
      <c r="H128" s="233">
        <v>111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24.1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3778</v>
      </c>
      <c r="G129" s="232" t="s">
        <v>336</v>
      </c>
      <c r="H129" s="233">
        <v>148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24.1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2278</v>
      </c>
      <c r="G130" s="232" t="s">
        <v>336</v>
      </c>
      <c r="H130" s="233">
        <v>176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24.1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2279</v>
      </c>
      <c r="G131" s="232" t="s">
        <v>336</v>
      </c>
      <c r="H131" s="233">
        <v>1713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24.1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3779</v>
      </c>
      <c r="G132" s="232" t="s">
        <v>336</v>
      </c>
      <c r="H132" s="233">
        <v>185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24.1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3780</v>
      </c>
      <c r="G133" s="232" t="s">
        <v>336</v>
      </c>
      <c r="H133" s="233">
        <v>304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21.7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3781</v>
      </c>
      <c r="G134" s="232" t="s">
        <v>336</v>
      </c>
      <c r="H134" s="233">
        <v>196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2283</v>
      </c>
      <c r="G135" s="232" t="s">
        <v>850</v>
      </c>
      <c r="H135" s="233">
        <v>456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2284</v>
      </c>
      <c r="G136" s="232" t="s">
        <v>850</v>
      </c>
      <c r="H136" s="233">
        <v>134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24.1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2285</v>
      </c>
      <c r="G137" s="232" t="s">
        <v>850</v>
      </c>
      <c r="H137" s="233">
        <v>91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2286</v>
      </c>
      <c r="G138" s="232" t="s">
        <v>850</v>
      </c>
      <c r="H138" s="233">
        <v>11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2287</v>
      </c>
      <c r="G139" s="232" t="s">
        <v>850</v>
      </c>
      <c r="H139" s="233">
        <v>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2288</v>
      </c>
      <c r="G140" s="232" t="s">
        <v>850</v>
      </c>
      <c r="H140" s="233">
        <v>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2289</v>
      </c>
      <c r="G141" s="232" t="s">
        <v>336</v>
      </c>
      <c r="H141" s="233">
        <v>37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2290</v>
      </c>
      <c r="G142" s="232" t="s">
        <v>336</v>
      </c>
      <c r="H142" s="233">
        <v>33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2291</v>
      </c>
      <c r="G143" s="232" t="s">
        <v>850</v>
      </c>
      <c r="H143" s="233">
        <v>55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2" customFormat="1" ht="16.5" customHeight="1">
      <c r="A144" s="39"/>
      <c r="B144" s="40"/>
      <c r="C144" s="229" t="s">
        <v>283</v>
      </c>
      <c r="D144" s="229" t="s">
        <v>205</v>
      </c>
      <c r="E144" s="230" t="s">
        <v>283</v>
      </c>
      <c r="F144" s="231" t="s">
        <v>2292</v>
      </c>
      <c r="G144" s="232" t="s">
        <v>850</v>
      </c>
      <c r="H144" s="233">
        <v>15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381</v>
      </c>
    </row>
    <row r="145" s="2" customFormat="1" ht="16.5" customHeight="1">
      <c r="A145" s="39"/>
      <c r="B145" s="40"/>
      <c r="C145" s="229" t="s">
        <v>288</v>
      </c>
      <c r="D145" s="229" t="s">
        <v>205</v>
      </c>
      <c r="E145" s="230" t="s">
        <v>288</v>
      </c>
      <c r="F145" s="231" t="s">
        <v>2293</v>
      </c>
      <c r="G145" s="232" t="s">
        <v>850</v>
      </c>
      <c r="H145" s="233">
        <v>22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16.5" customHeight="1">
      <c r="A146" s="39"/>
      <c r="B146" s="40"/>
      <c r="C146" s="229" t="s">
        <v>294</v>
      </c>
      <c r="D146" s="229" t="s">
        <v>205</v>
      </c>
      <c r="E146" s="230" t="s">
        <v>294</v>
      </c>
      <c r="F146" s="231" t="s">
        <v>2294</v>
      </c>
      <c r="G146" s="232" t="s">
        <v>850</v>
      </c>
      <c r="H146" s="233">
        <v>28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413</v>
      </c>
    </row>
    <row r="147" s="2" customFormat="1" ht="16.5" customHeight="1">
      <c r="A147" s="39"/>
      <c r="B147" s="40"/>
      <c r="C147" s="229" t="s">
        <v>299</v>
      </c>
      <c r="D147" s="229" t="s">
        <v>205</v>
      </c>
      <c r="E147" s="230" t="s">
        <v>299</v>
      </c>
      <c r="F147" s="231" t="s">
        <v>2295</v>
      </c>
      <c r="G147" s="232" t="s">
        <v>336</v>
      </c>
      <c r="H147" s="233">
        <v>259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424</v>
      </c>
    </row>
    <row r="148" s="2" customFormat="1" ht="16.5" customHeight="1">
      <c r="A148" s="39"/>
      <c r="B148" s="40"/>
      <c r="C148" s="229" t="s">
        <v>7</v>
      </c>
      <c r="D148" s="229" t="s">
        <v>205</v>
      </c>
      <c r="E148" s="230" t="s">
        <v>7</v>
      </c>
      <c r="F148" s="231" t="s">
        <v>2296</v>
      </c>
      <c r="G148" s="232" t="s">
        <v>336</v>
      </c>
      <c r="H148" s="233">
        <v>42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221</v>
      </c>
    </row>
    <row r="149" s="2" customFormat="1" ht="16.5" customHeight="1">
      <c r="A149" s="39"/>
      <c r="B149" s="40"/>
      <c r="C149" s="229" t="s">
        <v>306</v>
      </c>
      <c r="D149" s="229" t="s">
        <v>205</v>
      </c>
      <c r="E149" s="230" t="s">
        <v>306</v>
      </c>
      <c r="F149" s="231" t="s">
        <v>2297</v>
      </c>
      <c r="G149" s="232" t="s">
        <v>336</v>
      </c>
      <c r="H149" s="233">
        <v>159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225</v>
      </c>
    </row>
    <row r="150" s="2" customFormat="1" ht="16.5" customHeight="1">
      <c r="A150" s="39"/>
      <c r="B150" s="40"/>
      <c r="C150" s="229" t="s">
        <v>312</v>
      </c>
      <c r="D150" s="229" t="s">
        <v>205</v>
      </c>
      <c r="E150" s="230" t="s">
        <v>312</v>
      </c>
      <c r="F150" s="231" t="s">
        <v>2298</v>
      </c>
      <c r="G150" s="232" t="s">
        <v>336</v>
      </c>
      <c r="H150" s="233">
        <v>19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452</v>
      </c>
    </row>
    <row r="151" s="2" customFormat="1" ht="16.5" customHeight="1">
      <c r="A151" s="39"/>
      <c r="B151" s="40"/>
      <c r="C151" s="229" t="s">
        <v>316</v>
      </c>
      <c r="D151" s="229" t="s">
        <v>205</v>
      </c>
      <c r="E151" s="230" t="s">
        <v>316</v>
      </c>
      <c r="F151" s="231" t="s">
        <v>2299</v>
      </c>
      <c r="G151" s="232" t="s">
        <v>850</v>
      </c>
      <c r="H151" s="233">
        <v>200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462</v>
      </c>
    </row>
    <row r="152" s="2" customFormat="1" ht="16.5" customHeight="1">
      <c r="A152" s="39"/>
      <c r="B152" s="40"/>
      <c r="C152" s="229" t="s">
        <v>324</v>
      </c>
      <c r="D152" s="229" t="s">
        <v>205</v>
      </c>
      <c r="E152" s="230" t="s">
        <v>324</v>
      </c>
      <c r="F152" s="231" t="s">
        <v>2300</v>
      </c>
      <c r="G152" s="232" t="s">
        <v>850</v>
      </c>
      <c r="H152" s="233">
        <v>34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229</v>
      </c>
    </row>
    <row r="153" s="2" customFormat="1" ht="16.5" customHeight="1">
      <c r="A153" s="39"/>
      <c r="B153" s="40"/>
      <c r="C153" s="229" t="s">
        <v>329</v>
      </c>
      <c r="D153" s="229" t="s">
        <v>205</v>
      </c>
      <c r="E153" s="230" t="s">
        <v>329</v>
      </c>
      <c r="F153" s="231" t="s">
        <v>2301</v>
      </c>
      <c r="G153" s="232" t="s">
        <v>850</v>
      </c>
      <c r="H153" s="233">
        <v>139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233</v>
      </c>
    </row>
    <row r="154" s="2" customFormat="1" ht="16.5" customHeight="1">
      <c r="A154" s="39"/>
      <c r="B154" s="40"/>
      <c r="C154" s="229" t="s">
        <v>333</v>
      </c>
      <c r="D154" s="229" t="s">
        <v>205</v>
      </c>
      <c r="E154" s="230" t="s">
        <v>333</v>
      </c>
      <c r="F154" s="231" t="s">
        <v>2302</v>
      </c>
      <c r="G154" s="232" t="s">
        <v>850</v>
      </c>
      <c r="H154" s="233">
        <v>1371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237</v>
      </c>
    </row>
    <row r="155" s="2" customFormat="1" ht="16.5" customHeight="1">
      <c r="A155" s="39"/>
      <c r="B155" s="40"/>
      <c r="C155" s="229" t="s">
        <v>338</v>
      </c>
      <c r="D155" s="229" t="s">
        <v>205</v>
      </c>
      <c r="E155" s="230" t="s">
        <v>338</v>
      </c>
      <c r="F155" s="231" t="s">
        <v>2303</v>
      </c>
      <c r="G155" s="232" t="s">
        <v>850</v>
      </c>
      <c r="H155" s="233">
        <v>413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242</v>
      </c>
    </row>
    <row r="156" s="2" customFormat="1" ht="16.5" customHeight="1">
      <c r="A156" s="39"/>
      <c r="B156" s="40"/>
      <c r="C156" s="229" t="s">
        <v>343</v>
      </c>
      <c r="D156" s="229" t="s">
        <v>205</v>
      </c>
      <c r="E156" s="230" t="s">
        <v>343</v>
      </c>
      <c r="F156" s="231" t="s">
        <v>2304</v>
      </c>
      <c r="G156" s="232" t="s">
        <v>850</v>
      </c>
      <c r="H156" s="233">
        <v>1380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2" customFormat="1" ht="16.5" customHeight="1">
      <c r="A157" s="39"/>
      <c r="B157" s="40"/>
      <c r="C157" s="229" t="s">
        <v>210</v>
      </c>
      <c r="D157" s="229" t="s">
        <v>205</v>
      </c>
      <c r="E157" s="230" t="s">
        <v>210</v>
      </c>
      <c r="F157" s="231" t="s">
        <v>2305</v>
      </c>
      <c r="G157" s="232" t="s">
        <v>336</v>
      </c>
      <c r="H157" s="233">
        <v>28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256</v>
      </c>
    </row>
    <row r="158" s="2" customFormat="1" ht="16.5" customHeight="1">
      <c r="A158" s="39"/>
      <c r="B158" s="40"/>
      <c r="C158" s="229" t="s">
        <v>360</v>
      </c>
      <c r="D158" s="229" t="s">
        <v>205</v>
      </c>
      <c r="E158" s="230" t="s">
        <v>360</v>
      </c>
      <c r="F158" s="231" t="s">
        <v>2306</v>
      </c>
      <c r="G158" s="232" t="s">
        <v>336</v>
      </c>
      <c r="H158" s="233">
        <v>28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260</v>
      </c>
    </row>
    <row r="159" s="2" customFormat="1" ht="16.5" customHeight="1">
      <c r="A159" s="39"/>
      <c r="B159" s="40"/>
      <c r="C159" s="229" t="s">
        <v>214</v>
      </c>
      <c r="D159" s="229" t="s">
        <v>205</v>
      </c>
      <c r="E159" s="230" t="s">
        <v>214</v>
      </c>
      <c r="F159" s="231" t="s">
        <v>2307</v>
      </c>
      <c r="G159" s="232" t="s">
        <v>336</v>
      </c>
      <c r="H159" s="233">
        <v>22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536</v>
      </c>
    </row>
    <row r="160" s="2" customFormat="1" ht="16.5" customHeight="1">
      <c r="A160" s="39"/>
      <c r="B160" s="40"/>
      <c r="C160" s="229" t="s">
        <v>374</v>
      </c>
      <c r="D160" s="229" t="s">
        <v>205</v>
      </c>
      <c r="E160" s="230" t="s">
        <v>374</v>
      </c>
      <c r="F160" s="231" t="s">
        <v>2308</v>
      </c>
      <c r="G160" s="232" t="s">
        <v>336</v>
      </c>
      <c r="H160" s="233">
        <v>18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264</v>
      </c>
    </row>
    <row r="161" s="2" customFormat="1" ht="16.5" customHeight="1">
      <c r="A161" s="39"/>
      <c r="B161" s="40"/>
      <c r="C161" s="229" t="s">
        <v>381</v>
      </c>
      <c r="D161" s="229" t="s">
        <v>205</v>
      </c>
      <c r="E161" s="230" t="s">
        <v>381</v>
      </c>
      <c r="F161" s="231" t="s">
        <v>2309</v>
      </c>
      <c r="G161" s="232" t="s">
        <v>336</v>
      </c>
      <c r="H161" s="233">
        <v>36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270</v>
      </c>
    </row>
    <row r="162" s="2" customFormat="1" ht="16.5" customHeight="1">
      <c r="A162" s="39"/>
      <c r="B162" s="40"/>
      <c r="C162" s="229" t="s">
        <v>386</v>
      </c>
      <c r="D162" s="229" t="s">
        <v>205</v>
      </c>
      <c r="E162" s="230" t="s">
        <v>386</v>
      </c>
      <c r="F162" s="231" t="s">
        <v>2310</v>
      </c>
      <c r="G162" s="232" t="s">
        <v>336</v>
      </c>
      <c r="H162" s="233">
        <v>36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564</v>
      </c>
    </row>
    <row r="163" s="2" customFormat="1" ht="49.05" customHeight="1">
      <c r="A163" s="39"/>
      <c r="B163" s="40"/>
      <c r="C163" s="229" t="s">
        <v>217</v>
      </c>
      <c r="D163" s="229" t="s">
        <v>205</v>
      </c>
      <c r="E163" s="230" t="s">
        <v>217</v>
      </c>
      <c r="F163" s="231" t="s">
        <v>2311</v>
      </c>
      <c r="G163" s="232" t="s">
        <v>336</v>
      </c>
      <c r="H163" s="233">
        <v>14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574</v>
      </c>
    </row>
    <row r="164" s="2" customFormat="1" ht="37.8" customHeight="1">
      <c r="A164" s="39"/>
      <c r="B164" s="40"/>
      <c r="C164" s="229" t="s">
        <v>407</v>
      </c>
      <c r="D164" s="229" t="s">
        <v>205</v>
      </c>
      <c r="E164" s="230" t="s">
        <v>407</v>
      </c>
      <c r="F164" s="231" t="s">
        <v>2312</v>
      </c>
      <c r="G164" s="232" t="s">
        <v>850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275</v>
      </c>
    </row>
    <row r="165" s="2" customFormat="1" ht="37.8" customHeight="1">
      <c r="A165" s="39"/>
      <c r="B165" s="40"/>
      <c r="C165" s="229" t="s">
        <v>413</v>
      </c>
      <c r="D165" s="229" t="s">
        <v>205</v>
      </c>
      <c r="E165" s="230" t="s">
        <v>413</v>
      </c>
      <c r="F165" s="231" t="s">
        <v>2313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280</v>
      </c>
    </row>
    <row r="166" s="2" customFormat="1" ht="16.5" customHeight="1">
      <c r="A166" s="39"/>
      <c r="B166" s="40"/>
      <c r="C166" s="229" t="s">
        <v>418</v>
      </c>
      <c r="D166" s="229" t="s">
        <v>205</v>
      </c>
      <c r="E166" s="230" t="s">
        <v>418</v>
      </c>
      <c r="F166" s="231" t="s">
        <v>2314</v>
      </c>
      <c r="G166" s="232" t="s">
        <v>336</v>
      </c>
      <c r="H166" s="233">
        <v>34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286</v>
      </c>
    </row>
    <row r="167" s="2" customFormat="1" ht="16.5" customHeight="1">
      <c r="A167" s="39"/>
      <c r="B167" s="40"/>
      <c r="C167" s="229" t="s">
        <v>424</v>
      </c>
      <c r="D167" s="229" t="s">
        <v>205</v>
      </c>
      <c r="E167" s="230" t="s">
        <v>424</v>
      </c>
      <c r="F167" s="231" t="s">
        <v>2315</v>
      </c>
      <c r="G167" s="232" t="s">
        <v>850</v>
      </c>
      <c r="H167" s="233">
        <v>15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617</v>
      </c>
    </row>
    <row r="168" s="2" customFormat="1" ht="16.5" customHeight="1">
      <c r="A168" s="39"/>
      <c r="B168" s="40"/>
      <c r="C168" s="229" t="s">
        <v>429</v>
      </c>
      <c r="D168" s="229" t="s">
        <v>205</v>
      </c>
      <c r="E168" s="230" t="s">
        <v>429</v>
      </c>
      <c r="F168" s="231" t="s">
        <v>2316</v>
      </c>
      <c r="G168" s="232" t="s">
        <v>850</v>
      </c>
      <c r="H168" s="233">
        <v>8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629</v>
      </c>
    </row>
    <row r="169" s="2" customFormat="1" ht="16.5" customHeight="1">
      <c r="A169" s="39"/>
      <c r="B169" s="40"/>
      <c r="C169" s="229" t="s">
        <v>221</v>
      </c>
      <c r="D169" s="229" t="s">
        <v>205</v>
      </c>
      <c r="E169" s="230" t="s">
        <v>221</v>
      </c>
      <c r="F169" s="231" t="s">
        <v>2317</v>
      </c>
      <c r="G169" s="232" t="s">
        <v>850</v>
      </c>
      <c r="H169" s="233">
        <v>15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642</v>
      </c>
    </row>
    <row r="170" s="2" customFormat="1" ht="16.5" customHeight="1">
      <c r="A170" s="39"/>
      <c r="B170" s="40"/>
      <c r="C170" s="229" t="s">
        <v>437</v>
      </c>
      <c r="D170" s="229" t="s">
        <v>205</v>
      </c>
      <c r="E170" s="230" t="s">
        <v>437</v>
      </c>
      <c r="F170" s="231" t="s">
        <v>2318</v>
      </c>
      <c r="G170" s="232" t="s">
        <v>850</v>
      </c>
      <c r="H170" s="233">
        <v>15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655</v>
      </c>
    </row>
    <row r="171" s="2" customFormat="1" ht="16.5" customHeight="1">
      <c r="A171" s="39"/>
      <c r="B171" s="40"/>
      <c r="C171" s="229" t="s">
        <v>225</v>
      </c>
      <c r="D171" s="229" t="s">
        <v>205</v>
      </c>
      <c r="E171" s="230" t="s">
        <v>225</v>
      </c>
      <c r="F171" s="231" t="s">
        <v>2319</v>
      </c>
      <c r="G171" s="232" t="s">
        <v>850</v>
      </c>
      <c r="H171" s="233">
        <v>23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671</v>
      </c>
    </row>
    <row r="172" s="2" customFormat="1" ht="16.5" customHeight="1">
      <c r="A172" s="39"/>
      <c r="B172" s="40"/>
      <c r="C172" s="229" t="s">
        <v>445</v>
      </c>
      <c r="D172" s="229" t="s">
        <v>205</v>
      </c>
      <c r="E172" s="230" t="s">
        <v>445</v>
      </c>
      <c r="F172" s="231" t="s">
        <v>3782</v>
      </c>
      <c r="G172" s="232" t="s">
        <v>850</v>
      </c>
      <c r="H172" s="233">
        <v>14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681</v>
      </c>
    </row>
    <row r="173" s="2" customFormat="1" ht="16.5" customHeight="1">
      <c r="A173" s="39"/>
      <c r="B173" s="40"/>
      <c r="C173" s="229" t="s">
        <v>452</v>
      </c>
      <c r="D173" s="229" t="s">
        <v>205</v>
      </c>
      <c r="E173" s="230" t="s">
        <v>452</v>
      </c>
      <c r="F173" s="231" t="s">
        <v>3783</v>
      </c>
      <c r="G173" s="232" t="s">
        <v>850</v>
      </c>
      <c r="H173" s="233">
        <v>14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692</v>
      </c>
    </row>
    <row r="174" s="2" customFormat="1" ht="16.5" customHeight="1">
      <c r="A174" s="39"/>
      <c r="B174" s="40"/>
      <c r="C174" s="229" t="s">
        <v>458</v>
      </c>
      <c r="D174" s="229" t="s">
        <v>205</v>
      </c>
      <c r="E174" s="230" t="s">
        <v>458</v>
      </c>
      <c r="F174" s="231" t="s">
        <v>2248</v>
      </c>
      <c r="G174" s="232" t="s">
        <v>850</v>
      </c>
      <c r="H174" s="233">
        <v>11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291</v>
      </c>
    </row>
    <row r="175" s="2" customFormat="1" ht="21.75" customHeight="1">
      <c r="A175" s="39"/>
      <c r="B175" s="40"/>
      <c r="C175" s="229" t="s">
        <v>462</v>
      </c>
      <c r="D175" s="229" t="s">
        <v>205</v>
      </c>
      <c r="E175" s="230" t="s">
        <v>462</v>
      </c>
      <c r="F175" s="231" t="s">
        <v>2321</v>
      </c>
      <c r="G175" s="232" t="s">
        <v>850</v>
      </c>
      <c r="H175" s="233">
        <v>11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297</v>
      </c>
    </row>
    <row r="176" s="2" customFormat="1" ht="21.75" customHeight="1">
      <c r="A176" s="39"/>
      <c r="B176" s="40"/>
      <c r="C176" s="229" t="s">
        <v>466</v>
      </c>
      <c r="D176" s="229" t="s">
        <v>205</v>
      </c>
      <c r="E176" s="230" t="s">
        <v>466</v>
      </c>
      <c r="F176" s="231" t="s">
        <v>2322</v>
      </c>
      <c r="G176" s="232" t="s">
        <v>850</v>
      </c>
      <c r="H176" s="233">
        <v>330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302</v>
      </c>
    </row>
    <row r="177" s="2" customFormat="1" ht="16.5" customHeight="1">
      <c r="A177" s="39"/>
      <c r="B177" s="40"/>
      <c r="C177" s="229" t="s">
        <v>229</v>
      </c>
      <c r="D177" s="229" t="s">
        <v>205</v>
      </c>
      <c r="E177" s="230" t="s">
        <v>229</v>
      </c>
      <c r="F177" s="231" t="s">
        <v>2323</v>
      </c>
      <c r="G177" s="232" t="s">
        <v>850</v>
      </c>
      <c r="H177" s="233">
        <v>176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305</v>
      </c>
    </row>
    <row r="178" s="2" customFormat="1" ht="16.5" customHeight="1">
      <c r="A178" s="39"/>
      <c r="B178" s="40"/>
      <c r="C178" s="229" t="s">
        <v>477</v>
      </c>
      <c r="D178" s="229" t="s">
        <v>205</v>
      </c>
      <c r="E178" s="230" t="s">
        <v>477</v>
      </c>
      <c r="F178" s="231" t="s">
        <v>2324</v>
      </c>
      <c r="G178" s="232" t="s">
        <v>850</v>
      </c>
      <c r="H178" s="233">
        <v>154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309</v>
      </c>
    </row>
    <row r="179" s="2" customFormat="1" ht="16.5" customHeight="1">
      <c r="A179" s="39"/>
      <c r="B179" s="40"/>
      <c r="C179" s="229" t="s">
        <v>233</v>
      </c>
      <c r="D179" s="229" t="s">
        <v>205</v>
      </c>
      <c r="E179" s="230" t="s">
        <v>233</v>
      </c>
      <c r="F179" s="231" t="s">
        <v>2325</v>
      </c>
      <c r="G179" s="232" t="s">
        <v>850</v>
      </c>
      <c r="H179" s="233">
        <v>11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315</v>
      </c>
    </row>
    <row r="180" s="2" customFormat="1" ht="16.5" customHeight="1">
      <c r="A180" s="39"/>
      <c r="B180" s="40"/>
      <c r="C180" s="229" t="s">
        <v>488</v>
      </c>
      <c r="D180" s="229" t="s">
        <v>205</v>
      </c>
      <c r="E180" s="230" t="s">
        <v>488</v>
      </c>
      <c r="F180" s="231" t="s">
        <v>2326</v>
      </c>
      <c r="G180" s="232" t="s">
        <v>850</v>
      </c>
      <c r="H180" s="233">
        <v>8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319</v>
      </c>
    </row>
    <row r="181" s="2" customFormat="1" ht="16.5" customHeight="1">
      <c r="A181" s="39"/>
      <c r="B181" s="40"/>
      <c r="C181" s="229" t="s">
        <v>237</v>
      </c>
      <c r="D181" s="229" t="s">
        <v>205</v>
      </c>
      <c r="E181" s="230" t="s">
        <v>237</v>
      </c>
      <c r="F181" s="231" t="s">
        <v>2327</v>
      </c>
      <c r="G181" s="232" t="s">
        <v>850</v>
      </c>
      <c r="H181" s="233">
        <v>3164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327</v>
      </c>
    </row>
    <row r="182" s="2" customFormat="1" ht="24.15" customHeight="1">
      <c r="A182" s="39"/>
      <c r="B182" s="40"/>
      <c r="C182" s="229" t="s">
        <v>497</v>
      </c>
      <c r="D182" s="229" t="s">
        <v>205</v>
      </c>
      <c r="E182" s="230" t="s">
        <v>497</v>
      </c>
      <c r="F182" s="231" t="s">
        <v>2328</v>
      </c>
      <c r="G182" s="232" t="s">
        <v>850</v>
      </c>
      <c r="H182" s="233">
        <v>1643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774</v>
      </c>
    </row>
    <row r="183" s="2" customFormat="1" ht="16.5" customHeight="1">
      <c r="A183" s="39"/>
      <c r="B183" s="40"/>
      <c r="C183" s="229" t="s">
        <v>242</v>
      </c>
      <c r="D183" s="229" t="s">
        <v>205</v>
      </c>
      <c r="E183" s="230" t="s">
        <v>242</v>
      </c>
      <c r="F183" s="231" t="s">
        <v>2329</v>
      </c>
      <c r="G183" s="232" t="s">
        <v>336</v>
      </c>
      <c r="H183" s="233">
        <v>1295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783</v>
      </c>
    </row>
    <row r="184" s="2" customFormat="1" ht="16.5" customHeight="1">
      <c r="A184" s="39"/>
      <c r="B184" s="40"/>
      <c r="C184" s="229" t="s">
        <v>504</v>
      </c>
      <c r="D184" s="229" t="s">
        <v>205</v>
      </c>
      <c r="E184" s="230" t="s">
        <v>504</v>
      </c>
      <c r="F184" s="231" t="s">
        <v>2330</v>
      </c>
      <c r="G184" s="232" t="s">
        <v>2247</v>
      </c>
      <c r="H184" s="233">
        <v>108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792</v>
      </c>
    </row>
    <row r="185" s="2" customFormat="1" ht="16.5" customHeight="1">
      <c r="A185" s="39"/>
      <c r="B185" s="40"/>
      <c r="C185" s="229" t="s">
        <v>251</v>
      </c>
      <c r="D185" s="229" t="s">
        <v>205</v>
      </c>
      <c r="E185" s="230" t="s">
        <v>251</v>
      </c>
      <c r="F185" s="231" t="s">
        <v>2331</v>
      </c>
      <c r="G185" s="232" t="s">
        <v>2332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801</v>
      </c>
    </row>
    <row r="186" s="2" customFormat="1" ht="16.5" customHeight="1">
      <c r="A186" s="39"/>
      <c r="B186" s="40"/>
      <c r="C186" s="229" t="s">
        <v>513</v>
      </c>
      <c r="D186" s="229" t="s">
        <v>205</v>
      </c>
      <c r="E186" s="230" t="s">
        <v>513</v>
      </c>
      <c r="F186" s="231" t="s">
        <v>2333</v>
      </c>
      <c r="G186" s="232" t="s">
        <v>213</v>
      </c>
      <c r="H186" s="233">
        <v>3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332</v>
      </c>
    </row>
    <row r="187" s="2" customFormat="1" ht="16.5" customHeight="1">
      <c r="A187" s="39"/>
      <c r="B187" s="40"/>
      <c r="C187" s="229" t="s">
        <v>256</v>
      </c>
      <c r="D187" s="229" t="s">
        <v>205</v>
      </c>
      <c r="E187" s="230" t="s">
        <v>256</v>
      </c>
      <c r="F187" s="231" t="s">
        <v>2246</v>
      </c>
      <c r="G187" s="232" t="s">
        <v>2247</v>
      </c>
      <c r="H187" s="233">
        <v>12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337</v>
      </c>
    </row>
    <row r="188" s="2" customFormat="1" ht="16.5" customHeight="1">
      <c r="A188" s="39"/>
      <c r="B188" s="40"/>
      <c r="C188" s="229" t="s">
        <v>522</v>
      </c>
      <c r="D188" s="229" t="s">
        <v>205</v>
      </c>
      <c r="E188" s="230" t="s">
        <v>522</v>
      </c>
      <c r="F188" s="231" t="s">
        <v>2334</v>
      </c>
      <c r="G188" s="232" t="s">
        <v>2335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829</v>
      </c>
    </row>
    <row r="189" s="2" customFormat="1" ht="16.5" customHeight="1">
      <c r="A189" s="39"/>
      <c r="B189" s="40"/>
      <c r="C189" s="229" t="s">
        <v>260</v>
      </c>
      <c r="D189" s="229" t="s">
        <v>205</v>
      </c>
      <c r="E189" s="230" t="s">
        <v>260</v>
      </c>
      <c r="F189" s="231" t="s">
        <v>2268</v>
      </c>
      <c r="G189" s="232" t="s">
        <v>850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841</v>
      </c>
    </row>
    <row r="190" s="2" customFormat="1" ht="16.5" customHeight="1">
      <c r="A190" s="39"/>
      <c r="B190" s="40"/>
      <c r="C190" s="229" t="s">
        <v>531</v>
      </c>
      <c r="D190" s="229" t="s">
        <v>205</v>
      </c>
      <c r="E190" s="230" t="s">
        <v>531</v>
      </c>
      <c r="F190" s="231" t="s">
        <v>2269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853</v>
      </c>
    </row>
    <row r="191" s="12" customFormat="1" ht="25.92" customHeight="1">
      <c r="A191" s="12"/>
      <c r="B191" s="213"/>
      <c r="C191" s="214"/>
      <c r="D191" s="215" t="s">
        <v>75</v>
      </c>
      <c r="E191" s="216" t="s">
        <v>2254</v>
      </c>
      <c r="F191" s="216" t="s">
        <v>1814</v>
      </c>
      <c r="G191" s="214"/>
      <c r="H191" s="214"/>
      <c r="I191" s="217"/>
      <c r="J191" s="218">
        <f>BK191</f>
        <v>0</v>
      </c>
      <c r="K191" s="214"/>
      <c r="L191" s="219"/>
      <c r="M191" s="220"/>
      <c r="N191" s="221"/>
      <c r="O191" s="221"/>
      <c r="P191" s="222">
        <f>SUM(P192:P193)</f>
        <v>0</v>
      </c>
      <c r="Q191" s="221"/>
      <c r="R191" s="222">
        <f>SUM(R192:R193)</f>
        <v>0</v>
      </c>
      <c r="S191" s="221"/>
      <c r="T191" s="22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83</v>
      </c>
      <c r="AT191" s="225" t="s">
        <v>75</v>
      </c>
      <c r="AU191" s="225" t="s">
        <v>76</v>
      </c>
      <c r="AY191" s="224" t="s">
        <v>203</v>
      </c>
      <c r="BK191" s="226">
        <f>SUM(BK192:BK193)</f>
        <v>0</v>
      </c>
    </row>
    <row r="192" s="2" customFormat="1" ht="24.15" customHeight="1">
      <c r="A192" s="39"/>
      <c r="B192" s="40"/>
      <c r="C192" s="229" t="s">
        <v>536</v>
      </c>
      <c r="D192" s="229" t="s">
        <v>205</v>
      </c>
      <c r="E192" s="230" t="s">
        <v>536</v>
      </c>
      <c r="F192" s="231" t="s">
        <v>2271</v>
      </c>
      <c r="G192" s="232" t="s">
        <v>1576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860</v>
      </c>
    </row>
    <row r="193" s="2" customFormat="1" ht="24.15" customHeight="1">
      <c r="A193" s="39"/>
      <c r="B193" s="40"/>
      <c r="C193" s="229" t="s">
        <v>541</v>
      </c>
      <c r="D193" s="229" t="s">
        <v>205</v>
      </c>
      <c r="E193" s="230" t="s">
        <v>541</v>
      </c>
      <c r="F193" s="231" t="s">
        <v>3784</v>
      </c>
      <c r="G193" s="232" t="s">
        <v>1576</v>
      </c>
      <c r="H193" s="233">
        <v>1</v>
      </c>
      <c r="I193" s="234"/>
      <c r="J193" s="235">
        <f>ROUND(I193*H193,2)</f>
        <v>0</v>
      </c>
      <c r="K193" s="236"/>
      <c r="L193" s="45"/>
      <c r="M193" s="306" t="s">
        <v>1</v>
      </c>
      <c r="N193" s="307" t="s">
        <v>41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209</v>
      </c>
      <c r="AT193" s="241" t="s">
        <v>205</v>
      </c>
      <c r="AU193" s="241" t="s">
        <v>83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209</v>
      </c>
      <c r="BM193" s="241" t="s">
        <v>868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Dt2LSH7jD7TTXxoSlCqiSnuw29UZHSicfFowQswRQMVRZiCbE/z912QYtgHs8zZhTMH25PiC3Z84LDOYL5y1rA==" hashValue="mdFK7ecaUUl5ZPDhFEwewpuc6e3bunLahZAb5nEhudObs13wEmeVGLukT9IMLFX1fZrNVvDMRu0IcdGKLR9fvw==" algorithmName="SHA-512" password="99DC"/>
  <autoFilter ref="C125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2630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3739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ROUND((SUM(BE128:BE155)),  2)</f>
        <v>0</v>
      </c>
      <c r="G37" s="39"/>
      <c r="H37" s="39"/>
      <c r="I37" s="166">
        <v>0.20999999999999999</v>
      </c>
      <c r="J37" s="165">
        <f>ROUND(((SUM(BE128:BE155))*I37),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ROUND((SUM(BF128:BF155)),  2)</f>
        <v>0</v>
      </c>
      <c r="G38" s="39"/>
      <c r="H38" s="39"/>
      <c r="I38" s="166">
        <v>0.12</v>
      </c>
      <c r="J38" s="165">
        <f>ROUND(((SUM(BF128:BF155))*I38),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2630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D.1.4.4d - Grafická nástavba, vizualizace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2409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3786</v>
      </c>
      <c r="E102" s="193"/>
      <c r="F102" s="193"/>
      <c r="G102" s="193"/>
      <c r="H102" s="193"/>
      <c r="I102" s="193"/>
      <c r="J102" s="194">
        <f>J136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3787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3788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188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Objekty OU, část D a DM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158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2630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160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311" t="s">
        <v>2206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2207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D.1.4.4d - Grafická nástavba, vizualizace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31. 8. 2018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Ostravská univerzita</v>
      </c>
      <c r="G124" s="41"/>
      <c r="H124" s="41"/>
      <c r="I124" s="33" t="s">
        <v>30</v>
      </c>
      <c r="J124" s="37" t="str">
        <f>E25</f>
        <v>Marpo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189</v>
      </c>
      <c r="D127" s="204" t="s">
        <v>61</v>
      </c>
      <c r="E127" s="204" t="s">
        <v>57</v>
      </c>
      <c r="F127" s="204" t="s">
        <v>58</v>
      </c>
      <c r="G127" s="204" t="s">
        <v>190</v>
      </c>
      <c r="H127" s="204" t="s">
        <v>191</v>
      </c>
      <c r="I127" s="204" t="s">
        <v>192</v>
      </c>
      <c r="J127" s="205" t="s">
        <v>165</v>
      </c>
      <c r="K127" s="206" t="s">
        <v>193</v>
      </c>
      <c r="L127" s="207"/>
      <c r="M127" s="101" t="s">
        <v>1</v>
      </c>
      <c r="N127" s="102" t="s">
        <v>40</v>
      </c>
      <c r="O127" s="102" t="s">
        <v>194</v>
      </c>
      <c r="P127" s="102" t="s">
        <v>195</v>
      </c>
      <c r="Q127" s="102" t="s">
        <v>196</v>
      </c>
      <c r="R127" s="102" t="s">
        <v>197</v>
      </c>
      <c r="S127" s="102" t="s">
        <v>198</v>
      </c>
      <c r="T127" s="103" t="s">
        <v>199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200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P129+P136+P149+P152</f>
        <v>0</v>
      </c>
      <c r="Q128" s="105"/>
      <c r="R128" s="210">
        <f>R129+R136+R149+R152</f>
        <v>0</v>
      </c>
      <c r="S128" s="105"/>
      <c r="T128" s="211">
        <f>T129+T136+T149+T152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167</v>
      </c>
      <c r="BK128" s="212">
        <f>BK129+BK136+BK149+BK152</f>
        <v>0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2144</v>
      </c>
      <c r="F129" s="216" t="s">
        <v>2411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SUM(P130:P135)</f>
        <v>0</v>
      </c>
      <c r="Q129" s="221"/>
      <c r="R129" s="222">
        <f>SUM(R130:R135)</f>
        <v>0</v>
      </c>
      <c r="S129" s="221"/>
      <c r="T129" s="223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203</v>
      </c>
      <c r="BK129" s="226">
        <f>SUM(BK130:BK135)</f>
        <v>0</v>
      </c>
    </row>
    <row r="130" s="2" customFormat="1" ht="16.5" customHeight="1">
      <c r="A130" s="39"/>
      <c r="B130" s="40"/>
      <c r="C130" s="229" t="s">
        <v>83</v>
      </c>
      <c r="D130" s="229" t="s">
        <v>205</v>
      </c>
      <c r="E130" s="230" t="s">
        <v>83</v>
      </c>
      <c r="F130" s="231" t="s">
        <v>3789</v>
      </c>
      <c r="G130" s="232" t="s">
        <v>850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85</v>
      </c>
    </row>
    <row r="131" s="2" customFormat="1">
      <c r="A131" s="39"/>
      <c r="B131" s="40"/>
      <c r="C131" s="41"/>
      <c r="D131" s="245" t="s">
        <v>474</v>
      </c>
      <c r="E131" s="41"/>
      <c r="F131" s="276" t="s">
        <v>3790</v>
      </c>
      <c r="G131" s="41"/>
      <c r="H131" s="41"/>
      <c r="I131" s="277"/>
      <c r="J131" s="41"/>
      <c r="K131" s="41"/>
      <c r="L131" s="45"/>
      <c r="M131" s="278"/>
      <c r="N131" s="279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474</v>
      </c>
      <c r="AU131" s="18" t="s">
        <v>83</v>
      </c>
    </row>
    <row r="132" s="2" customFormat="1" ht="16.5" customHeight="1">
      <c r="A132" s="39"/>
      <c r="B132" s="40"/>
      <c r="C132" s="229" t="s">
        <v>85</v>
      </c>
      <c r="D132" s="229" t="s">
        <v>205</v>
      </c>
      <c r="E132" s="230" t="s">
        <v>85</v>
      </c>
      <c r="F132" s="231" t="s">
        <v>3791</v>
      </c>
      <c r="G132" s="232" t="s">
        <v>850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209</v>
      </c>
    </row>
    <row r="133" s="2" customFormat="1">
      <c r="A133" s="39"/>
      <c r="B133" s="40"/>
      <c r="C133" s="41"/>
      <c r="D133" s="245" t="s">
        <v>474</v>
      </c>
      <c r="E133" s="41"/>
      <c r="F133" s="276" t="s">
        <v>3792</v>
      </c>
      <c r="G133" s="41"/>
      <c r="H133" s="41"/>
      <c r="I133" s="277"/>
      <c r="J133" s="41"/>
      <c r="K133" s="41"/>
      <c r="L133" s="45"/>
      <c r="M133" s="278"/>
      <c r="N133" s="279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474</v>
      </c>
      <c r="AU133" s="18" t="s">
        <v>83</v>
      </c>
    </row>
    <row r="134" s="2" customFormat="1" ht="16.5" customHeight="1">
      <c r="A134" s="39"/>
      <c r="B134" s="40"/>
      <c r="C134" s="229" t="s">
        <v>108</v>
      </c>
      <c r="D134" s="229" t="s">
        <v>205</v>
      </c>
      <c r="E134" s="230" t="s">
        <v>108</v>
      </c>
      <c r="F134" s="231" t="s">
        <v>3793</v>
      </c>
      <c r="G134" s="232" t="s">
        <v>850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226</v>
      </c>
    </row>
    <row r="135" s="2" customFormat="1" ht="33" customHeight="1">
      <c r="A135" s="39"/>
      <c r="B135" s="40"/>
      <c r="C135" s="229" t="s">
        <v>209</v>
      </c>
      <c r="D135" s="229" t="s">
        <v>205</v>
      </c>
      <c r="E135" s="230" t="s">
        <v>209</v>
      </c>
      <c r="F135" s="231" t="s">
        <v>3794</v>
      </c>
      <c r="G135" s="232" t="s">
        <v>850</v>
      </c>
      <c r="H135" s="233">
        <v>2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234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2203</v>
      </c>
      <c r="F136" s="216" t="s">
        <v>3795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SUM(P137:P148)</f>
        <v>0</v>
      </c>
      <c r="Q136" s="221"/>
      <c r="R136" s="222">
        <f>SUM(R137:R148)</f>
        <v>0</v>
      </c>
      <c r="S136" s="221"/>
      <c r="T136" s="223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203</v>
      </c>
      <c r="BK136" s="226">
        <f>SUM(BK137:BK148)</f>
        <v>0</v>
      </c>
    </row>
    <row r="137" s="2" customFormat="1" ht="16.5" customHeight="1">
      <c r="A137" s="39"/>
      <c r="B137" s="40"/>
      <c r="C137" s="229" t="s">
        <v>222</v>
      </c>
      <c r="D137" s="229" t="s">
        <v>205</v>
      </c>
      <c r="E137" s="230" t="s">
        <v>222</v>
      </c>
      <c r="F137" s="231" t="s">
        <v>3796</v>
      </c>
      <c r="G137" s="232" t="s">
        <v>850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248</v>
      </c>
    </row>
    <row r="138" s="2" customFormat="1">
      <c r="A138" s="39"/>
      <c r="B138" s="40"/>
      <c r="C138" s="41"/>
      <c r="D138" s="245" t="s">
        <v>474</v>
      </c>
      <c r="E138" s="41"/>
      <c r="F138" s="276" t="s">
        <v>3797</v>
      </c>
      <c r="G138" s="41"/>
      <c r="H138" s="41"/>
      <c r="I138" s="277"/>
      <c r="J138" s="41"/>
      <c r="K138" s="41"/>
      <c r="L138" s="45"/>
      <c r="M138" s="278"/>
      <c r="N138" s="27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474</v>
      </c>
      <c r="AU138" s="18" t="s">
        <v>83</v>
      </c>
    </row>
    <row r="139" s="2" customFormat="1" ht="21.75" customHeight="1">
      <c r="A139" s="39"/>
      <c r="B139" s="40"/>
      <c r="C139" s="229" t="s">
        <v>226</v>
      </c>
      <c r="D139" s="229" t="s">
        <v>205</v>
      </c>
      <c r="E139" s="230" t="s">
        <v>226</v>
      </c>
      <c r="F139" s="231" t="s">
        <v>3798</v>
      </c>
      <c r="G139" s="232" t="s">
        <v>3799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8</v>
      </c>
    </row>
    <row r="140" s="2" customFormat="1" ht="16.5" customHeight="1">
      <c r="A140" s="39"/>
      <c r="B140" s="40"/>
      <c r="C140" s="229" t="s">
        <v>230</v>
      </c>
      <c r="D140" s="229" t="s">
        <v>205</v>
      </c>
      <c r="E140" s="230" t="s">
        <v>230</v>
      </c>
      <c r="F140" s="231" t="s">
        <v>3800</v>
      </c>
      <c r="G140" s="232" t="s">
        <v>3799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267</v>
      </c>
    </row>
    <row r="141" s="2" customFormat="1" ht="16.5" customHeight="1">
      <c r="A141" s="39"/>
      <c r="B141" s="40"/>
      <c r="C141" s="229" t="s">
        <v>234</v>
      </c>
      <c r="D141" s="229" t="s">
        <v>205</v>
      </c>
      <c r="E141" s="230" t="s">
        <v>238</v>
      </c>
      <c r="F141" s="231" t="s">
        <v>3801</v>
      </c>
      <c r="G141" s="232" t="s">
        <v>2247</v>
      </c>
      <c r="H141" s="233">
        <v>35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288</v>
      </c>
    </row>
    <row r="142" s="2" customFormat="1" ht="16.5" customHeight="1">
      <c r="A142" s="39"/>
      <c r="B142" s="40"/>
      <c r="C142" s="229" t="s">
        <v>238</v>
      </c>
      <c r="D142" s="229" t="s">
        <v>205</v>
      </c>
      <c r="E142" s="230" t="s">
        <v>248</v>
      </c>
      <c r="F142" s="231" t="s">
        <v>3802</v>
      </c>
      <c r="G142" s="232" t="s">
        <v>2247</v>
      </c>
      <c r="H142" s="233">
        <v>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299</v>
      </c>
    </row>
    <row r="143" s="2" customFormat="1" ht="16.5" customHeight="1">
      <c r="A143" s="39"/>
      <c r="B143" s="40"/>
      <c r="C143" s="229" t="s">
        <v>248</v>
      </c>
      <c r="D143" s="229" t="s">
        <v>205</v>
      </c>
      <c r="E143" s="230" t="s">
        <v>253</v>
      </c>
      <c r="F143" s="231" t="s">
        <v>3803</v>
      </c>
      <c r="G143" s="232" t="s">
        <v>2247</v>
      </c>
      <c r="H143" s="233">
        <v>47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306</v>
      </c>
    </row>
    <row r="144" s="2" customFormat="1" ht="16.5" customHeight="1">
      <c r="A144" s="39"/>
      <c r="B144" s="40"/>
      <c r="C144" s="229" t="s">
        <v>253</v>
      </c>
      <c r="D144" s="229" t="s">
        <v>205</v>
      </c>
      <c r="E144" s="230" t="s">
        <v>8</v>
      </c>
      <c r="F144" s="231" t="s">
        <v>3804</v>
      </c>
      <c r="G144" s="232" t="s">
        <v>2247</v>
      </c>
      <c r="H144" s="233">
        <v>8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316</v>
      </c>
    </row>
    <row r="145" s="2" customFormat="1" ht="16.5" customHeight="1">
      <c r="A145" s="39"/>
      <c r="B145" s="40"/>
      <c r="C145" s="229" t="s">
        <v>8</v>
      </c>
      <c r="D145" s="229" t="s">
        <v>205</v>
      </c>
      <c r="E145" s="230" t="s">
        <v>261</v>
      </c>
      <c r="F145" s="231" t="s">
        <v>3805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329</v>
      </c>
    </row>
    <row r="146" s="2" customFormat="1" ht="16.5" customHeight="1">
      <c r="A146" s="39"/>
      <c r="B146" s="40"/>
      <c r="C146" s="229" t="s">
        <v>261</v>
      </c>
      <c r="D146" s="229" t="s">
        <v>205</v>
      </c>
      <c r="E146" s="230" t="s">
        <v>267</v>
      </c>
      <c r="F146" s="231" t="s">
        <v>3806</v>
      </c>
      <c r="G146" s="232" t="s">
        <v>850</v>
      </c>
      <c r="H146" s="233">
        <v>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338</v>
      </c>
    </row>
    <row r="147" s="2" customFormat="1" ht="16.5" customHeight="1">
      <c r="A147" s="39"/>
      <c r="B147" s="40"/>
      <c r="C147" s="229" t="s">
        <v>267</v>
      </c>
      <c r="D147" s="229" t="s">
        <v>205</v>
      </c>
      <c r="E147" s="230" t="s">
        <v>272</v>
      </c>
      <c r="F147" s="231" t="s">
        <v>3807</v>
      </c>
      <c r="G147" s="232" t="s">
        <v>850</v>
      </c>
      <c r="H147" s="233">
        <v>250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210</v>
      </c>
    </row>
    <row r="148" s="2" customFormat="1" ht="16.5" customHeight="1">
      <c r="A148" s="39"/>
      <c r="B148" s="40"/>
      <c r="C148" s="229" t="s">
        <v>272</v>
      </c>
      <c r="D148" s="229" t="s">
        <v>205</v>
      </c>
      <c r="E148" s="230" t="s">
        <v>277</v>
      </c>
      <c r="F148" s="231" t="s">
        <v>3808</v>
      </c>
      <c r="G148" s="232" t="s">
        <v>3809</v>
      </c>
      <c r="H148" s="233">
        <v>250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214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2414</v>
      </c>
      <c r="F149" s="216" t="s">
        <v>3810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76</v>
      </c>
      <c r="AY149" s="224" t="s">
        <v>203</v>
      </c>
      <c r="BK149" s="226">
        <f>SUM(BK150:BK151)</f>
        <v>0</v>
      </c>
    </row>
    <row r="150" s="2" customFormat="1" ht="16.5" customHeight="1">
      <c r="A150" s="39"/>
      <c r="B150" s="40"/>
      <c r="C150" s="229" t="s">
        <v>277</v>
      </c>
      <c r="D150" s="229" t="s">
        <v>205</v>
      </c>
      <c r="E150" s="230" t="s">
        <v>283</v>
      </c>
      <c r="F150" s="231" t="s">
        <v>3811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381</v>
      </c>
    </row>
    <row r="151" s="2" customFormat="1" ht="16.5" customHeight="1">
      <c r="A151" s="39"/>
      <c r="B151" s="40"/>
      <c r="C151" s="229" t="s">
        <v>283</v>
      </c>
      <c r="D151" s="229" t="s">
        <v>205</v>
      </c>
      <c r="E151" s="230" t="s">
        <v>288</v>
      </c>
      <c r="F151" s="231" t="s">
        <v>3812</v>
      </c>
      <c r="G151" s="232" t="s">
        <v>850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217</v>
      </c>
    </row>
    <row r="152" s="12" customFormat="1" ht="25.92" customHeight="1">
      <c r="A152" s="12"/>
      <c r="B152" s="213"/>
      <c r="C152" s="214"/>
      <c r="D152" s="215" t="s">
        <v>75</v>
      </c>
      <c r="E152" s="216" t="s">
        <v>75</v>
      </c>
      <c r="F152" s="216" t="s">
        <v>2384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SUM(P153:P155)</f>
        <v>0</v>
      </c>
      <c r="Q152" s="221"/>
      <c r="R152" s="222">
        <f>SUM(R153:R155)</f>
        <v>0</v>
      </c>
      <c r="S152" s="221"/>
      <c r="T152" s="223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76</v>
      </c>
      <c r="AY152" s="224" t="s">
        <v>203</v>
      </c>
      <c r="BK152" s="226">
        <f>SUM(BK153:BK155)</f>
        <v>0</v>
      </c>
    </row>
    <row r="153" s="2" customFormat="1" ht="16.5" customHeight="1">
      <c r="A153" s="39"/>
      <c r="B153" s="40"/>
      <c r="C153" s="229" t="s">
        <v>288</v>
      </c>
      <c r="D153" s="229" t="s">
        <v>205</v>
      </c>
      <c r="E153" s="230" t="s">
        <v>294</v>
      </c>
      <c r="F153" s="231" t="s">
        <v>3813</v>
      </c>
      <c r="G153" s="232" t="s">
        <v>1576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413</v>
      </c>
    </row>
    <row r="154" s="2" customFormat="1" ht="24.15" customHeight="1">
      <c r="A154" s="39"/>
      <c r="B154" s="40"/>
      <c r="C154" s="229" t="s">
        <v>294</v>
      </c>
      <c r="D154" s="229" t="s">
        <v>205</v>
      </c>
      <c r="E154" s="230" t="s">
        <v>299</v>
      </c>
      <c r="F154" s="231" t="s">
        <v>3814</v>
      </c>
      <c r="G154" s="232" t="s">
        <v>1576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424</v>
      </c>
    </row>
    <row r="155" s="2" customFormat="1">
      <c r="A155" s="39"/>
      <c r="B155" s="40"/>
      <c r="C155" s="41"/>
      <c r="D155" s="245" t="s">
        <v>474</v>
      </c>
      <c r="E155" s="41"/>
      <c r="F155" s="276" t="s">
        <v>3815</v>
      </c>
      <c r="G155" s="41"/>
      <c r="H155" s="41"/>
      <c r="I155" s="277"/>
      <c r="J155" s="41"/>
      <c r="K155" s="41"/>
      <c r="L155" s="45"/>
      <c r="M155" s="312"/>
      <c r="N155" s="313"/>
      <c r="O155" s="308"/>
      <c r="P155" s="308"/>
      <c r="Q155" s="308"/>
      <c r="R155" s="308"/>
      <c r="S155" s="308"/>
      <c r="T155" s="314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474</v>
      </c>
      <c r="AU155" s="18" t="s">
        <v>83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50omlrJ2ISLE33A3MgS8F65YYQ/TNs6kKj1/E/v767UFjywLRnUkjp5GtLFlrRXYPKZhYmMHU7lcAeW6jlPwPw==" hashValue="aPCPQY9t46C9bGrkcTXy/IZr/GY5dJOJxRrOCzEq8Zgvz2NhJ5HvBXkASBySzMQEdLyhj8InpOnBwnX96XB0PA==" algorithmName="SHA-512" password="99DC"/>
  <autoFilter ref="C127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2630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2456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ROUND((SUM(BE139:BE284)),  2)</f>
        <v>0</v>
      </c>
      <c r="G35" s="39"/>
      <c r="H35" s="39"/>
      <c r="I35" s="166">
        <v>0.20999999999999999</v>
      </c>
      <c r="J35" s="165">
        <f>ROUND(((SUM(BE139:BE284))*I35),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ROUND((SUM(BF139:BF284)),  2)</f>
        <v>0</v>
      </c>
      <c r="G36" s="39"/>
      <c r="H36" s="39"/>
      <c r="I36" s="166">
        <v>0.12</v>
      </c>
      <c r="J36" s="165">
        <f>ROUND(((SUM(BF139:BF284))*I36),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ROUND((SUM(BG139:BG284)),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ROUND((SUM(BH139:BH284)),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ROUND((SUM(BI139:BI284)),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2630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3816</v>
      </c>
      <c r="E99" s="193"/>
      <c r="F99" s="193"/>
      <c r="G99" s="193"/>
      <c r="H99" s="193"/>
      <c r="I99" s="193"/>
      <c r="J99" s="194">
        <f>J140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3817</v>
      </c>
      <c r="E100" s="193"/>
      <c r="F100" s="193"/>
      <c r="G100" s="193"/>
      <c r="H100" s="193"/>
      <c r="I100" s="193"/>
      <c r="J100" s="194">
        <f>J151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3818</v>
      </c>
      <c r="E101" s="193"/>
      <c r="F101" s="193"/>
      <c r="G101" s="193"/>
      <c r="H101" s="193"/>
      <c r="I101" s="193"/>
      <c r="J101" s="194">
        <f>J155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3819</v>
      </c>
      <c r="E102" s="193"/>
      <c r="F102" s="193"/>
      <c r="G102" s="193"/>
      <c r="H102" s="193"/>
      <c r="I102" s="193"/>
      <c r="J102" s="194">
        <f>J168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3820</v>
      </c>
      <c r="E103" s="193"/>
      <c r="F103" s="193"/>
      <c r="G103" s="193"/>
      <c r="H103" s="193"/>
      <c r="I103" s="193"/>
      <c r="J103" s="194">
        <f>J175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3821</v>
      </c>
      <c r="E104" s="193"/>
      <c r="F104" s="193"/>
      <c r="G104" s="193"/>
      <c r="H104" s="193"/>
      <c r="I104" s="193"/>
      <c r="J104" s="194">
        <f>J182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3822</v>
      </c>
      <c r="E105" s="193"/>
      <c r="F105" s="193"/>
      <c r="G105" s="193"/>
      <c r="H105" s="193"/>
      <c r="I105" s="193"/>
      <c r="J105" s="194">
        <f>J192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3823</v>
      </c>
      <c r="E106" s="193"/>
      <c r="F106" s="193"/>
      <c r="G106" s="193"/>
      <c r="H106" s="193"/>
      <c r="I106" s="193"/>
      <c r="J106" s="194">
        <f>J196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3824</v>
      </c>
      <c r="E107" s="193"/>
      <c r="F107" s="193"/>
      <c r="G107" s="193"/>
      <c r="H107" s="193"/>
      <c r="I107" s="193"/>
      <c r="J107" s="194">
        <f>J203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3825</v>
      </c>
      <c r="E108" s="193"/>
      <c r="F108" s="193"/>
      <c r="G108" s="193"/>
      <c r="H108" s="193"/>
      <c r="I108" s="193"/>
      <c r="J108" s="194">
        <f>J207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3826</v>
      </c>
      <c r="E109" s="193"/>
      <c r="F109" s="193"/>
      <c r="G109" s="193"/>
      <c r="H109" s="193"/>
      <c r="I109" s="193"/>
      <c r="J109" s="194">
        <f>J213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3827</v>
      </c>
      <c r="E110" s="193"/>
      <c r="F110" s="193"/>
      <c r="G110" s="193"/>
      <c r="H110" s="193"/>
      <c r="I110" s="193"/>
      <c r="J110" s="194">
        <f>J223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3828</v>
      </c>
      <c r="E111" s="193"/>
      <c r="F111" s="193"/>
      <c r="G111" s="193"/>
      <c r="H111" s="193"/>
      <c r="I111" s="193"/>
      <c r="J111" s="194">
        <f>J227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3829</v>
      </c>
      <c r="E112" s="193"/>
      <c r="F112" s="193"/>
      <c r="G112" s="193"/>
      <c r="H112" s="193"/>
      <c r="I112" s="193"/>
      <c r="J112" s="194">
        <f>J236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0"/>
      <c r="C113" s="191"/>
      <c r="D113" s="192" t="s">
        <v>3830</v>
      </c>
      <c r="E113" s="193"/>
      <c r="F113" s="193"/>
      <c r="G113" s="193"/>
      <c r="H113" s="193"/>
      <c r="I113" s="193"/>
      <c r="J113" s="194">
        <f>J244</f>
        <v>0</v>
      </c>
      <c r="K113" s="191"/>
      <c r="L113" s="19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0"/>
      <c r="C114" s="191"/>
      <c r="D114" s="192" t="s">
        <v>3831</v>
      </c>
      <c r="E114" s="193"/>
      <c r="F114" s="193"/>
      <c r="G114" s="193"/>
      <c r="H114" s="193"/>
      <c r="I114" s="193"/>
      <c r="J114" s="194">
        <f>J252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0"/>
      <c r="C115" s="191"/>
      <c r="D115" s="192" t="s">
        <v>3832</v>
      </c>
      <c r="E115" s="193"/>
      <c r="F115" s="193"/>
      <c r="G115" s="193"/>
      <c r="H115" s="193"/>
      <c r="I115" s="193"/>
      <c r="J115" s="194">
        <f>J262</f>
        <v>0</v>
      </c>
      <c r="K115" s="191"/>
      <c r="L115" s="19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0"/>
      <c r="C116" s="191"/>
      <c r="D116" s="192" t="s">
        <v>3833</v>
      </c>
      <c r="E116" s="193"/>
      <c r="F116" s="193"/>
      <c r="G116" s="193"/>
      <c r="H116" s="193"/>
      <c r="I116" s="193"/>
      <c r="J116" s="194">
        <f>J268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0"/>
      <c r="C117" s="191"/>
      <c r="D117" s="192" t="s">
        <v>3834</v>
      </c>
      <c r="E117" s="193"/>
      <c r="F117" s="193"/>
      <c r="G117" s="193"/>
      <c r="H117" s="193"/>
      <c r="I117" s="193"/>
      <c r="J117" s="194">
        <f>J278</f>
        <v>0</v>
      </c>
      <c r="K117" s="191"/>
      <c r="L117" s="195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188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Objekty OU, část D a DM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158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85" t="s">
        <v>2630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160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E11</f>
        <v>D.1.4.6 - Vzduchotechnika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F14</f>
        <v xml:space="preserve"> </v>
      </c>
      <c r="G133" s="41"/>
      <c r="H133" s="41"/>
      <c r="I133" s="33" t="s">
        <v>22</v>
      </c>
      <c r="J133" s="80" t="str">
        <f>IF(J14="","",J14)</f>
        <v>31. 8. 2018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E17</f>
        <v>Ostravská univerzita</v>
      </c>
      <c r="G135" s="41"/>
      <c r="H135" s="41"/>
      <c r="I135" s="33" t="s">
        <v>30</v>
      </c>
      <c r="J135" s="37" t="str">
        <f>E23</f>
        <v>Marpo s.r.o.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28</v>
      </c>
      <c r="D136" s="41"/>
      <c r="E136" s="41"/>
      <c r="F136" s="28" t="str">
        <f>IF(E20="","",E20)</f>
        <v>Vyplň údaj</v>
      </c>
      <c r="G136" s="41"/>
      <c r="H136" s="41"/>
      <c r="I136" s="33" t="s">
        <v>33</v>
      </c>
      <c r="J136" s="37" t="str">
        <f>E26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01"/>
      <c r="B138" s="202"/>
      <c r="C138" s="203" t="s">
        <v>189</v>
      </c>
      <c r="D138" s="204" t="s">
        <v>61</v>
      </c>
      <c r="E138" s="204" t="s">
        <v>57</v>
      </c>
      <c r="F138" s="204" t="s">
        <v>58</v>
      </c>
      <c r="G138" s="204" t="s">
        <v>190</v>
      </c>
      <c r="H138" s="204" t="s">
        <v>191</v>
      </c>
      <c r="I138" s="204" t="s">
        <v>192</v>
      </c>
      <c r="J138" s="205" t="s">
        <v>165</v>
      </c>
      <c r="K138" s="206" t="s">
        <v>193</v>
      </c>
      <c r="L138" s="207"/>
      <c r="M138" s="101" t="s">
        <v>1</v>
      </c>
      <c r="N138" s="102" t="s">
        <v>40</v>
      </c>
      <c r="O138" s="102" t="s">
        <v>194</v>
      </c>
      <c r="P138" s="102" t="s">
        <v>195</v>
      </c>
      <c r="Q138" s="102" t="s">
        <v>196</v>
      </c>
      <c r="R138" s="102" t="s">
        <v>197</v>
      </c>
      <c r="S138" s="102" t="s">
        <v>198</v>
      </c>
      <c r="T138" s="103" t="s">
        <v>199</v>
      </c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</row>
    <row r="139" s="2" customFormat="1" ht="22.8" customHeight="1">
      <c r="A139" s="39"/>
      <c r="B139" s="40"/>
      <c r="C139" s="108" t="s">
        <v>200</v>
      </c>
      <c r="D139" s="41"/>
      <c r="E139" s="41"/>
      <c r="F139" s="41"/>
      <c r="G139" s="41"/>
      <c r="H139" s="41"/>
      <c r="I139" s="41"/>
      <c r="J139" s="208">
        <f>BK139</f>
        <v>0</v>
      </c>
      <c r="K139" s="41"/>
      <c r="L139" s="45"/>
      <c r="M139" s="104"/>
      <c r="N139" s="209"/>
      <c r="O139" s="105"/>
      <c r="P139" s="210">
        <f>P140+P151+P155+P168+P175+P182+P192+P196+P203+P207+P213+P223+P227+P236+P244+P252+P262+P268+P278</f>
        <v>0</v>
      </c>
      <c r="Q139" s="105"/>
      <c r="R139" s="210">
        <f>R140+R151+R155+R168+R175+R182+R192+R196+R203+R207+R213+R223+R227+R236+R244+R252+R262+R268+R278</f>
        <v>0</v>
      </c>
      <c r="S139" s="105"/>
      <c r="T139" s="211">
        <f>T140+T151+T155+T168+T175+T182+T192+T196+T203+T207+T213+T223+T227+T236+T244+T252+T262+T268+T278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75</v>
      </c>
      <c r="AU139" s="18" t="s">
        <v>167</v>
      </c>
      <c r="BK139" s="212">
        <f>BK140+BK151+BK155+BK168+BK175+BK182+BK192+BK196+BK203+BK207+BK213+BK223+BK227+BK236+BK244+BK252+BK262+BK268+BK278</f>
        <v>0</v>
      </c>
    </row>
    <row r="140" s="12" customFormat="1" ht="25.92" customHeight="1">
      <c r="A140" s="12"/>
      <c r="B140" s="213"/>
      <c r="C140" s="214"/>
      <c r="D140" s="215" t="s">
        <v>75</v>
      </c>
      <c r="E140" s="216" t="s">
        <v>2213</v>
      </c>
      <c r="F140" s="216" t="s">
        <v>3835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SUM(P141:P150)</f>
        <v>0</v>
      </c>
      <c r="Q140" s="221"/>
      <c r="R140" s="222">
        <f>SUM(R141:R150)</f>
        <v>0</v>
      </c>
      <c r="S140" s="221"/>
      <c r="T140" s="223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83</v>
      </c>
      <c r="AT140" s="225" t="s">
        <v>75</v>
      </c>
      <c r="AU140" s="225" t="s">
        <v>76</v>
      </c>
      <c r="AY140" s="224" t="s">
        <v>203</v>
      </c>
      <c r="BK140" s="226">
        <f>SUM(BK141:BK150)</f>
        <v>0</v>
      </c>
    </row>
    <row r="141" s="2" customFormat="1" ht="24.15" customHeight="1">
      <c r="A141" s="39"/>
      <c r="B141" s="40"/>
      <c r="C141" s="229" t="s">
        <v>83</v>
      </c>
      <c r="D141" s="229" t="s">
        <v>205</v>
      </c>
      <c r="E141" s="230" t="s">
        <v>3836</v>
      </c>
      <c r="F141" s="231" t="s">
        <v>3837</v>
      </c>
      <c r="G141" s="232" t="s">
        <v>850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85</v>
      </c>
    </row>
    <row r="142" s="2" customFormat="1" ht="24.15" customHeight="1">
      <c r="A142" s="39"/>
      <c r="B142" s="40"/>
      <c r="C142" s="229" t="s">
        <v>85</v>
      </c>
      <c r="D142" s="229" t="s">
        <v>205</v>
      </c>
      <c r="E142" s="230" t="s">
        <v>85</v>
      </c>
      <c r="F142" s="231" t="s">
        <v>3838</v>
      </c>
      <c r="G142" s="232" t="s">
        <v>850</v>
      </c>
      <c r="H142" s="233">
        <v>4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209</v>
      </c>
    </row>
    <row r="143" s="2" customFormat="1" ht="16.5" customHeight="1">
      <c r="A143" s="39"/>
      <c r="B143" s="40"/>
      <c r="C143" s="229" t="s">
        <v>108</v>
      </c>
      <c r="D143" s="229" t="s">
        <v>205</v>
      </c>
      <c r="E143" s="230" t="s">
        <v>108</v>
      </c>
      <c r="F143" s="231" t="s">
        <v>3839</v>
      </c>
      <c r="G143" s="232" t="s">
        <v>850</v>
      </c>
      <c r="H143" s="233">
        <v>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226</v>
      </c>
    </row>
    <row r="144" s="2" customFormat="1" ht="24.15" customHeight="1">
      <c r="A144" s="39"/>
      <c r="B144" s="40"/>
      <c r="C144" s="229" t="s">
        <v>209</v>
      </c>
      <c r="D144" s="229" t="s">
        <v>205</v>
      </c>
      <c r="E144" s="230" t="s">
        <v>3840</v>
      </c>
      <c r="F144" s="231" t="s">
        <v>3841</v>
      </c>
      <c r="G144" s="232" t="s">
        <v>850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234</v>
      </c>
    </row>
    <row r="145" s="2" customFormat="1" ht="24.15" customHeight="1">
      <c r="A145" s="39"/>
      <c r="B145" s="40"/>
      <c r="C145" s="229" t="s">
        <v>222</v>
      </c>
      <c r="D145" s="229" t="s">
        <v>205</v>
      </c>
      <c r="E145" s="230" t="s">
        <v>3842</v>
      </c>
      <c r="F145" s="231" t="s">
        <v>3843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248</v>
      </c>
    </row>
    <row r="146" s="2" customFormat="1" ht="16.5" customHeight="1">
      <c r="A146" s="39"/>
      <c r="B146" s="40"/>
      <c r="C146" s="229" t="s">
        <v>226</v>
      </c>
      <c r="D146" s="229" t="s">
        <v>205</v>
      </c>
      <c r="E146" s="230" t="s">
        <v>3844</v>
      </c>
      <c r="F146" s="231" t="s">
        <v>3845</v>
      </c>
      <c r="G146" s="232" t="s">
        <v>850</v>
      </c>
      <c r="H146" s="233">
        <v>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8</v>
      </c>
    </row>
    <row r="147" s="2" customFormat="1" ht="24.15" customHeight="1">
      <c r="A147" s="39"/>
      <c r="B147" s="40"/>
      <c r="C147" s="229" t="s">
        <v>230</v>
      </c>
      <c r="D147" s="229" t="s">
        <v>205</v>
      </c>
      <c r="E147" s="230" t="s">
        <v>3846</v>
      </c>
      <c r="F147" s="231" t="s">
        <v>3847</v>
      </c>
      <c r="G147" s="232" t="s">
        <v>850</v>
      </c>
      <c r="H147" s="233">
        <v>4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267</v>
      </c>
    </row>
    <row r="148" s="2" customFormat="1" ht="24.15" customHeight="1">
      <c r="A148" s="39"/>
      <c r="B148" s="40"/>
      <c r="C148" s="229" t="s">
        <v>234</v>
      </c>
      <c r="D148" s="229" t="s">
        <v>205</v>
      </c>
      <c r="E148" s="230" t="s">
        <v>3848</v>
      </c>
      <c r="F148" s="231" t="s">
        <v>3849</v>
      </c>
      <c r="G148" s="232" t="s">
        <v>850</v>
      </c>
      <c r="H148" s="233">
        <v>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277</v>
      </c>
    </row>
    <row r="149" s="2" customFormat="1" ht="24.15" customHeight="1">
      <c r="A149" s="39"/>
      <c r="B149" s="40"/>
      <c r="C149" s="229" t="s">
        <v>238</v>
      </c>
      <c r="D149" s="229" t="s">
        <v>205</v>
      </c>
      <c r="E149" s="230" t="s">
        <v>3850</v>
      </c>
      <c r="F149" s="231" t="s">
        <v>3849</v>
      </c>
      <c r="G149" s="232" t="s">
        <v>850</v>
      </c>
      <c r="H149" s="233">
        <v>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288</v>
      </c>
    </row>
    <row r="150" s="2" customFormat="1" ht="16.5" customHeight="1">
      <c r="A150" s="39"/>
      <c r="B150" s="40"/>
      <c r="C150" s="229" t="s">
        <v>248</v>
      </c>
      <c r="D150" s="229" t="s">
        <v>205</v>
      </c>
      <c r="E150" s="230" t="s">
        <v>3851</v>
      </c>
      <c r="F150" s="231" t="s">
        <v>2482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299</v>
      </c>
    </row>
    <row r="151" s="12" customFormat="1" ht="25.92" customHeight="1">
      <c r="A151" s="12"/>
      <c r="B151" s="213"/>
      <c r="C151" s="214"/>
      <c r="D151" s="215" t="s">
        <v>75</v>
      </c>
      <c r="E151" s="216" t="s">
        <v>2254</v>
      </c>
      <c r="F151" s="216" t="s">
        <v>3852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SUM(P152:P154)</f>
        <v>0</v>
      </c>
      <c r="Q151" s="221"/>
      <c r="R151" s="222">
        <f>SUM(R152:R154)</f>
        <v>0</v>
      </c>
      <c r="S151" s="221"/>
      <c r="T151" s="223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76</v>
      </c>
      <c r="AY151" s="224" t="s">
        <v>203</v>
      </c>
      <c r="BK151" s="226">
        <f>SUM(BK152:BK154)</f>
        <v>0</v>
      </c>
    </row>
    <row r="152" s="2" customFormat="1" ht="21.75" customHeight="1">
      <c r="A152" s="39"/>
      <c r="B152" s="40"/>
      <c r="C152" s="229" t="s">
        <v>253</v>
      </c>
      <c r="D152" s="229" t="s">
        <v>205</v>
      </c>
      <c r="E152" s="230" t="s">
        <v>3853</v>
      </c>
      <c r="F152" s="231" t="s">
        <v>3854</v>
      </c>
      <c r="G152" s="232" t="s">
        <v>984</v>
      </c>
      <c r="H152" s="233">
        <v>25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306</v>
      </c>
    </row>
    <row r="153" s="2" customFormat="1" ht="16.5" customHeight="1">
      <c r="A153" s="39"/>
      <c r="B153" s="40"/>
      <c r="C153" s="229" t="s">
        <v>8</v>
      </c>
      <c r="D153" s="229" t="s">
        <v>205</v>
      </c>
      <c r="E153" s="230" t="s">
        <v>3855</v>
      </c>
      <c r="F153" s="231" t="s">
        <v>2521</v>
      </c>
      <c r="G153" s="232" t="s">
        <v>984</v>
      </c>
      <c r="H153" s="233">
        <v>25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316</v>
      </c>
    </row>
    <row r="154" s="2" customFormat="1" ht="24.15" customHeight="1">
      <c r="A154" s="39"/>
      <c r="B154" s="40"/>
      <c r="C154" s="229" t="s">
        <v>261</v>
      </c>
      <c r="D154" s="229" t="s">
        <v>205</v>
      </c>
      <c r="E154" s="230" t="s">
        <v>3856</v>
      </c>
      <c r="F154" s="231" t="s">
        <v>2526</v>
      </c>
      <c r="G154" s="232" t="s">
        <v>213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329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2270</v>
      </c>
      <c r="F155" s="216" t="s">
        <v>3857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SUM(P156:P167)</f>
        <v>0</v>
      </c>
      <c r="Q155" s="221"/>
      <c r="R155" s="222">
        <f>SUM(R156:R167)</f>
        <v>0</v>
      </c>
      <c r="S155" s="221"/>
      <c r="T155" s="223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76</v>
      </c>
      <c r="AY155" s="224" t="s">
        <v>203</v>
      </c>
      <c r="BK155" s="226">
        <f>SUM(BK156:BK167)</f>
        <v>0</v>
      </c>
    </row>
    <row r="156" s="2" customFormat="1" ht="24.15" customHeight="1">
      <c r="A156" s="39"/>
      <c r="B156" s="40"/>
      <c r="C156" s="229" t="s">
        <v>267</v>
      </c>
      <c r="D156" s="229" t="s">
        <v>205</v>
      </c>
      <c r="E156" s="230" t="s">
        <v>3858</v>
      </c>
      <c r="F156" s="231" t="s">
        <v>3859</v>
      </c>
      <c r="G156" s="232" t="s">
        <v>850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338</v>
      </c>
    </row>
    <row r="157" s="2" customFormat="1" ht="24.15" customHeight="1">
      <c r="A157" s="39"/>
      <c r="B157" s="40"/>
      <c r="C157" s="229" t="s">
        <v>272</v>
      </c>
      <c r="D157" s="229" t="s">
        <v>205</v>
      </c>
      <c r="E157" s="230" t="s">
        <v>272</v>
      </c>
      <c r="F157" s="231" t="s">
        <v>3860</v>
      </c>
      <c r="G157" s="232" t="s">
        <v>850</v>
      </c>
      <c r="H157" s="233">
        <v>4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210</v>
      </c>
    </row>
    <row r="158" s="2" customFormat="1" ht="16.5" customHeight="1">
      <c r="A158" s="39"/>
      <c r="B158" s="40"/>
      <c r="C158" s="229" t="s">
        <v>277</v>
      </c>
      <c r="D158" s="229" t="s">
        <v>205</v>
      </c>
      <c r="E158" s="230" t="s">
        <v>277</v>
      </c>
      <c r="F158" s="231" t="s">
        <v>3861</v>
      </c>
      <c r="G158" s="232" t="s">
        <v>850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214</v>
      </c>
    </row>
    <row r="159" s="2" customFormat="1" ht="24.15" customHeight="1">
      <c r="A159" s="39"/>
      <c r="B159" s="40"/>
      <c r="C159" s="229" t="s">
        <v>283</v>
      </c>
      <c r="D159" s="229" t="s">
        <v>205</v>
      </c>
      <c r="E159" s="230" t="s">
        <v>3862</v>
      </c>
      <c r="F159" s="231" t="s">
        <v>3863</v>
      </c>
      <c r="G159" s="232" t="s">
        <v>850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381</v>
      </c>
    </row>
    <row r="160" s="2" customFormat="1" ht="24.15" customHeight="1">
      <c r="A160" s="39"/>
      <c r="B160" s="40"/>
      <c r="C160" s="229" t="s">
        <v>288</v>
      </c>
      <c r="D160" s="229" t="s">
        <v>205</v>
      </c>
      <c r="E160" s="230" t="s">
        <v>3864</v>
      </c>
      <c r="F160" s="231" t="s">
        <v>3865</v>
      </c>
      <c r="G160" s="232" t="s">
        <v>850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217</v>
      </c>
    </row>
    <row r="161" s="2" customFormat="1" ht="16.5" customHeight="1">
      <c r="A161" s="39"/>
      <c r="B161" s="40"/>
      <c r="C161" s="229" t="s">
        <v>294</v>
      </c>
      <c r="D161" s="229" t="s">
        <v>205</v>
      </c>
      <c r="E161" s="230" t="s">
        <v>3866</v>
      </c>
      <c r="F161" s="231" t="s">
        <v>3867</v>
      </c>
      <c r="G161" s="232" t="s">
        <v>850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413</v>
      </c>
    </row>
    <row r="162" s="2" customFormat="1" ht="24.15" customHeight="1">
      <c r="A162" s="39"/>
      <c r="B162" s="40"/>
      <c r="C162" s="229" t="s">
        <v>299</v>
      </c>
      <c r="D162" s="229" t="s">
        <v>205</v>
      </c>
      <c r="E162" s="230" t="s">
        <v>3868</v>
      </c>
      <c r="F162" s="231" t="s">
        <v>3869</v>
      </c>
      <c r="G162" s="232" t="s">
        <v>850</v>
      </c>
      <c r="H162" s="233">
        <v>4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424</v>
      </c>
    </row>
    <row r="163" s="2" customFormat="1" ht="24.15" customHeight="1">
      <c r="A163" s="39"/>
      <c r="B163" s="40"/>
      <c r="C163" s="229" t="s">
        <v>7</v>
      </c>
      <c r="D163" s="229" t="s">
        <v>205</v>
      </c>
      <c r="E163" s="230" t="s">
        <v>3870</v>
      </c>
      <c r="F163" s="231" t="s">
        <v>3871</v>
      </c>
      <c r="G163" s="232" t="s">
        <v>850</v>
      </c>
      <c r="H163" s="233">
        <v>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221</v>
      </c>
    </row>
    <row r="164" s="2" customFormat="1" ht="24.15" customHeight="1">
      <c r="A164" s="39"/>
      <c r="B164" s="40"/>
      <c r="C164" s="229" t="s">
        <v>306</v>
      </c>
      <c r="D164" s="229" t="s">
        <v>205</v>
      </c>
      <c r="E164" s="230" t="s">
        <v>3872</v>
      </c>
      <c r="F164" s="231" t="s">
        <v>3873</v>
      </c>
      <c r="G164" s="232" t="s">
        <v>850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225</v>
      </c>
    </row>
    <row r="165" s="2" customFormat="1" ht="16.5" customHeight="1">
      <c r="A165" s="39"/>
      <c r="B165" s="40"/>
      <c r="C165" s="229" t="s">
        <v>312</v>
      </c>
      <c r="D165" s="229" t="s">
        <v>205</v>
      </c>
      <c r="E165" s="230" t="s">
        <v>3874</v>
      </c>
      <c r="F165" s="231" t="s">
        <v>2516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452</v>
      </c>
    </row>
    <row r="166" s="2" customFormat="1" ht="16.5" customHeight="1">
      <c r="A166" s="39"/>
      <c r="B166" s="40"/>
      <c r="C166" s="229" t="s">
        <v>316</v>
      </c>
      <c r="D166" s="229" t="s">
        <v>205</v>
      </c>
      <c r="E166" s="230" t="s">
        <v>3875</v>
      </c>
      <c r="F166" s="231" t="s">
        <v>3876</v>
      </c>
      <c r="G166" s="232" t="s">
        <v>850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462</v>
      </c>
    </row>
    <row r="167" s="2" customFormat="1" ht="16.5" customHeight="1">
      <c r="A167" s="39"/>
      <c r="B167" s="40"/>
      <c r="C167" s="229" t="s">
        <v>324</v>
      </c>
      <c r="D167" s="229" t="s">
        <v>205</v>
      </c>
      <c r="E167" s="230" t="s">
        <v>2499</v>
      </c>
      <c r="F167" s="231" t="s">
        <v>2482</v>
      </c>
      <c r="G167" s="232" t="s">
        <v>850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229</v>
      </c>
    </row>
    <row r="168" s="12" customFormat="1" ht="25.92" customHeight="1">
      <c r="A168" s="12"/>
      <c r="B168" s="213"/>
      <c r="C168" s="214"/>
      <c r="D168" s="215" t="s">
        <v>75</v>
      </c>
      <c r="E168" s="216" t="s">
        <v>2375</v>
      </c>
      <c r="F168" s="216" t="s">
        <v>3877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SUM(P169:P174)</f>
        <v>0</v>
      </c>
      <c r="Q168" s="221"/>
      <c r="R168" s="222">
        <f>SUM(R169:R174)</f>
        <v>0</v>
      </c>
      <c r="S168" s="221"/>
      <c r="T168" s="223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76</v>
      </c>
      <c r="AY168" s="224" t="s">
        <v>203</v>
      </c>
      <c r="BK168" s="226">
        <f>SUM(BK169:BK174)</f>
        <v>0</v>
      </c>
    </row>
    <row r="169" s="2" customFormat="1" ht="21.75" customHeight="1">
      <c r="A169" s="39"/>
      <c r="B169" s="40"/>
      <c r="C169" s="229" t="s">
        <v>329</v>
      </c>
      <c r="D169" s="229" t="s">
        <v>205</v>
      </c>
      <c r="E169" s="230" t="s">
        <v>3878</v>
      </c>
      <c r="F169" s="231" t="s">
        <v>3879</v>
      </c>
      <c r="G169" s="232" t="s">
        <v>984</v>
      </c>
      <c r="H169" s="233">
        <v>12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233</v>
      </c>
    </row>
    <row r="170" s="2" customFormat="1" ht="16.5" customHeight="1">
      <c r="A170" s="39"/>
      <c r="B170" s="40"/>
      <c r="C170" s="229" t="s">
        <v>333</v>
      </c>
      <c r="D170" s="229" t="s">
        <v>205</v>
      </c>
      <c r="E170" s="230" t="s">
        <v>2502</v>
      </c>
      <c r="F170" s="231" t="s">
        <v>2521</v>
      </c>
      <c r="G170" s="232" t="s">
        <v>984</v>
      </c>
      <c r="H170" s="233">
        <v>12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237</v>
      </c>
    </row>
    <row r="171" s="2" customFormat="1" ht="21.75" customHeight="1">
      <c r="A171" s="39"/>
      <c r="B171" s="40"/>
      <c r="C171" s="229" t="s">
        <v>338</v>
      </c>
      <c r="D171" s="229" t="s">
        <v>205</v>
      </c>
      <c r="E171" s="230" t="s">
        <v>3880</v>
      </c>
      <c r="F171" s="231" t="s">
        <v>3854</v>
      </c>
      <c r="G171" s="232" t="s">
        <v>984</v>
      </c>
      <c r="H171" s="233">
        <v>35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242</v>
      </c>
    </row>
    <row r="172" s="2" customFormat="1" ht="16.5" customHeight="1">
      <c r="A172" s="39"/>
      <c r="B172" s="40"/>
      <c r="C172" s="229" t="s">
        <v>343</v>
      </c>
      <c r="D172" s="229" t="s">
        <v>205</v>
      </c>
      <c r="E172" s="230" t="s">
        <v>2505</v>
      </c>
      <c r="F172" s="231" t="s">
        <v>2521</v>
      </c>
      <c r="G172" s="232" t="s">
        <v>984</v>
      </c>
      <c r="H172" s="233">
        <v>35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251</v>
      </c>
    </row>
    <row r="173" s="2" customFormat="1" ht="24.15" customHeight="1">
      <c r="A173" s="39"/>
      <c r="B173" s="40"/>
      <c r="C173" s="229" t="s">
        <v>210</v>
      </c>
      <c r="D173" s="229" t="s">
        <v>205</v>
      </c>
      <c r="E173" s="230" t="s">
        <v>3881</v>
      </c>
      <c r="F173" s="231" t="s">
        <v>2526</v>
      </c>
      <c r="G173" s="232" t="s">
        <v>213</v>
      </c>
      <c r="H173" s="233">
        <v>35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256</v>
      </c>
    </row>
    <row r="174" s="2" customFormat="1" ht="24.15" customHeight="1">
      <c r="A174" s="39"/>
      <c r="B174" s="40"/>
      <c r="C174" s="229" t="s">
        <v>360</v>
      </c>
      <c r="D174" s="229" t="s">
        <v>205</v>
      </c>
      <c r="E174" s="230" t="s">
        <v>3882</v>
      </c>
      <c r="F174" s="231" t="s">
        <v>2528</v>
      </c>
      <c r="G174" s="232" t="s">
        <v>213</v>
      </c>
      <c r="H174" s="233">
        <v>2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260</v>
      </c>
    </row>
    <row r="175" s="12" customFormat="1" ht="25.92" customHeight="1">
      <c r="A175" s="12"/>
      <c r="B175" s="213"/>
      <c r="C175" s="214"/>
      <c r="D175" s="215" t="s">
        <v>75</v>
      </c>
      <c r="E175" s="216" t="s">
        <v>2383</v>
      </c>
      <c r="F175" s="216" t="s">
        <v>3883</v>
      </c>
      <c r="G175" s="214"/>
      <c r="H175" s="214"/>
      <c r="I175" s="217"/>
      <c r="J175" s="218">
        <f>BK175</f>
        <v>0</v>
      </c>
      <c r="K175" s="214"/>
      <c r="L175" s="219"/>
      <c r="M175" s="220"/>
      <c r="N175" s="221"/>
      <c r="O175" s="221"/>
      <c r="P175" s="222">
        <f>SUM(P176:P181)</f>
        <v>0</v>
      </c>
      <c r="Q175" s="221"/>
      <c r="R175" s="222">
        <f>SUM(R176:R181)</f>
        <v>0</v>
      </c>
      <c r="S175" s="221"/>
      <c r="T175" s="22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76</v>
      </c>
      <c r="AY175" s="224" t="s">
        <v>203</v>
      </c>
      <c r="BK175" s="226">
        <f>SUM(BK176:BK181)</f>
        <v>0</v>
      </c>
    </row>
    <row r="176" s="2" customFormat="1" ht="24.15" customHeight="1">
      <c r="A176" s="39"/>
      <c r="B176" s="40"/>
      <c r="C176" s="229" t="s">
        <v>214</v>
      </c>
      <c r="D176" s="229" t="s">
        <v>205</v>
      </c>
      <c r="E176" s="230" t="s">
        <v>3884</v>
      </c>
      <c r="F176" s="231" t="s">
        <v>3885</v>
      </c>
      <c r="G176" s="232" t="s">
        <v>850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536</v>
      </c>
    </row>
    <row r="177" s="2" customFormat="1" ht="24.15" customHeight="1">
      <c r="A177" s="39"/>
      <c r="B177" s="40"/>
      <c r="C177" s="229" t="s">
        <v>374</v>
      </c>
      <c r="D177" s="229" t="s">
        <v>205</v>
      </c>
      <c r="E177" s="230" t="s">
        <v>3886</v>
      </c>
      <c r="F177" s="231" t="s">
        <v>3887</v>
      </c>
      <c r="G177" s="232" t="s">
        <v>850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264</v>
      </c>
    </row>
    <row r="178" s="2" customFormat="1" ht="16.5" customHeight="1">
      <c r="A178" s="39"/>
      <c r="B178" s="40"/>
      <c r="C178" s="229" t="s">
        <v>381</v>
      </c>
      <c r="D178" s="229" t="s">
        <v>205</v>
      </c>
      <c r="E178" s="230" t="s">
        <v>3888</v>
      </c>
      <c r="F178" s="231" t="s">
        <v>3889</v>
      </c>
      <c r="G178" s="232" t="s">
        <v>850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270</v>
      </c>
    </row>
    <row r="179" s="2" customFormat="1" ht="16.5" customHeight="1">
      <c r="A179" s="39"/>
      <c r="B179" s="40"/>
      <c r="C179" s="229" t="s">
        <v>386</v>
      </c>
      <c r="D179" s="229" t="s">
        <v>205</v>
      </c>
      <c r="E179" s="230" t="s">
        <v>3890</v>
      </c>
      <c r="F179" s="231" t="s">
        <v>3891</v>
      </c>
      <c r="G179" s="232" t="s">
        <v>850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564</v>
      </c>
    </row>
    <row r="180" s="2" customFormat="1" ht="21.75" customHeight="1">
      <c r="A180" s="39"/>
      <c r="B180" s="40"/>
      <c r="C180" s="229" t="s">
        <v>217</v>
      </c>
      <c r="D180" s="229" t="s">
        <v>205</v>
      </c>
      <c r="E180" s="230" t="s">
        <v>3892</v>
      </c>
      <c r="F180" s="231" t="s">
        <v>3893</v>
      </c>
      <c r="G180" s="232" t="s">
        <v>850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574</v>
      </c>
    </row>
    <row r="181" s="2" customFormat="1" ht="16.5" customHeight="1">
      <c r="A181" s="39"/>
      <c r="B181" s="40"/>
      <c r="C181" s="229" t="s">
        <v>407</v>
      </c>
      <c r="D181" s="229" t="s">
        <v>205</v>
      </c>
      <c r="E181" s="230" t="s">
        <v>3894</v>
      </c>
      <c r="F181" s="231" t="s">
        <v>2482</v>
      </c>
      <c r="G181" s="232" t="s">
        <v>850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275</v>
      </c>
    </row>
    <row r="182" s="12" customFormat="1" ht="25.92" customHeight="1">
      <c r="A182" s="12"/>
      <c r="B182" s="213"/>
      <c r="C182" s="214"/>
      <c r="D182" s="215" t="s">
        <v>75</v>
      </c>
      <c r="E182" s="216" t="s">
        <v>2529</v>
      </c>
      <c r="F182" s="216" t="s">
        <v>3895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SUM(P183:P191)</f>
        <v>0</v>
      </c>
      <c r="Q182" s="221"/>
      <c r="R182" s="222">
        <f>SUM(R183:R191)</f>
        <v>0</v>
      </c>
      <c r="S182" s="221"/>
      <c r="T182" s="223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83</v>
      </c>
      <c r="AT182" s="225" t="s">
        <v>75</v>
      </c>
      <c r="AU182" s="225" t="s">
        <v>76</v>
      </c>
      <c r="AY182" s="224" t="s">
        <v>203</v>
      </c>
      <c r="BK182" s="226">
        <f>SUM(BK183:BK191)</f>
        <v>0</v>
      </c>
    </row>
    <row r="183" s="2" customFormat="1" ht="21.75" customHeight="1">
      <c r="A183" s="39"/>
      <c r="B183" s="40"/>
      <c r="C183" s="229" t="s">
        <v>413</v>
      </c>
      <c r="D183" s="229" t="s">
        <v>205</v>
      </c>
      <c r="E183" s="230" t="s">
        <v>2518</v>
      </c>
      <c r="F183" s="231" t="s">
        <v>3879</v>
      </c>
      <c r="G183" s="232" t="s">
        <v>984</v>
      </c>
      <c r="H183" s="233">
        <v>5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280</v>
      </c>
    </row>
    <row r="184" s="2" customFormat="1" ht="16.5" customHeight="1">
      <c r="A184" s="39"/>
      <c r="B184" s="40"/>
      <c r="C184" s="229" t="s">
        <v>418</v>
      </c>
      <c r="D184" s="229" t="s">
        <v>205</v>
      </c>
      <c r="E184" s="230" t="s">
        <v>2520</v>
      </c>
      <c r="F184" s="231" t="s">
        <v>2521</v>
      </c>
      <c r="G184" s="232" t="s">
        <v>984</v>
      </c>
      <c r="H184" s="233">
        <v>5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286</v>
      </c>
    </row>
    <row r="185" s="2" customFormat="1" ht="24.15" customHeight="1">
      <c r="A185" s="39"/>
      <c r="B185" s="40"/>
      <c r="C185" s="229" t="s">
        <v>424</v>
      </c>
      <c r="D185" s="229" t="s">
        <v>205</v>
      </c>
      <c r="E185" s="230" t="s">
        <v>3896</v>
      </c>
      <c r="F185" s="231" t="s">
        <v>2526</v>
      </c>
      <c r="G185" s="232" t="s">
        <v>213</v>
      </c>
      <c r="H185" s="233">
        <v>3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617</v>
      </c>
    </row>
    <row r="186" s="2" customFormat="1" ht="24.15" customHeight="1">
      <c r="A186" s="39"/>
      <c r="B186" s="40"/>
      <c r="C186" s="229" t="s">
        <v>429</v>
      </c>
      <c r="D186" s="229" t="s">
        <v>205</v>
      </c>
      <c r="E186" s="230" t="s">
        <v>3897</v>
      </c>
      <c r="F186" s="231" t="s">
        <v>3885</v>
      </c>
      <c r="G186" s="232" t="s">
        <v>850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629</v>
      </c>
    </row>
    <row r="187" s="2" customFormat="1" ht="24.15" customHeight="1">
      <c r="A187" s="39"/>
      <c r="B187" s="40"/>
      <c r="C187" s="229" t="s">
        <v>221</v>
      </c>
      <c r="D187" s="229" t="s">
        <v>205</v>
      </c>
      <c r="E187" s="230" t="s">
        <v>429</v>
      </c>
      <c r="F187" s="231" t="s">
        <v>3898</v>
      </c>
      <c r="G187" s="232" t="s">
        <v>850</v>
      </c>
      <c r="H187" s="233">
        <v>2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642</v>
      </c>
    </row>
    <row r="188" s="2" customFormat="1" ht="16.5" customHeight="1">
      <c r="A188" s="39"/>
      <c r="B188" s="40"/>
      <c r="C188" s="229" t="s">
        <v>437</v>
      </c>
      <c r="D188" s="229" t="s">
        <v>205</v>
      </c>
      <c r="E188" s="230" t="s">
        <v>3899</v>
      </c>
      <c r="F188" s="231" t="s">
        <v>3845</v>
      </c>
      <c r="G188" s="232" t="s">
        <v>850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655</v>
      </c>
    </row>
    <row r="189" s="2" customFormat="1" ht="16.5" customHeight="1">
      <c r="A189" s="39"/>
      <c r="B189" s="40"/>
      <c r="C189" s="229" t="s">
        <v>225</v>
      </c>
      <c r="D189" s="229" t="s">
        <v>205</v>
      </c>
      <c r="E189" s="230" t="s">
        <v>3900</v>
      </c>
      <c r="F189" s="231" t="s">
        <v>3876</v>
      </c>
      <c r="G189" s="232" t="s">
        <v>850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671</v>
      </c>
    </row>
    <row r="190" s="2" customFormat="1" ht="21.75" customHeight="1">
      <c r="A190" s="39"/>
      <c r="B190" s="40"/>
      <c r="C190" s="229" t="s">
        <v>445</v>
      </c>
      <c r="D190" s="229" t="s">
        <v>205</v>
      </c>
      <c r="E190" s="230" t="s">
        <v>3901</v>
      </c>
      <c r="F190" s="231" t="s">
        <v>3902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681</v>
      </c>
    </row>
    <row r="191" s="2" customFormat="1" ht="16.5" customHeight="1">
      <c r="A191" s="39"/>
      <c r="B191" s="40"/>
      <c r="C191" s="229" t="s">
        <v>452</v>
      </c>
      <c r="D191" s="229" t="s">
        <v>205</v>
      </c>
      <c r="E191" s="230" t="s">
        <v>3903</v>
      </c>
      <c r="F191" s="231" t="s">
        <v>2482</v>
      </c>
      <c r="G191" s="232" t="s">
        <v>850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83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692</v>
      </c>
    </row>
    <row r="192" s="12" customFormat="1" ht="25.92" customHeight="1">
      <c r="A192" s="12"/>
      <c r="B192" s="213"/>
      <c r="C192" s="214"/>
      <c r="D192" s="215" t="s">
        <v>75</v>
      </c>
      <c r="E192" s="216" t="s">
        <v>2544</v>
      </c>
      <c r="F192" s="216" t="s">
        <v>3904</v>
      </c>
      <c r="G192" s="214"/>
      <c r="H192" s="214"/>
      <c r="I192" s="217"/>
      <c r="J192" s="218">
        <f>BK192</f>
        <v>0</v>
      </c>
      <c r="K192" s="214"/>
      <c r="L192" s="219"/>
      <c r="M192" s="220"/>
      <c r="N192" s="221"/>
      <c r="O192" s="221"/>
      <c r="P192" s="222">
        <f>SUM(P193:P195)</f>
        <v>0</v>
      </c>
      <c r="Q192" s="221"/>
      <c r="R192" s="222">
        <f>SUM(R193:R195)</f>
        <v>0</v>
      </c>
      <c r="S192" s="221"/>
      <c r="T192" s="223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83</v>
      </c>
      <c r="AT192" s="225" t="s">
        <v>75</v>
      </c>
      <c r="AU192" s="225" t="s">
        <v>76</v>
      </c>
      <c r="AY192" s="224" t="s">
        <v>203</v>
      </c>
      <c r="BK192" s="226">
        <f>SUM(BK193:BK195)</f>
        <v>0</v>
      </c>
    </row>
    <row r="193" s="2" customFormat="1" ht="21.75" customHeight="1">
      <c r="A193" s="39"/>
      <c r="B193" s="40"/>
      <c r="C193" s="229" t="s">
        <v>458</v>
      </c>
      <c r="D193" s="229" t="s">
        <v>205</v>
      </c>
      <c r="E193" s="230" t="s">
        <v>3905</v>
      </c>
      <c r="F193" s="231" t="s">
        <v>3879</v>
      </c>
      <c r="G193" s="232" t="s">
        <v>984</v>
      </c>
      <c r="H193" s="233">
        <v>10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209</v>
      </c>
      <c r="AT193" s="241" t="s">
        <v>205</v>
      </c>
      <c r="AU193" s="241" t="s">
        <v>83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209</v>
      </c>
      <c r="BM193" s="241" t="s">
        <v>291</v>
      </c>
    </row>
    <row r="194" s="2" customFormat="1" ht="16.5" customHeight="1">
      <c r="A194" s="39"/>
      <c r="B194" s="40"/>
      <c r="C194" s="229" t="s">
        <v>462</v>
      </c>
      <c r="D194" s="229" t="s">
        <v>205</v>
      </c>
      <c r="E194" s="230" t="s">
        <v>3906</v>
      </c>
      <c r="F194" s="231" t="s">
        <v>2521</v>
      </c>
      <c r="G194" s="232" t="s">
        <v>984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83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297</v>
      </c>
    </row>
    <row r="195" s="2" customFormat="1" ht="24.15" customHeight="1">
      <c r="A195" s="39"/>
      <c r="B195" s="40"/>
      <c r="C195" s="229" t="s">
        <v>466</v>
      </c>
      <c r="D195" s="229" t="s">
        <v>205</v>
      </c>
      <c r="E195" s="230" t="s">
        <v>3907</v>
      </c>
      <c r="F195" s="231" t="s">
        <v>2526</v>
      </c>
      <c r="G195" s="232" t="s">
        <v>213</v>
      </c>
      <c r="H195" s="233">
        <v>8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209</v>
      </c>
      <c r="AT195" s="241" t="s">
        <v>205</v>
      </c>
      <c r="AU195" s="241" t="s">
        <v>83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209</v>
      </c>
      <c r="BM195" s="241" t="s">
        <v>302</v>
      </c>
    </row>
    <row r="196" s="12" customFormat="1" ht="25.92" customHeight="1">
      <c r="A196" s="12"/>
      <c r="B196" s="213"/>
      <c r="C196" s="214"/>
      <c r="D196" s="215" t="s">
        <v>75</v>
      </c>
      <c r="E196" s="216" t="s">
        <v>2553</v>
      </c>
      <c r="F196" s="216" t="s">
        <v>3908</v>
      </c>
      <c r="G196" s="214"/>
      <c r="H196" s="214"/>
      <c r="I196" s="217"/>
      <c r="J196" s="218">
        <f>BK196</f>
        <v>0</v>
      </c>
      <c r="K196" s="214"/>
      <c r="L196" s="219"/>
      <c r="M196" s="220"/>
      <c r="N196" s="221"/>
      <c r="O196" s="221"/>
      <c r="P196" s="222">
        <f>SUM(P197:P202)</f>
        <v>0</v>
      </c>
      <c r="Q196" s="221"/>
      <c r="R196" s="222">
        <f>SUM(R197:R202)</f>
        <v>0</v>
      </c>
      <c r="S196" s="221"/>
      <c r="T196" s="223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83</v>
      </c>
      <c r="AT196" s="225" t="s">
        <v>75</v>
      </c>
      <c r="AU196" s="225" t="s">
        <v>76</v>
      </c>
      <c r="AY196" s="224" t="s">
        <v>203</v>
      </c>
      <c r="BK196" s="226">
        <f>SUM(BK197:BK202)</f>
        <v>0</v>
      </c>
    </row>
    <row r="197" s="2" customFormat="1" ht="24.15" customHeight="1">
      <c r="A197" s="39"/>
      <c r="B197" s="40"/>
      <c r="C197" s="229" t="s">
        <v>229</v>
      </c>
      <c r="D197" s="229" t="s">
        <v>205</v>
      </c>
      <c r="E197" s="230" t="s">
        <v>3909</v>
      </c>
      <c r="F197" s="231" t="s">
        <v>3885</v>
      </c>
      <c r="G197" s="232" t="s">
        <v>850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209</v>
      </c>
      <c r="AT197" s="241" t="s">
        <v>205</v>
      </c>
      <c r="AU197" s="241" t="s">
        <v>83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209</v>
      </c>
      <c r="BM197" s="241" t="s">
        <v>305</v>
      </c>
    </row>
    <row r="198" s="2" customFormat="1" ht="24.15" customHeight="1">
      <c r="A198" s="39"/>
      <c r="B198" s="40"/>
      <c r="C198" s="229" t="s">
        <v>477</v>
      </c>
      <c r="D198" s="229" t="s">
        <v>205</v>
      </c>
      <c r="E198" s="230" t="s">
        <v>229</v>
      </c>
      <c r="F198" s="231" t="s">
        <v>3887</v>
      </c>
      <c r="G198" s="232" t="s">
        <v>850</v>
      </c>
      <c r="H198" s="233">
        <v>2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83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309</v>
      </c>
    </row>
    <row r="199" s="2" customFormat="1" ht="16.5" customHeight="1">
      <c r="A199" s="39"/>
      <c r="B199" s="40"/>
      <c r="C199" s="229" t="s">
        <v>233</v>
      </c>
      <c r="D199" s="229" t="s">
        <v>205</v>
      </c>
      <c r="E199" s="230" t="s">
        <v>3910</v>
      </c>
      <c r="F199" s="231" t="s">
        <v>3889</v>
      </c>
      <c r="G199" s="232" t="s">
        <v>850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209</v>
      </c>
      <c r="AT199" s="241" t="s">
        <v>205</v>
      </c>
      <c r="AU199" s="241" t="s">
        <v>83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209</v>
      </c>
      <c r="BM199" s="241" t="s">
        <v>315</v>
      </c>
    </row>
    <row r="200" s="2" customFormat="1" ht="16.5" customHeight="1">
      <c r="A200" s="39"/>
      <c r="B200" s="40"/>
      <c r="C200" s="229" t="s">
        <v>488</v>
      </c>
      <c r="D200" s="229" t="s">
        <v>205</v>
      </c>
      <c r="E200" s="230" t="s">
        <v>3911</v>
      </c>
      <c r="F200" s="231" t="s">
        <v>3891</v>
      </c>
      <c r="G200" s="232" t="s">
        <v>850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83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319</v>
      </c>
    </row>
    <row r="201" s="2" customFormat="1" ht="21.75" customHeight="1">
      <c r="A201" s="39"/>
      <c r="B201" s="40"/>
      <c r="C201" s="229" t="s">
        <v>237</v>
      </c>
      <c r="D201" s="229" t="s">
        <v>205</v>
      </c>
      <c r="E201" s="230" t="s">
        <v>3912</v>
      </c>
      <c r="F201" s="231" t="s">
        <v>3893</v>
      </c>
      <c r="G201" s="232" t="s">
        <v>850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83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327</v>
      </c>
    </row>
    <row r="202" s="2" customFormat="1" ht="16.5" customHeight="1">
      <c r="A202" s="39"/>
      <c r="B202" s="40"/>
      <c r="C202" s="229" t="s">
        <v>497</v>
      </c>
      <c r="D202" s="229" t="s">
        <v>205</v>
      </c>
      <c r="E202" s="230" t="s">
        <v>2543</v>
      </c>
      <c r="F202" s="231" t="s">
        <v>2482</v>
      </c>
      <c r="G202" s="232" t="s">
        <v>850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209</v>
      </c>
      <c r="AT202" s="241" t="s">
        <v>205</v>
      </c>
      <c r="AU202" s="241" t="s">
        <v>83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209</v>
      </c>
      <c r="BM202" s="241" t="s">
        <v>774</v>
      </c>
    </row>
    <row r="203" s="12" customFormat="1" ht="25.92" customHeight="1">
      <c r="A203" s="12"/>
      <c r="B203" s="213"/>
      <c r="C203" s="214"/>
      <c r="D203" s="215" t="s">
        <v>75</v>
      </c>
      <c r="E203" s="216" t="s">
        <v>2561</v>
      </c>
      <c r="F203" s="216" t="s">
        <v>3913</v>
      </c>
      <c r="G203" s="214"/>
      <c r="H203" s="214"/>
      <c r="I203" s="217"/>
      <c r="J203" s="218">
        <f>BK203</f>
        <v>0</v>
      </c>
      <c r="K203" s="214"/>
      <c r="L203" s="219"/>
      <c r="M203" s="220"/>
      <c r="N203" s="221"/>
      <c r="O203" s="221"/>
      <c r="P203" s="222">
        <f>SUM(P204:P206)</f>
        <v>0</v>
      </c>
      <c r="Q203" s="221"/>
      <c r="R203" s="222">
        <f>SUM(R204:R206)</f>
        <v>0</v>
      </c>
      <c r="S203" s="221"/>
      <c r="T203" s="223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83</v>
      </c>
      <c r="AT203" s="225" t="s">
        <v>75</v>
      </c>
      <c r="AU203" s="225" t="s">
        <v>76</v>
      </c>
      <c r="AY203" s="224" t="s">
        <v>203</v>
      </c>
      <c r="BK203" s="226">
        <f>SUM(BK204:BK206)</f>
        <v>0</v>
      </c>
    </row>
    <row r="204" s="2" customFormat="1" ht="21.75" customHeight="1">
      <c r="A204" s="39"/>
      <c r="B204" s="40"/>
      <c r="C204" s="229" t="s">
        <v>242</v>
      </c>
      <c r="D204" s="229" t="s">
        <v>205</v>
      </c>
      <c r="E204" s="230" t="s">
        <v>3914</v>
      </c>
      <c r="F204" s="231" t="s">
        <v>3879</v>
      </c>
      <c r="G204" s="232" t="s">
        <v>984</v>
      </c>
      <c r="H204" s="233">
        <v>5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209</v>
      </c>
      <c r="AT204" s="241" t="s">
        <v>205</v>
      </c>
      <c r="AU204" s="241" t="s">
        <v>83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783</v>
      </c>
    </row>
    <row r="205" s="2" customFormat="1" ht="16.5" customHeight="1">
      <c r="A205" s="39"/>
      <c r="B205" s="40"/>
      <c r="C205" s="229" t="s">
        <v>504</v>
      </c>
      <c r="D205" s="229" t="s">
        <v>205</v>
      </c>
      <c r="E205" s="230" t="s">
        <v>3915</v>
      </c>
      <c r="F205" s="231" t="s">
        <v>2521</v>
      </c>
      <c r="G205" s="232" t="s">
        <v>984</v>
      </c>
      <c r="H205" s="233">
        <v>5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209</v>
      </c>
      <c r="AT205" s="241" t="s">
        <v>205</v>
      </c>
      <c r="AU205" s="241" t="s">
        <v>83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209</v>
      </c>
      <c r="BM205" s="241" t="s">
        <v>792</v>
      </c>
    </row>
    <row r="206" s="2" customFormat="1" ht="24.15" customHeight="1">
      <c r="A206" s="39"/>
      <c r="B206" s="40"/>
      <c r="C206" s="229" t="s">
        <v>251</v>
      </c>
      <c r="D206" s="229" t="s">
        <v>205</v>
      </c>
      <c r="E206" s="230" t="s">
        <v>3916</v>
      </c>
      <c r="F206" s="231" t="s">
        <v>2526</v>
      </c>
      <c r="G206" s="232" t="s">
        <v>213</v>
      </c>
      <c r="H206" s="233">
        <v>5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209</v>
      </c>
      <c r="AT206" s="241" t="s">
        <v>205</v>
      </c>
      <c r="AU206" s="241" t="s">
        <v>83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209</v>
      </c>
      <c r="BM206" s="241" t="s">
        <v>801</v>
      </c>
    </row>
    <row r="207" s="12" customFormat="1" ht="25.92" customHeight="1">
      <c r="A207" s="12"/>
      <c r="B207" s="213"/>
      <c r="C207" s="214"/>
      <c r="D207" s="215" t="s">
        <v>75</v>
      </c>
      <c r="E207" s="216" t="s">
        <v>2569</v>
      </c>
      <c r="F207" s="216" t="s">
        <v>3917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SUM(P208:P212)</f>
        <v>0</v>
      </c>
      <c r="Q207" s="221"/>
      <c r="R207" s="222">
        <f>SUM(R208:R212)</f>
        <v>0</v>
      </c>
      <c r="S207" s="221"/>
      <c r="T207" s="223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83</v>
      </c>
      <c r="AT207" s="225" t="s">
        <v>75</v>
      </c>
      <c r="AU207" s="225" t="s">
        <v>76</v>
      </c>
      <c r="AY207" s="224" t="s">
        <v>203</v>
      </c>
      <c r="BK207" s="226">
        <f>SUM(BK208:BK212)</f>
        <v>0</v>
      </c>
    </row>
    <row r="208" s="2" customFormat="1" ht="24.15" customHeight="1">
      <c r="A208" s="39"/>
      <c r="B208" s="40"/>
      <c r="C208" s="229" t="s">
        <v>513</v>
      </c>
      <c r="D208" s="229" t="s">
        <v>205</v>
      </c>
      <c r="E208" s="230" t="s">
        <v>3918</v>
      </c>
      <c r="F208" s="231" t="s">
        <v>3885</v>
      </c>
      <c r="G208" s="232" t="s">
        <v>850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209</v>
      </c>
      <c r="AT208" s="241" t="s">
        <v>205</v>
      </c>
      <c r="AU208" s="241" t="s">
        <v>83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209</v>
      </c>
      <c r="BM208" s="241" t="s">
        <v>332</v>
      </c>
    </row>
    <row r="209" s="2" customFormat="1" ht="24.15" customHeight="1">
      <c r="A209" s="39"/>
      <c r="B209" s="40"/>
      <c r="C209" s="229" t="s">
        <v>256</v>
      </c>
      <c r="D209" s="229" t="s">
        <v>205</v>
      </c>
      <c r="E209" s="230" t="s">
        <v>513</v>
      </c>
      <c r="F209" s="231" t="s">
        <v>3887</v>
      </c>
      <c r="G209" s="232" t="s">
        <v>850</v>
      </c>
      <c r="H209" s="233">
        <v>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209</v>
      </c>
      <c r="AT209" s="241" t="s">
        <v>205</v>
      </c>
      <c r="AU209" s="241" t="s">
        <v>83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209</v>
      </c>
      <c r="BM209" s="241" t="s">
        <v>337</v>
      </c>
    </row>
    <row r="210" s="2" customFormat="1" ht="16.5" customHeight="1">
      <c r="A210" s="39"/>
      <c r="B210" s="40"/>
      <c r="C210" s="229" t="s">
        <v>522</v>
      </c>
      <c r="D210" s="229" t="s">
        <v>205</v>
      </c>
      <c r="E210" s="230" t="s">
        <v>3919</v>
      </c>
      <c r="F210" s="231" t="s">
        <v>3889</v>
      </c>
      <c r="G210" s="232" t="s">
        <v>850</v>
      </c>
      <c r="H210" s="233">
        <v>1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209</v>
      </c>
      <c r="AT210" s="241" t="s">
        <v>205</v>
      </c>
      <c r="AU210" s="241" t="s">
        <v>83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209</v>
      </c>
      <c r="BM210" s="241" t="s">
        <v>829</v>
      </c>
    </row>
    <row r="211" s="2" customFormat="1" ht="21.75" customHeight="1">
      <c r="A211" s="39"/>
      <c r="B211" s="40"/>
      <c r="C211" s="229" t="s">
        <v>260</v>
      </c>
      <c r="D211" s="229" t="s">
        <v>205</v>
      </c>
      <c r="E211" s="230" t="s">
        <v>3920</v>
      </c>
      <c r="F211" s="231" t="s">
        <v>3893</v>
      </c>
      <c r="G211" s="232" t="s">
        <v>850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209</v>
      </c>
      <c r="AT211" s="241" t="s">
        <v>205</v>
      </c>
      <c r="AU211" s="241" t="s">
        <v>83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209</v>
      </c>
      <c r="BM211" s="241" t="s">
        <v>841</v>
      </c>
    </row>
    <row r="212" s="2" customFormat="1" ht="16.5" customHeight="1">
      <c r="A212" s="39"/>
      <c r="B212" s="40"/>
      <c r="C212" s="229" t="s">
        <v>531</v>
      </c>
      <c r="D212" s="229" t="s">
        <v>205</v>
      </c>
      <c r="E212" s="230" t="s">
        <v>3921</v>
      </c>
      <c r="F212" s="231" t="s">
        <v>2482</v>
      </c>
      <c r="G212" s="232" t="s">
        <v>850</v>
      </c>
      <c r="H212" s="233">
        <v>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209</v>
      </c>
      <c r="AT212" s="241" t="s">
        <v>205</v>
      </c>
      <c r="AU212" s="241" t="s">
        <v>83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209</v>
      </c>
      <c r="BM212" s="241" t="s">
        <v>853</v>
      </c>
    </row>
    <row r="213" s="12" customFormat="1" ht="25.92" customHeight="1">
      <c r="A213" s="12"/>
      <c r="B213" s="213"/>
      <c r="C213" s="214"/>
      <c r="D213" s="215" t="s">
        <v>75</v>
      </c>
      <c r="E213" s="216" t="s">
        <v>2582</v>
      </c>
      <c r="F213" s="216" t="s">
        <v>3922</v>
      </c>
      <c r="G213" s="214"/>
      <c r="H213" s="214"/>
      <c r="I213" s="217"/>
      <c r="J213" s="218">
        <f>BK213</f>
        <v>0</v>
      </c>
      <c r="K213" s="214"/>
      <c r="L213" s="219"/>
      <c r="M213" s="220"/>
      <c r="N213" s="221"/>
      <c r="O213" s="221"/>
      <c r="P213" s="222">
        <f>SUM(P214:P222)</f>
        <v>0</v>
      </c>
      <c r="Q213" s="221"/>
      <c r="R213" s="222">
        <f>SUM(R214:R222)</f>
        <v>0</v>
      </c>
      <c r="S213" s="221"/>
      <c r="T213" s="223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83</v>
      </c>
      <c r="AT213" s="225" t="s">
        <v>75</v>
      </c>
      <c r="AU213" s="225" t="s">
        <v>76</v>
      </c>
      <c r="AY213" s="224" t="s">
        <v>203</v>
      </c>
      <c r="BK213" s="226">
        <f>SUM(BK214:BK222)</f>
        <v>0</v>
      </c>
    </row>
    <row r="214" s="2" customFormat="1" ht="21.75" customHeight="1">
      <c r="A214" s="39"/>
      <c r="B214" s="40"/>
      <c r="C214" s="229" t="s">
        <v>536</v>
      </c>
      <c r="D214" s="229" t="s">
        <v>205</v>
      </c>
      <c r="E214" s="230" t="s">
        <v>3923</v>
      </c>
      <c r="F214" s="231" t="s">
        <v>3879</v>
      </c>
      <c r="G214" s="232" t="s">
        <v>984</v>
      </c>
      <c r="H214" s="233">
        <v>10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209</v>
      </c>
      <c r="AT214" s="241" t="s">
        <v>205</v>
      </c>
      <c r="AU214" s="241" t="s">
        <v>83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209</v>
      </c>
      <c r="BM214" s="241" t="s">
        <v>860</v>
      </c>
    </row>
    <row r="215" s="2" customFormat="1" ht="16.5" customHeight="1">
      <c r="A215" s="39"/>
      <c r="B215" s="40"/>
      <c r="C215" s="229" t="s">
        <v>541</v>
      </c>
      <c r="D215" s="229" t="s">
        <v>205</v>
      </c>
      <c r="E215" s="230" t="s">
        <v>3924</v>
      </c>
      <c r="F215" s="231" t="s">
        <v>2521</v>
      </c>
      <c r="G215" s="232" t="s">
        <v>984</v>
      </c>
      <c r="H215" s="233">
        <v>10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209</v>
      </c>
      <c r="AT215" s="241" t="s">
        <v>205</v>
      </c>
      <c r="AU215" s="241" t="s">
        <v>83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209</v>
      </c>
      <c r="BM215" s="241" t="s">
        <v>868</v>
      </c>
    </row>
    <row r="216" s="2" customFormat="1" ht="24.15" customHeight="1">
      <c r="A216" s="39"/>
      <c r="B216" s="40"/>
      <c r="C216" s="229" t="s">
        <v>264</v>
      </c>
      <c r="D216" s="229" t="s">
        <v>205</v>
      </c>
      <c r="E216" s="230" t="s">
        <v>3925</v>
      </c>
      <c r="F216" s="231" t="s">
        <v>3885</v>
      </c>
      <c r="G216" s="232" t="s">
        <v>850</v>
      </c>
      <c r="H216" s="233">
        <v>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209</v>
      </c>
      <c r="AT216" s="241" t="s">
        <v>205</v>
      </c>
      <c r="AU216" s="241" t="s">
        <v>83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209</v>
      </c>
      <c r="BM216" s="241" t="s">
        <v>876</v>
      </c>
    </row>
    <row r="217" s="2" customFormat="1" ht="24.15" customHeight="1">
      <c r="A217" s="39"/>
      <c r="B217" s="40"/>
      <c r="C217" s="229" t="s">
        <v>550</v>
      </c>
      <c r="D217" s="229" t="s">
        <v>205</v>
      </c>
      <c r="E217" s="230" t="s">
        <v>264</v>
      </c>
      <c r="F217" s="231" t="s">
        <v>3898</v>
      </c>
      <c r="G217" s="232" t="s">
        <v>850</v>
      </c>
      <c r="H217" s="233">
        <v>2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83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884</v>
      </c>
    </row>
    <row r="218" s="2" customFormat="1" ht="16.5" customHeight="1">
      <c r="A218" s="39"/>
      <c r="B218" s="40"/>
      <c r="C218" s="229" t="s">
        <v>270</v>
      </c>
      <c r="D218" s="229" t="s">
        <v>205</v>
      </c>
      <c r="E218" s="230" t="s">
        <v>3926</v>
      </c>
      <c r="F218" s="231" t="s">
        <v>3845</v>
      </c>
      <c r="G218" s="232" t="s">
        <v>850</v>
      </c>
      <c r="H218" s="233">
        <v>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83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892</v>
      </c>
    </row>
    <row r="219" s="2" customFormat="1" ht="16.5" customHeight="1">
      <c r="A219" s="39"/>
      <c r="B219" s="40"/>
      <c r="C219" s="229" t="s">
        <v>558</v>
      </c>
      <c r="D219" s="229" t="s">
        <v>205</v>
      </c>
      <c r="E219" s="230" t="s">
        <v>3927</v>
      </c>
      <c r="F219" s="231" t="s">
        <v>3876</v>
      </c>
      <c r="G219" s="232" t="s">
        <v>850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83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901</v>
      </c>
    </row>
    <row r="220" s="2" customFormat="1" ht="21.75" customHeight="1">
      <c r="A220" s="39"/>
      <c r="B220" s="40"/>
      <c r="C220" s="229" t="s">
        <v>564</v>
      </c>
      <c r="D220" s="229" t="s">
        <v>205</v>
      </c>
      <c r="E220" s="230" t="s">
        <v>3928</v>
      </c>
      <c r="F220" s="231" t="s">
        <v>3902</v>
      </c>
      <c r="G220" s="232" t="s">
        <v>850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209</v>
      </c>
      <c r="AT220" s="241" t="s">
        <v>205</v>
      </c>
      <c r="AU220" s="241" t="s">
        <v>83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209</v>
      </c>
      <c r="BM220" s="241" t="s">
        <v>909</v>
      </c>
    </row>
    <row r="221" s="2" customFormat="1" ht="16.5" customHeight="1">
      <c r="A221" s="39"/>
      <c r="B221" s="40"/>
      <c r="C221" s="229" t="s">
        <v>570</v>
      </c>
      <c r="D221" s="229" t="s">
        <v>205</v>
      </c>
      <c r="E221" s="230" t="s">
        <v>3929</v>
      </c>
      <c r="F221" s="231" t="s">
        <v>2482</v>
      </c>
      <c r="G221" s="232" t="s">
        <v>850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209</v>
      </c>
      <c r="AT221" s="241" t="s">
        <v>205</v>
      </c>
      <c r="AU221" s="241" t="s">
        <v>83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209</v>
      </c>
      <c r="BM221" s="241" t="s">
        <v>917</v>
      </c>
    </row>
    <row r="222" s="2" customFormat="1" ht="24.15" customHeight="1">
      <c r="A222" s="39"/>
      <c r="B222" s="40"/>
      <c r="C222" s="229" t="s">
        <v>574</v>
      </c>
      <c r="D222" s="229" t="s">
        <v>205</v>
      </c>
      <c r="E222" s="230" t="s">
        <v>3930</v>
      </c>
      <c r="F222" s="231" t="s">
        <v>2526</v>
      </c>
      <c r="G222" s="232" t="s">
        <v>213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209</v>
      </c>
      <c r="AT222" s="241" t="s">
        <v>205</v>
      </c>
      <c r="AU222" s="241" t="s">
        <v>83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209</v>
      </c>
      <c r="BM222" s="241" t="s">
        <v>925</v>
      </c>
    </row>
    <row r="223" s="12" customFormat="1" ht="25.92" customHeight="1">
      <c r="A223" s="12"/>
      <c r="B223" s="213"/>
      <c r="C223" s="214"/>
      <c r="D223" s="215" t="s">
        <v>75</v>
      </c>
      <c r="E223" s="216" t="s">
        <v>2599</v>
      </c>
      <c r="F223" s="216" t="s">
        <v>3931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SUM(P224:P226)</f>
        <v>0</v>
      </c>
      <c r="Q223" s="221"/>
      <c r="R223" s="222">
        <f>SUM(R224:R226)</f>
        <v>0</v>
      </c>
      <c r="S223" s="221"/>
      <c r="T223" s="223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83</v>
      </c>
      <c r="AT223" s="225" t="s">
        <v>75</v>
      </c>
      <c r="AU223" s="225" t="s">
        <v>76</v>
      </c>
      <c r="AY223" s="224" t="s">
        <v>203</v>
      </c>
      <c r="BK223" s="226">
        <f>SUM(BK224:BK226)</f>
        <v>0</v>
      </c>
    </row>
    <row r="224" s="2" customFormat="1" ht="21.75" customHeight="1">
      <c r="A224" s="39"/>
      <c r="B224" s="40"/>
      <c r="C224" s="229" t="s">
        <v>578</v>
      </c>
      <c r="D224" s="229" t="s">
        <v>205</v>
      </c>
      <c r="E224" s="230" t="s">
        <v>3932</v>
      </c>
      <c r="F224" s="231" t="s">
        <v>3879</v>
      </c>
      <c r="G224" s="232" t="s">
        <v>984</v>
      </c>
      <c r="H224" s="233">
        <v>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83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933</v>
      </c>
    </row>
    <row r="225" s="2" customFormat="1" ht="16.5" customHeight="1">
      <c r="A225" s="39"/>
      <c r="B225" s="40"/>
      <c r="C225" s="229" t="s">
        <v>275</v>
      </c>
      <c r="D225" s="229" t="s">
        <v>205</v>
      </c>
      <c r="E225" s="230" t="s">
        <v>3933</v>
      </c>
      <c r="F225" s="231" t="s">
        <v>2521</v>
      </c>
      <c r="G225" s="232" t="s">
        <v>984</v>
      </c>
      <c r="H225" s="233">
        <v>5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209</v>
      </c>
      <c r="AT225" s="241" t="s">
        <v>205</v>
      </c>
      <c r="AU225" s="241" t="s">
        <v>83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209</v>
      </c>
      <c r="BM225" s="241" t="s">
        <v>941</v>
      </c>
    </row>
    <row r="226" s="2" customFormat="1" ht="24.15" customHeight="1">
      <c r="A226" s="39"/>
      <c r="B226" s="40"/>
      <c r="C226" s="229" t="s">
        <v>586</v>
      </c>
      <c r="D226" s="229" t="s">
        <v>205</v>
      </c>
      <c r="E226" s="230" t="s">
        <v>3934</v>
      </c>
      <c r="F226" s="231" t="s">
        <v>2526</v>
      </c>
      <c r="G226" s="232" t="s">
        <v>213</v>
      </c>
      <c r="H226" s="233">
        <v>3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209</v>
      </c>
      <c r="AT226" s="241" t="s">
        <v>205</v>
      </c>
      <c r="AU226" s="241" t="s">
        <v>83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209</v>
      </c>
      <c r="BM226" s="241" t="s">
        <v>949</v>
      </c>
    </row>
    <row r="227" s="12" customFormat="1" ht="25.92" customHeight="1">
      <c r="A227" s="12"/>
      <c r="B227" s="213"/>
      <c r="C227" s="214"/>
      <c r="D227" s="215" t="s">
        <v>75</v>
      </c>
      <c r="E227" s="216" t="s">
        <v>2615</v>
      </c>
      <c r="F227" s="216" t="s">
        <v>3935</v>
      </c>
      <c r="G227" s="214"/>
      <c r="H227" s="214"/>
      <c r="I227" s="217"/>
      <c r="J227" s="218">
        <f>BK227</f>
        <v>0</v>
      </c>
      <c r="K227" s="214"/>
      <c r="L227" s="219"/>
      <c r="M227" s="220"/>
      <c r="N227" s="221"/>
      <c r="O227" s="221"/>
      <c r="P227" s="222">
        <f>SUM(P228:P235)</f>
        <v>0</v>
      </c>
      <c r="Q227" s="221"/>
      <c r="R227" s="222">
        <f>SUM(R228:R235)</f>
        <v>0</v>
      </c>
      <c r="S227" s="221"/>
      <c r="T227" s="223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83</v>
      </c>
      <c r="AT227" s="225" t="s">
        <v>75</v>
      </c>
      <c r="AU227" s="225" t="s">
        <v>76</v>
      </c>
      <c r="AY227" s="224" t="s">
        <v>203</v>
      </c>
      <c r="BK227" s="226">
        <f>SUM(BK228:BK235)</f>
        <v>0</v>
      </c>
    </row>
    <row r="228" s="2" customFormat="1" ht="21.75" customHeight="1">
      <c r="A228" s="39"/>
      <c r="B228" s="40"/>
      <c r="C228" s="229" t="s">
        <v>280</v>
      </c>
      <c r="D228" s="229" t="s">
        <v>205</v>
      </c>
      <c r="E228" s="230" t="s">
        <v>3936</v>
      </c>
      <c r="F228" s="231" t="s">
        <v>2485</v>
      </c>
      <c r="G228" s="232" t="s">
        <v>850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83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957</v>
      </c>
    </row>
    <row r="229" s="2" customFormat="1" ht="24.15" customHeight="1">
      <c r="A229" s="39"/>
      <c r="B229" s="40"/>
      <c r="C229" s="229" t="s">
        <v>599</v>
      </c>
      <c r="D229" s="229" t="s">
        <v>205</v>
      </c>
      <c r="E229" s="230" t="s">
        <v>280</v>
      </c>
      <c r="F229" s="231" t="s">
        <v>2473</v>
      </c>
      <c r="G229" s="232" t="s">
        <v>850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209</v>
      </c>
      <c r="AT229" s="241" t="s">
        <v>205</v>
      </c>
      <c r="AU229" s="241" t="s">
        <v>83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209</v>
      </c>
      <c r="BM229" s="241" t="s">
        <v>964</v>
      </c>
    </row>
    <row r="230" s="2" customFormat="1" ht="24.15" customHeight="1">
      <c r="A230" s="39"/>
      <c r="B230" s="40"/>
      <c r="C230" s="229" t="s">
        <v>286</v>
      </c>
      <c r="D230" s="229" t="s">
        <v>205</v>
      </c>
      <c r="E230" s="230" t="s">
        <v>3937</v>
      </c>
      <c r="F230" s="231" t="s">
        <v>3938</v>
      </c>
      <c r="G230" s="232" t="s">
        <v>850</v>
      </c>
      <c r="H230" s="233">
        <v>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209</v>
      </c>
      <c r="AT230" s="241" t="s">
        <v>205</v>
      </c>
      <c r="AU230" s="241" t="s">
        <v>83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209</v>
      </c>
      <c r="BM230" s="241" t="s">
        <v>972</v>
      </c>
    </row>
    <row r="231" s="2" customFormat="1" ht="24.15" customHeight="1">
      <c r="A231" s="39"/>
      <c r="B231" s="40"/>
      <c r="C231" s="229" t="s">
        <v>609</v>
      </c>
      <c r="D231" s="229" t="s">
        <v>205</v>
      </c>
      <c r="E231" s="230" t="s">
        <v>286</v>
      </c>
      <c r="F231" s="231" t="s">
        <v>2477</v>
      </c>
      <c r="G231" s="232" t="s">
        <v>984</v>
      </c>
      <c r="H231" s="233">
        <v>12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209</v>
      </c>
      <c r="AT231" s="241" t="s">
        <v>205</v>
      </c>
      <c r="AU231" s="241" t="s">
        <v>83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209</v>
      </c>
      <c r="BM231" s="241" t="s">
        <v>981</v>
      </c>
    </row>
    <row r="232" s="2" customFormat="1" ht="16.5" customHeight="1">
      <c r="A232" s="39"/>
      <c r="B232" s="40"/>
      <c r="C232" s="229" t="s">
        <v>617</v>
      </c>
      <c r="D232" s="229" t="s">
        <v>205</v>
      </c>
      <c r="E232" s="230" t="s">
        <v>3939</v>
      </c>
      <c r="F232" s="231" t="s">
        <v>2482</v>
      </c>
      <c r="G232" s="232" t="s">
        <v>850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83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990</v>
      </c>
    </row>
    <row r="233" s="2" customFormat="1" ht="24.15" customHeight="1">
      <c r="A233" s="39"/>
      <c r="B233" s="40"/>
      <c r="C233" s="229" t="s">
        <v>624</v>
      </c>
      <c r="D233" s="229" t="s">
        <v>205</v>
      </c>
      <c r="E233" s="230" t="s">
        <v>3940</v>
      </c>
      <c r="F233" s="231" t="s">
        <v>3941</v>
      </c>
      <c r="G233" s="232" t="s">
        <v>850</v>
      </c>
      <c r="H233" s="233">
        <v>4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209</v>
      </c>
      <c r="AT233" s="241" t="s">
        <v>205</v>
      </c>
      <c r="AU233" s="241" t="s">
        <v>83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209</v>
      </c>
      <c r="BM233" s="241" t="s">
        <v>998</v>
      </c>
    </row>
    <row r="234" s="2" customFormat="1" ht="24.15" customHeight="1">
      <c r="A234" s="39"/>
      <c r="B234" s="40"/>
      <c r="C234" s="229" t="s">
        <v>629</v>
      </c>
      <c r="D234" s="229" t="s">
        <v>205</v>
      </c>
      <c r="E234" s="230" t="s">
        <v>3942</v>
      </c>
      <c r="F234" s="231" t="s">
        <v>3943</v>
      </c>
      <c r="G234" s="232" t="s">
        <v>850</v>
      </c>
      <c r="H234" s="233">
        <v>8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209</v>
      </c>
      <c r="AT234" s="241" t="s">
        <v>205</v>
      </c>
      <c r="AU234" s="241" t="s">
        <v>83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209</v>
      </c>
      <c r="BM234" s="241" t="s">
        <v>1006</v>
      </c>
    </row>
    <row r="235" s="2" customFormat="1" ht="16.5" customHeight="1">
      <c r="A235" s="39"/>
      <c r="B235" s="40"/>
      <c r="C235" s="229" t="s">
        <v>634</v>
      </c>
      <c r="D235" s="229" t="s">
        <v>205</v>
      </c>
      <c r="E235" s="230" t="s">
        <v>3944</v>
      </c>
      <c r="F235" s="231" t="s">
        <v>2482</v>
      </c>
      <c r="G235" s="232" t="s">
        <v>850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209</v>
      </c>
      <c r="AT235" s="241" t="s">
        <v>205</v>
      </c>
      <c r="AU235" s="241" t="s">
        <v>83</v>
      </c>
      <c r="AY235" s="18" t="s">
        <v>203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209</v>
      </c>
      <c r="BM235" s="241" t="s">
        <v>1021</v>
      </c>
    </row>
    <row r="236" s="12" customFormat="1" ht="25.92" customHeight="1">
      <c r="A236" s="12"/>
      <c r="B236" s="213"/>
      <c r="C236" s="214"/>
      <c r="D236" s="215" t="s">
        <v>75</v>
      </c>
      <c r="E236" s="216" t="s">
        <v>2618</v>
      </c>
      <c r="F236" s="216" t="s">
        <v>3945</v>
      </c>
      <c r="G236" s="214"/>
      <c r="H236" s="214"/>
      <c r="I236" s="217"/>
      <c r="J236" s="218">
        <f>BK236</f>
        <v>0</v>
      </c>
      <c r="K236" s="214"/>
      <c r="L236" s="219"/>
      <c r="M236" s="220"/>
      <c r="N236" s="221"/>
      <c r="O236" s="221"/>
      <c r="P236" s="222">
        <f>SUM(P237:P243)</f>
        <v>0</v>
      </c>
      <c r="Q236" s="221"/>
      <c r="R236" s="222">
        <f>SUM(R237:R243)</f>
        <v>0</v>
      </c>
      <c r="S236" s="221"/>
      <c r="T236" s="223">
        <f>SUM(T237:T243)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83</v>
      </c>
      <c r="AT236" s="225" t="s">
        <v>75</v>
      </c>
      <c r="AU236" s="225" t="s">
        <v>76</v>
      </c>
      <c r="AY236" s="224" t="s">
        <v>203</v>
      </c>
      <c r="BK236" s="226">
        <f>SUM(BK237:BK243)</f>
        <v>0</v>
      </c>
    </row>
    <row r="237" s="2" customFormat="1" ht="37.8" customHeight="1">
      <c r="A237" s="39"/>
      <c r="B237" s="40"/>
      <c r="C237" s="229" t="s">
        <v>642</v>
      </c>
      <c r="D237" s="229" t="s">
        <v>205</v>
      </c>
      <c r="E237" s="230" t="s">
        <v>3946</v>
      </c>
      <c r="F237" s="231" t="s">
        <v>3947</v>
      </c>
      <c r="G237" s="232" t="s">
        <v>850</v>
      </c>
      <c r="H237" s="233">
        <v>24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209</v>
      </c>
      <c r="AT237" s="241" t="s">
        <v>205</v>
      </c>
      <c r="AU237" s="241" t="s">
        <v>83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209</v>
      </c>
      <c r="BM237" s="241" t="s">
        <v>341</v>
      </c>
    </row>
    <row r="238" s="2" customFormat="1" ht="16.5" customHeight="1">
      <c r="A238" s="39"/>
      <c r="B238" s="40"/>
      <c r="C238" s="229" t="s">
        <v>648</v>
      </c>
      <c r="D238" s="229" t="s">
        <v>205</v>
      </c>
      <c r="E238" s="230" t="s">
        <v>3948</v>
      </c>
      <c r="F238" s="231" t="s">
        <v>3949</v>
      </c>
      <c r="G238" s="232" t="s">
        <v>850</v>
      </c>
      <c r="H238" s="233">
        <v>24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209</v>
      </c>
      <c r="AT238" s="241" t="s">
        <v>205</v>
      </c>
      <c r="AU238" s="241" t="s">
        <v>83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209</v>
      </c>
      <c r="BM238" s="241" t="s">
        <v>346</v>
      </c>
    </row>
    <row r="239" s="2" customFormat="1" ht="16.5" customHeight="1">
      <c r="A239" s="39"/>
      <c r="B239" s="40"/>
      <c r="C239" s="229" t="s">
        <v>655</v>
      </c>
      <c r="D239" s="229" t="s">
        <v>205</v>
      </c>
      <c r="E239" s="230" t="s">
        <v>3950</v>
      </c>
      <c r="F239" s="231" t="s">
        <v>3951</v>
      </c>
      <c r="G239" s="232" t="s">
        <v>850</v>
      </c>
      <c r="H239" s="233">
        <v>2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209</v>
      </c>
      <c r="AT239" s="241" t="s">
        <v>205</v>
      </c>
      <c r="AU239" s="241" t="s">
        <v>83</v>
      </c>
      <c r="AY239" s="18" t="s">
        <v>203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209</v>
      </c>
      <c r="BM239" s="241" t="s">
        <v>1044</v>
      </c>
    </row>
    <row r="240" s="2" customFormat="1" ht="16.5" customHeight="1">
      <c r="A240" s="39"/>
      <c r="B240" s="40"/>
      <c r="C240" s="229" t="s">
        <v>661</v>
      </c>
      <c r="D240" s="229" t="s">
        <v>205</v>
      </c>
      <c r="E240" s="230" t="s">
        <v>3952</v>
      </c>
      <c r="F240" s="231" t="s">
        <v>3891</v>
      </c>
      <c r="G240" s="232" t="s">
        <v>850</v>
      </c>
      <c r="H240" s="233">
        <v>1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209</v>
      </c>
      <c r="AT240" s="241" t="s">
        <v>205</v>
      </c>
      <c r="AU240" s="241" t="s">
        <v>83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209</v>
      </c>
      <c r="BM240" s="241" t="s">
        <v>1052</v>
      </c>
    </row>
    <row r="241" s="2" customFormat="1" ht="24.15" customHeight="1">
      <c r="A241" s="39"/>
      <c r="B241" s="40"/>
      <c r="C241" s="229" t="s">
        <v>671</v>
      </c>
      <c r="D241" s="229" t="s">
        <v>205</v>
      </c>
      <c r="E241" s="230" t="s">
        <v>3953</v>
      </c>
      <c r="F241" s="231" t="s">
        <v>3954</v>
      </c>
      <c r="G241" s="232" t="s">
        <v>850</v>
      </c>
      <c r="H241" s="233">
        <v>14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209</v>
      </c>
      <c r="AT241" s="241" t="s">
        <v>205</v>
      </c>
      <c r="AU241" s="241" t="s">
        <v>83</v>
      </c>
      <c r="AY241" s="18" t="s">
        <v>203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209</v>
      </c>
      <c r="BM241" s="241" t="s">
        <v>1060</v>
      </c>
    </row>
    <row r="242" s="2" customFormat="1" ht="24.15" customHeight="1">
      <c r="A242" s="39"/>
      <c r="B242" s="40"/>
      <c r="C242" s="229" t="s">
        <v>676</v>
      </c>
      <c r="D242" s="229" t="s">
        <v>205</v>
      </c>
      <c r="E242" s="230" t="s">
        <v>3955</v>
      </c>
      <c r="F242" s="231" t="s">
        <v>3956</v>
      </c>
      <c r="G242" s="232" t="s">
        <v>850</v>
      </c>
      <c r="H242" s="233">
        <v>18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209</v>
      </c>
      <c r="AT242" s="241" t="s">
        <v>205</v>
      </c>
      <c r="AU242" s="241" t="s">
        <v>83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209</v>
      </c>
      <c r="BM242" s="241" t="s">
        <v>1068</v>
      </c>
    </row>
    <row r="243" s="2" customFormat="1" ht="16.5" customHeight="1">
      <c r="A243" s="39"/>
      <c r="B243" s="40"/>
      <c r="C243" s="229" t="s">
        <v>681</v>
      </c>
      <c r="D243" s="229" t="s">
        <v>205</v>
      </c>
      <c r="E243" s="230" t="s">
        <v>3957</v>
      </c>
      <c r="F243" s="231" t="s">
        <v>2482</v>
      </c>
      <c r="G243" s="232" t="s">
        <v>850</v>
      </c>
      <c r="H243" s="233">
        <v>1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209</v>
      </c>
      <c r="AT243" s="241" t="s">
        <v>205</v>
      </c>
      <c r="AU243" s="241" t="s">
        <v>83</v>
      </c>
      <c r="AY243" s="18" t="s">
        <v>203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209</v>
      </c>
      <c r="BM243" s="241" t="s">
        <v>359</v>
      </c>
    </row>
    <row r="244" s="12" customFormat="1" ht="25.92" customHeight="1">
      <c r="A244" s="12"/>
      <c r="B244" s="213"/>
      <c r="C244" s="214"/>
      <c r="D244" s="215" t="s">
        <v>75</v>
      </c>
      <c r="E244" s="216" t="s">
        <v>2627</v>
      </c>
      <c r="F244" s="216" t="s">
        <v>3958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SUM(P245:P251)</f>
        <v>0</v>
      </c>
      <c r="Q244" s="221"/>
      <c r="R244" s="222">
        <f>SUM(R245:R251)</f>
        <v>0</v>
      </c>
      <c r="S244" s="221"/>
      <c r="T244" s="223">
        <f>SUM(T245:T251)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83</v>
      </c>
      <c r="AT244" s="225" t="s">
        <v>75</v>
      </c>
      <c r="AU244" s="225" t="s">
        <v>76</v>
      </c>
      <c r="AY244" s="224" t="s">
        <v>203</v>
      </c>
      <c r="BK244" s="226">
        <f>SUM(BK245:BK251)</f>
        <v>0</v>
      </c>
    </row>
    <row r="245" s="2" customFormat="1" ht="21.75" customHeight="1">
      <c r="A245" s="39"/>
      <c r="B245" s="40"/>
      <c r="C245" s="229" t="s">
        <v>687</v>
      </c>
      <c r="D245" s="229" t="s">
        <v>205</v>
      </c>
      <c r="E245" s="230" t="s">
        <v>3959</v>
      </c>
      <c r="F245" s="231" t="s">
        <v>3960</v>
      </c>
      <c r="G245" s="232" t="s">
        <v>984</v>
      </c>
      <c r="H245" s="233">
        <v>80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209</v>
      </c>
      <c r="AT245" s="241" t="s">
        <v>205</v>
      </c>
      <c r="AU245" s="241" t="s">
        <v>83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209</v>
      </c>
      <c r="BM245" s="241" t="s">
        <v>1083</v>
      </c>
    </row>
    <row r="246" s="2" customFormat="1" ht="16.5" customHeight="1">
      <c r="A246" s="39"/>
      <c r="B246" s="40"/>
      <c r="C246" s="229" t="s">
        <v>692</v>
      </c>
      <c r="D246" s="229" t="s">
        <v>205</v>
      </c>
      <c r="E246" s="230" t="s">
        <v>3961</v>
      </c>
      <c r="F246" s="231" t="s">
        <v>2521</v>
      </c>
      <c r="G246" s="232" t="s">
        <v>984</v>
      </c>
      <c r="H246" s="233">
        <v>80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209</v>
      </c>
      <c r="AT246" s="241" t="s">
        <v>205</v>
      </c>
      <c r="AU246" s="241" t="s">
        <v>83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209</v>
      </c>
      <c r="BM246" s="241" t="s">
        <v>1091</v>
      </c>
    </row>
    <row r="247" s="2" customFormat="1" ht="21.75" customHeight="1">
      <c r="A247" s="39"/>
      <c r="B247" s="40"/>
      <c r="C247" s="229" t="s">
        <v>698</v>
      </c>
      <c r="D247" s="229" t="s">
        <v>205</v>
      </c>
      <c r="E247" s="230" t="s">
        <v>3962</v>
      </c>
      <c r="F247" s="231" t="s">
        <v>3879</v>
      </c>
      <c r="G247" s="232" t="s">
        <v>984</v>
      </c>
      <c r="H247" s="233">
        <v>5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209</v>
      </c>
      <c r="AT247" s="241" t="s">
        <v>205</v>
      </c>
      <c r="AU247" s="241" t="s">
        <v>83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209</v>
      </c>
      <c r="BM247" s="241" t="s">
        <v>363</v>
      </c>
    </row>
    <row r="248" s="2" customFormat="1" ht="16.5" customHeight="1">
      <c r="A248" s="39"/>
      <c r="B248" s="40"/>
      <c r="C248" s="229" t="s">
        <v>291</v>
      </c>
      <c r="D248" s="229" t="s">
        <v>205</v>
      </c>
      <c r="E248" s="230" t="s">
        <v>3963</v>
      </c>
      <c r="F248" s="231" t="s">
        <v>2521</v>
      </c>
      <c r="G248" s="232" t="s">
        <v>984</v>
      </c>
      <c r="H248" s="233">
        <v>5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209</v>
      </c>
      <c r="AT248" s="241" t="s">
        <v>205</v>
      </c>
      <c r="AU248" s="241" t="s">
        <v>83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209</v>
      </c>
      <c r="BM248" s="241" t="s">
        <v>367</v>
      </c>
    </row>
    <row r="249" s="2" customFormat="1" ht="24.15" customHeight="1">
      <c r="A249" s="39"/>
      <c r="B249" s="40"/>
      <c r="C249" s="229" t="s">
        <v>708</v>
      </c>
      <c r="D249" s="229" t="s">
        <v>205</v>
      </c>
      <c r="E249" s="230" t="s">
        <v>3964</v>
      </c>
      <c r="F249" s="231" t="s">
        <v>2526</v>
      </c>
      <c r="G249" s="232" t="s">
        <v>213</v>
      </c>
      <c r="H249" s="233">
        <v>40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209</v>
      </c>
      <c r="AT249" s="241" t="s">
        <v>205</v>
      </c>
      <c r="AU249" s="241" t="s">
        <v>83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209</v>
      </c>
      <c r="BM249" s="241" t="s">
        <v>1113</v>
      </c>
    </row>
    <row r="250" s="2" customFormat="1" ht="24.15" customHeight="1">
      <c r="A250" s="39"/>
      <c r="B250" s="40"/>
      <c r="C250" s="229" t="s">
        <v>297</v>
      </c>
      <c r="D250" s="229" t="s">
        <v>205</v>
      </c>
      <c r="E250" s="230" t="s">
        <v>3965</v>
      </c>
      <c r="F250" s="231" t="s">
        <v>2528</v>
      </c>
      <c r="G250" s="232" t="s">
        <v>213</v>
      </c>
      <c r="H250" s="233">
        <v>5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209</v>
      </c>
      <c r="AT250" s="241" t="s">
        <v>205</v>
      </c>
      <c r="AU250" s="241" t="s">
        <v>83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209</v>
      </c>
      <c r="BM250" s="241" t="s">
        <v>377</v>
      </c>
    </row>
    <row r="251" s="2" customFormat="1" ht="33" customHeight="1">
      <c r="A251" s="39"/>
      <c r="B251" s="40"/>
      <c r="C251" s="229" t="s">
        <v>717</v>
      </c>
      <c r="D251" s="229" t="s">
        <v>205</v>
      </c>
      <c r="E251" s="230" t="s">
        <v>297</v>
      </c>
      <c r="F251" s="231" t="s">
        <v>3966</v>
      </c>
      <c r="G251" s="232" t="s">
        <v>213</v>
      </c>
      <c r="H251" s="233">
        <v>3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209</v>
      </c>
      <c r="AT251" s="241" t="s">
        <v>205</v>
      </c>
      <c r="AU251" s="241" t="s">
        <v>83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209</v>
      </c>
      <c r="BM251" s="241" t="s">
        <v>384</v>
      </c>
    </row>
    <row r="252" s="12" customFormat="1" ht="25.92" customHeight="1">
      <c r="A252" s="12"/>
      <c r="B252" s="213"/>
      <c r="C252" s="214"/>
      <c r="D252" s="215" t="s">
        <v>75</v>
      </c>
      <c r="E252" s="216" t="s">
        <v>3967</v>
      </c>
      <c r="F252" s="216" t="s">
        <v>3968</v>
      </c>
      <c r="G252" s="214"/>
      <c r="H252" s="214"/>
      <c r="I252" s="217"/>
      <c r="J252" s="218">
        <f>BK252</f>
        <v>0</v>
      </c>
      <c r="K252" s="214"/>
      <c r="L252" s="219"/>
      <c r="M252" s="220"/>
      <c r="N252" s="221"/>
      <c r="O252" s="221"/>
      <c r="P252" s="222">
        <f>SUM(P253:P261)</f>
        <v>0</v>
      </c>
      <c r="Q252" s="221"/>
      <c r="R252" s="222">
        <f>SUM(R253:R261)</f>
        <v>0</v>
      </c>
      <c r="S252" s="221"/>
      <c r="T252" s="223">
        <f>SUM(T253:T261)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83</v>
      </c>
      <c r="AT252" s="225" t="s">
        <v>75</v>
      </c>
      <c r="AU252" s="225" t="s">
        <v>76</v>
      </c>
      <c r="AY252" s="224" t="s">
        <v>203</v>
      </c>
      <c r="BK252" s="226">
        <f>SUM(BK253:BK261)</f>
        <v>0</v>
      </c>
    </row>
    <row r="253" s="2" customFormat="1" ht="24.15" customHeight="1">
      <c r="A253" s="39"/>
      <c r="B253" s="40"/>
      <c r="C253" s="229" t="s">
        <v>302</v>
      </c>
      <c r="D253" s="229" t="s">
        <v>205</v>
      </c>
      <c r="E253" s="230" t="s">
        <v>3969</v>
      </c>
      <c r="F253" s="231" t="s">
        <v>3885</v>
      </c>
      <c r="G253" s="232" t="s">
        <v>850</v>
      </c>
      <c r="H253" s="233">
        <v>1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209</v>
      </c>
      <c r="AT253" s="241" t="s">
        <v>205</v>
      </c>
      <c r="AU253" s="241" t="s">
        <v>83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209</v>
      </c>
      <c r="BM253" s="241" t="s">
        <v>389</v>
      </c>
    </row>
    <row r="254" s="2" customFormat="1" ht="24.15" customHeight="1">
      <c r="A254" s="39"/>
      <c r="B254" s="40"/>
      <c r="C254" s="229" t="s">
        <v>726</v>
      </c>
      <c r="D254" s="229" t="s">
        <v>205</v>
      </c>
      <c r="E254" s="230" t="s">
        <v>717</v>
      </c>
      <c r="F254" s="231" t="s">
        <v>3887</v>
      </c>
      <c r="G254" s="232" t="s">
        <v>850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209</v>
      </c>
      <c r="AT254" s="241" t="s">
        <v>205</v>
      </c>
      <c r="AU254" s="241" t="s">
        <v>83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209</v>
      </c>
      <c r="BM254" s="241" t="s">
        <v>393</v>
      </c>
    </row>
    <row r="255" s="2" customFormat="1" ht="16.5" customHeight="1">
      <c r="A255" s="39"/>
      <c r="B255" s="40"/>
      <c r="C255" s="229" t="s">
        <v>305</v>
      </c>
      <c r="D255" s="229" t="s">
        <v>205</v>
      </c>
      <c r="E255" s="230" t="s">
        <v>3970</v>
      </c>
      <c r="F255" s="231" t="s">
        <v>3889</v>
      </c>
      <c r="G255" s="232" t="s">
        <v>850</v>
      </c>
      <c r="H255" s="233">
        <v>1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209</v>
      </c>
      <c r="AT255" s="241" t="s">
        <v>205</v>
      </c>
      <c r="AU255" s="241" t="s">
        <v>83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209</v>
      </c>
      <c r="BM255" s="241" t="s">
        <v>410</v>
      </c>
    </row>
    <row r="256" s="2" customFormat="1" ht="16.5" customHeight="1">
      <c r="A256" s="39"/>
      <c r="B256" s="40"/>
      <c r="C256" s="229" t="s">
        <v>735</v>
      </c>
      <c r="D256" s="229" t="s">
        <v>205</v>
      </c>
      <c r="E256" s="230" t="s">
        <v>3971</v>
      </c>
      <c r="F256" s="231" t="s">
        <v>3891</v>
      </c>
      <c r="G256" s="232" t="s">
        <v>850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209</v>
      </c>
      <c r="AT256" s="241" t="s">
        <v>205</v>
      </c>
      <c r="AU256" s="241" t="s">
        <v>83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209</v>
      </c>
      <c r="BM256" s="241" t="s">
        <v>416</v>
      </c>
    </row>
    <row r="257" s="2" customFormat="1" ht="24.15" customHeight="1">
      <c r="A257" s="39"/>
      <c r="B257" s="40"/>
      <c r="C257" s="229" t="s">
        <v>309</v>
      </c>
      <c r="D257" s="229" t="s">
        <v>205</v>
      </c>
      <c r="E257" s="230" t="s">
        <v>3972</v>
      </c>
      <c r="F257" s="231" t="s">
        <v>3973</v>
      </c>
      <c r="G257" s="232" t="s">
        <v>850</v>
      </c>
      <c r="H257" s="233">
        <v>3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209</v>
      </c>
      <c r="AT257" s="241" t="s">
        <v>205</v>
      </c>
      <c r="AU257" s="241" t="s">
        <v>83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209</v>
      </c>
      <c r="BM257" s="241" t="s">
        <v>1173</v>
      </c>
    </row>
    <row r="258" s="2" customFormat="1" ht="16.5" customHeight="1">
      <c r="A258" s="39"/>
      <c r="B258" s="40"/>
      <c r="C258" s="229" t="s">
        <v>744</v>
      </c>
      <c r="D258" s="229" t="s">
        <v>205</v>
      </c>
      <c r="E258" s="230" t="s">
        <v>3974</v>
      </c>
      <c r="F258" s="231" t="s">
        <v>3975</v>
      </c>
      <c r="G258" s="232" t="s">
        <v>850</v>
      </c>
      <c r="H258" s="233">
        <v>3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209</v>
      </c>
      <c r="AT258" s="241" t="s">
        <v>205</v>
      </c>
      <c r="AU258" s="241" t="s">
        <v>83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209</v>
      </c>
      <c r="BM258" s="241" t="s">
        <v>421</v>
      </c>
    </row>
    <row r="259" s="2" customFormat="1" ht="16.5" customHeight="1">
      <c r="A259" s="39"/>
      <c r="B259" s="40"/>
      <c r="C259" s="229" t="s">
        <v>315</v>
      </c>
      <c r="D259" s="229" t="s">
        <v>205</v>
      </c>
      <c r="E259" s="230" t="s">
        <v>744</v>
      </c>
      <c r="F259" s="231" t="s">
        <v>3976</v>
      </c>
      <c r="G259" s="232" t="s">
        <v>850</v>
      </c>
      <c r="H259" s="233">
        <v>3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209</v>
      </c>
      <c r="AT259" s="241" t="s">
        <v>205</v>
      </c>
      <c r="AU259" s="241" t="s">
        <v>83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209</v>
      </c>
      <c r="BM259" s="241" t="s">
        <v>1198</v>
      </c>
    </row>
    <row r="260" s="2" customFormat="1" ht="24.15" customHeight="1">
      <c r="A260" s="39"/>
      <c r="B260" s="40"/>
      <c r="C260" s="229" t="s">
        <v>753</v>
      </c>
      <c r="D260" s="229" t="s">
        <v>205</v>
      </c>
      <c r="E260" s="230" t="s">
        <v>3977</v>
      </c>
      <c r="F260" s="231" t="s">
        <v>3956</v>
      </c>
      <c r="G260" s="232" t="s">
        <v>850</v>
      </c>
      <c r="H260" s="233">
        <v>4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209</v>
      </c>
      <c r="AT260" s="241" t="s">
        <v>205</v>
      </c>
      <c r="AU260" s="241" t="s">
        <v>83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209</v>
      </c>
      <c r="BM260" s="241" t="s">
        <v>1210</v>
      </c>
    </row>
    <row r="261" s="2" customFormat="1" ht="16.5" customHeight="1">
      <c r="A261" s="39"/>
      <c r="B261" s="40"/>
      <c r="C261" s="229" t="s">
        <v>319</v>
      </c>
      <c r="D261" s="229" t="s">
        <v>205</v>
      </c>
      <c r="E261" s="230" t="s">
        <v>3978</v>
      </c>
      <c r="F261" s="231" t="s">
        <v>2482</v>
      </c>
      <c r="G261" s="232" t="s">
        <v>850</v>
      </c>
      <c r="H261" s="233">
        <v>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209</v>
      </c>
      <c r="AT261" s="241" t="s">
        <v>205</v>
      </c>
      <c r="AU261" s="241" t="s">
        <v>83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209</v>
      </c>
      <c r="BM261" s="241" t="s">
        <v>1218</v>
      </c>
    </row>
    <row r="262" s="12" customFormat="1" ht="25.92" customHeight="1">
      <c r="A262" s="12"/>
      <c r="B262" s="213"/>
      <c r="C262" s="214"/>
      <c r="D262" s="215" t="s">
        <v>75</v>
      </c>
      <c r="E262" s="216" t="s">
        <v>3979</v>
      </c>
      <c r="F262" s="216" t="s">
        <v>3980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SUM(P263:P267)</f>
        <v>0</v>
      </c>
      <c r="Q262" s="221"/>
      <c r="R262" s="222">
        <f>SUM(R263:R267)</f>
        <v>0</v>
      </c>
      <c r="S262" s="221"/>
      <c r="T262" s="223">
        <f>SUM(T263:T267)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83</v>
      </c>
      <c r="AT262" s="225" t="s">
        <v>75</v>
      </c>
      <c r="AU262" s="225" t="s">
        <v>76</v>
      </c>
      <c r="AY262" s="224" t="s">
        <v>203</v>
      </c>
      <c r="BK262" s="226">
        <f>SUM(BK263:BK267)</f>
        <v>0</v>
      </c>
    </row>
    <row r="263" s="2" customFormat="1" ht="21.75" customHeight="1">
      <c r="A263" s="39"/>
      <c r="B263" s="40"/>
      <c r="C263" s="229" t="s">
        <v>762</v>
      </c>
      <c r="D263" s="229" t="s">
        <v>205</v>
      </c>
      <c r="E263" s="230" t="s">
        <v>3981</v>
      </c>
      <c r="F263" s="231" t="s">
        <v>3879</v>
      </c>
      <c r="G263" s="232" t="s">
        <v>984</v>
      </c>
      <c r="H263" s="233">
        <v>5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209</v>
      </c>
      <c r="AT263" s="241" t="s">
        <v>205</v>
      </c>
      <c r="AU263" s="241" t="s">
        <v>83</v>
      </c>
      <c r="AY263" s="18" t="s">
        <v>203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209</v>
      </c>
      <c r="BM263" s="241" t="s">
        <v>1232</v>
      </c>
    </row>
    <row r="264" s="2" customFormat="1" ht="16.5" customHeight="1">
      <c r="A264" s="39"/>
      <c r="B264" s="40"/>
      <c r="C264" s="229" t="s">
        <v>327</v>
      </c>
      <c r="D264" s="229" t="s">
        <v>205</v>
      </c>
      <c r="E264" s="230" t="s">
        <v>2598</v>
      </c>
      <c r="F264" s="231" t="s">
        <v>2521</v>
      </c>
      <c r="G264" s="232" t="s">
        <v>984</v>
      </c>
      <c r="H264" s="233">
        <v>5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209</v>
      </c>
      <c r="AT264" s="241" t="s">
        <v>205</v>
      </c>
      <c r="AU264" s="241" t="s">
        <v>83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209</v>
      </c>
      <c r="BM264" s="241" t="s">
        <v>1245</v>
      </c>
    </row>
    <row r="265" s="2" customFormat="1" ht="24.15" customHeight="1">
      <c r="A265" s="39"/>
      <c r="B265" s="40"/>
      <c r="C265" s="229" t="s">
        <v>770</v>
      </c>
      <c r="D265" s="229" t="s">
        <v>205</v>
      </c>
      <c r="E265" s="230" t="s">
        <v>3982</v>
      </c>
      <c r="F265" s="231" t="s">
        <v>2526</v>
      </c>
      <c r="G265" s="232" t="s">
        <v>213</v>
      </c>
      <c r="H265" s="233">
        <v>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209</v>
      </c>
      <c r="AT265" s="241" t="s">
        <v>205</v>
      </c>
      <c r="AU265" s="241" t="s">
        <v>83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209</v>
      </c>
      <c r="BM265" s="241" t="s">
        <v>1257</v>
      </c>
    </row>
    <row r="266" s="2" customFormat="1" ht="24.15" customHeight="1">
      <c r="A266" s="39"/>
      <c r="B266" s="40"/>
      <c r="C266" s="229" t="s">
        <v>774</v>
      </c>
      <c r="D266" s="229" t="s">
        <v>205</v>
      </c>
      <c r="E266" s="230" t="s">
        <v>3983</v>
      </c>
      <c r="F266" s="231" t="s">
        <v>2528</v>
      </c>
      <c r="G266" s="232" t="s">
        <v>213</v>
      </c>
      <c r="H266" s="233">
        <v>2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209</v>
      </c>
      <c r="AT266" s="241" t="s">
        <v>205</v>
      </c>
      <c r="AU266" s="241" t="s">
        <v>83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209</v>
      </c>
      <c r="BM266" s="241" t="s">
        <v>1269</v>
      </c>
    </row>
    <row r="267" s="2" customFormat="1" ht="33" customHeight="1">
      <c r="A267" s="39"/>
      <c r="B267" s="40"/>
      <c r="C267" s="229" t="s">
        <v>778</v>
      </c>
      <c r="D267" s="229" t="s">
        <v>205</v>
      </c>
      <c r="E267" s="230" t="s">
        <v>774</v>
      </c>
      <c r="F267" s="231" t="s">
        <v>3966</v>
      </c>
      <c r="G267" s="232" t="s">
        <v>213</v>
      </c>
      <c r="H267" s="233">
        <v>3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209</v>
      </c>
      <c r="AT267" s="241" t="s">
        <v>205</v>
      </c>
      <c r="AU267" s="241" t="s">
        <v>83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209</v>
      </c>
      <c r="BM267" s="241" t="s">
        <v>1281</v>
      </c>
    </row>
    <row r="268" s="12" customFormat="1" ht="25.92" customHeight="1">
      <c r="A268" s="12"/>
      <c r="B268" s="213"/>
      <c r="C268" s="214"/>
      <c r="D268" s="215" t="s">
        <v>75</v>
      </c>
      <c r="E268" s="216" t="s">
        <v>3984</v>
      </c>
      <c r="F268" s="216" t="s">
        <v>3985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SUM(P269:P277)</f>
        <v>0</v>
      </c>
      <c r="Q268" s="221"/>
      <c r="R268" s="222">
        <f>SUM(R269:R277)</f>
        <v>0</v>
      </c>
      <c r="S268" s="221"/>
      <c r="T268" s="223">
        <f>SUM(T269:T277)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83</v>
      </c>
      <c r="AT268" s="225" t="s">
        <v>75</v>
      </c>
      <c r="AU268" s="225" t="s">
        <v>76</v>
      </c>
      <c r="AY268" s="224" t="s">
        <v>203</v>
      </c>
      <c r="BK268" s="226">
        <f>SUM(BK269:BK277)</f>
        <v>0</v>
      </c>
    </row>
    <row r="269" s="2" customFormat="1" ht="44.25" customHeight="1">
      <c r="A269" s="39"/>
      <c r="B269" s="40"/>
      <c r="C269" s="229" t="s">
        <v>783</v>
      </c>
      <c r="D269" s="229" t="s">
        <v>205</v>
      </c>
      <c r="E269" s="230" t="s">
        <v>3986</v>
      </c>
      <c r="F269" s="231" t="s">
        <v>3987</v>
      </c>
      <c r="G269" s="232" t="s">
        <v>850</v>
      </c>
      <c r="H269" s="233">
        <v>2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209</v>
      </c>
      <c r="AT269" s="241" t="s">
        <v>205</v>
      </c>
      <c r="AU269" s="241" t="s">
        <v>83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209</v>
      </c>
      <c r="BM269" s="241" t="s">
        <v>1291</v>
      </c>
    </row>
    <row r="270" s="2" customFormat="1">
      <c r="A270" s="39"/>
      <c r="B270" s="40"/>
      <c r="C270" s="41"/>
      <c r="D270" s="245" t="s">
        <v>474</v>
      </c>
      <c r="E270" s="41"/>
      <c r="F270" s="276" t="s">
        <v>3988</v>
      </c>
      <c r="G270" s="41"/>
      <c r="H270" s="41"/>
      <c r="I270" s="277"/>
      <c r="J270" s="41"/>
      <c r="K270" s="41"/>
      <c r="L270" s="45"/>
      <c r="M270" s="278"/>
      <c r="N270" s="279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474</v>
      </c>
      <c r="AU270" s="18" t="s">
        <v>83</v>
      </c>
    </row>
    <row r="271" s="2" customFormat="1" ht="16.5" customHeight="1">
      <c r="A271" s="39"/>
      <c r="B271" s="40"/>
      <c r="C271" s="229" t="s">
        <v>787</v>
      </c>
      <c r="D271" s="229" t="s">
        <v>205</v>
      </c>
      <c r="E271" s="230" t="s">
        <v>3989</v>
      </c>
      <c r="F271" s="231" t="s">
        <v>3990</v>
      </c>
      <c r="G271" s="232" t="s">
        <v>850</v>
      </c>
      <c r="H271" s="233">
        <v>2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209</v>
      </c>
      <c r="AT271" s="241" t="s">
        <v>205</v>
      </c>
      <c r="AU271" s="241" t="s">
        <v>83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209</v>
      </c>
      <c r="BM271" s="241" t="s">
        <v>1299</v>
      </c>
    </row>
    <row r="272" s="2" customFormat="1">
      <c r="A272" s="39"/>
      <c r="B272" s="40"/>
      <c r="C272" s="41"/>
      <c r="D272" s="245" t="s">
        <v>474</v>
      </c>
      <c r="E272" s="41"/>
      <c r="F272" s="276" t="s">
        <v>3991</v>
      </c>
      <c r="G272" s="41"/>
      <c r="H272" s="41"/>
      <c r="I272" s="277"/>
      <c r="J272" s="41"/>
      <c r="K272" s="41"/>
      <c r="L272" s="45"/>
      <c r="M272" s="278"/>
      <c r="N272" s="27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474</v>
      </c>
      <c r="AU272" s="18" t="s">
        <v>83</v>
      </c>
    </row>
    <row r="273" s="2" customFormat="1" ht="33" customHeight="1">
      <c r="A273" s="39"/>
      <c r="B273" s="40"/>
      <c r="C273" s="229" t="s">
        <v>792</v>
      </c>
      <c r="D273" s="229" t="s">
        <v>205</v>
      </c>
      <c r="E273" s="230" t="s">
        <v>3992</v>
      </c>
      <c r="F273" s="231" t="s">
        <v>3993</v>
      </c>
      <c r="G273" s="232" t="s">
        <v>850</v>
      </c>
      <c r="H273" s="233">
        <v>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209</v>
      </c>
      <c r="AT273" s="241" t="s">
        <v>205</v>
      </c>
      <c r="AU273" s="241" t="s">
        <v>83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209</v>
      </c>
      <c r="BM273" s="241" t="s">
        <v>1309</v>
      </c>
    </row>
    <row r="274" s="2" customFormat="1">
      <c r="A274" s="39"/>
      <c r="B274" s="40"/>
      <c r="C274" s="41"/>
      <c r="D274" s="245" t="s">
        <v>474</v>
      </c>
      <c r="E274" s="41"/>
      <c r="F274" s="276" t="s">
        <v>3994</v>
      </c>
      <c r="G274" s="41"/>
      <c r="H274" s="41"/>
      <c r="I274" s="277"/>
      <c r="J274" s="41"/>
      <c r="K274" s="41"/>
      <c r="L274" s="45"/>
      <c r="M274" s="278"/>
      <c r="N274" s="279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474</v>
      </c>
      <c r="AU274" s="18" t="s">
        <v>83</v>
      </c>
    </row>
    <row r="275" s="2" customFormat="1" ht="16.5" customHeight="1">
      <c r="A275" s="39"/>
      <c r="B275" s="40"/>
      <c r="C275" s="229" t="s">
        <v>796</v>
      </c>
      <c r="D275" s="229" t="s">
        <v>205</v>
      </c>
      <c r="E275" s="230" t="s">
        <v>3995</v>
      </c>
      <c r="F275" s="231" t="s">
        <v>3996</v>
      </c>
      <c r="G275" s="232" t="s">
        <v>850</v>
      </c>
      <c r="H275" s="233">
        <v>2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209</v>
      </c>
      <c r="AT275" s="241" t="s">
        <v>205</v>
      </c>
      <c r="AU275" s="241" t="s">
        <v>83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209</v>
      </c>
      <c r="BM275" s="241" t="s">
        <v>1318</v>
      </c>
    </row>
    <row r="276" s="2" customFormat="1" ht="24.15" customHeight="1">
      <c r="A276" s="39"/>
      <c r="B276" s="40"/>
      <c r="C276" s="229" t="s">
        <v>801</v>
      </c>
      <c r="D276" s="229" t="s">
        <v>205</v>
      </c>
      <c r="E276" s="230" t="s">
        <v>3997</v>
      </c>
      <c r="F276" s="231" t="s">
        <v>3998</v>
      </c>
      <c r="G276" s="232" t="s">
        <v>850</v>
      </c>
      <c r="H276" s="233">
        <v>1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209</v>
      </c>
      <c r="AT276" s="241" t="s">
        <v>205</v>
      </c>
      <c r="AU276" s="241" t="s">
        <v>83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209</v>
      </c>
      <c r="BM276" s="241" t="s">
        <v>427</v>
      </c>
    </row>
    <row r="277" s="2" customFormat="1" ht="16.5" customHeight="1">
      <c r="A277" s="39"/>
      <c r="B277" s="40"/>
      <c r="C277" s="229" t="s">
        <v>805</v>
      </c>
      <c r="D277" s="229" t="s">
        <v>205</v>
      </c>
      <c r="E277" s="230" t="s">
        <v>3999</v>
      </c>
      <c r="F277" s="231" t="s">
        <v>3990</v>
      </c>
      <c r="G277" s="232" t="s">
        <v>850</v>
      </c>
      <c r="H277" s="233">
        <v>1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209</v>
      </c>
      <c r="AT277" s="241" t="s">
        <v>205</v>
      </c>
      <c r="AU277" s="241" t="s">
        <v>83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1336</v>
      </c>
    </row>
    <row r="278" s="12" customFormat="1" ht="25.92" customHeight="1">
      <c r="A278" s="12"/>
      <c r="B278" s="213"/>
      <c r="C278" s="214"/>
      <c r="D278" s="215" t="s">
        <v>75</v>
      </c>
      <c r="E278" s="216" t="s">
        <v>4000</v>
      </c>
      <c r="F278" s="216" t="s">
        <v>4001</v>
      </c>
      <c r="G278" s="214"/>
      <c r="H278" s="214"/>
      <c r="I278" s="217"/>
      <c r="J278" s="218">
        <f>BK278</f>
        <v>0</v>
      </c>
      <c r="K278" s="214"/>
      <c r="L278" s="219"/>
      <c r="M278" s="220"/>
      <c r="N278" s="221"/>
      <c r="O278" s="221"/>
      <c r="P278" s="222">
        <f>SUM(P279:P284)</f>
        <v>0</v>
      </c>
      <c r="Q278" s="221"/>
      <c r="R278" s="222">
        <f>SUM(R279:R284)</f>
        <v>0</v>
      </c>
      <c r="S278" s="221"/>
      <c r="T278" s="223">
        <f>SUM(T279:T284)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83</v>
      </c>
      <c r="AT278" s="225" t="s">
        <v>75</v>
      </c>
      <c r="AU278" s="225" t="s">
        <v>76</v>
      </c>
      <c r="AY278" s="224" t="s">
        <v>203</v>
      </c>
      <c r="BK278" s="226">
        <f>SUM(BK279:BK284)</f>
        <v>0</v>
      </c>
    </row>
    <row r="279" s="2" customFormat="1" ht="21.75" customHeight="1">
      <c r="A279" s="39"/>
      <c r="B279" s="40"/>
      <c r="C279" s="229" t="s">
        <v>332</v>
      </c>
      <c r="D279" s="229" t="s">
        <v>205</v>
      </c>
      <c r="E279" s="230" t="s">
        <v>4002</v>
      </c>
      <c r="F279" s="231" t="s">
        <v>4003</v>
      </c>
      <c r="G279" s="232" t="s">
        <v>984</v>
      </c>
      <c r="H279" s="233">
        <v>2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209</v>
      </c>
      <c r="AT279" s="241" t="s">
        <v>205</v>
      </c>
      <c r="AU279" s="241" t="s">
        <v>83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209</v>
      </c>
      <c r="BM279" s="241" t="s">
        <v>1346</v>
      </c>
    </row>
    <row r="280" s="2" customFormat="1" ht="16.5" customHeight="1">
      <c r="A280" s="39"/>
      <c r="B280" s="40"/>
      <c r="C280" s="229" t="s">
        <v>813</v>
      </c>
      <c r="D280" s="229" t="s">
        <v>205</v>
      </c>
      <c r="E280" s="230" t="s">
        <v>4004</v>
      </c>
      <c r="F280" s="231" t="s">
        <v>2521</v>
      </c>
      <c r="G280" s="232" t="s">
        <v>984</v>
      </c>
      <c r="H280" s="233">
        <v>2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209</v>
      </c>
      <c r="AT280" s="241" t="s">
        <v>205</v>
      </c>
      <c r="AU280" s="241" t="s">
        <v>83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209</v>
      </c>
      <c r="BM280" s="241" t="s">
        <v>1354</v>
      </c>
    </row>
    <row r="281" s="2" customFormat="1" ht="21.75" customHeight="1">
      <c r="A281" s="39"/>
      <c r="B281" s="40"/>
      <c r="C281" s="229" t="s">
        <v>337</v>
      </c>
      <c r="D281" s="229" t="s">
        <v>205</v>
      </c>
      <c r="E281" s="230" t="s">
        <v>4005</v>
      </c>
      <c r="F281" s="231" t="s">
        <v>4006</v>
      </c>
      <c r="G281" s="232" t="s">
        <v>984</v>
      </c>
      <c r="H281" s="233">
        <v>1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209</v>
      </c>
      <c r="AT281" s="241" t="s">
        <v>205</v>
      </c>
      <c r="AU281" s="241" t="s">
        <v>83</v>
      </c>
      <c r="AY281" s="18" t="s">
        <v>203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209</v>
      </c>
      <c r="BM281" s="241" t="s">
        <v>432</v>
      </c>
    </row>
    <row r="282" s="2" customFormat="1" ht="16.5" customHeight="1">
      <c r="A282" s="39"/>
      <c r="B282" s="40"/>
      <c r="C282" s="229" t="s">
        <v>824</v>
      </c>
      <c r="D282" s="229" t="s">
        <v>205</v>
      </c>
      <c r="E282" s="230" t="s">
        <v>4007</v>
      </c>
      <c r="F282" s="231" t="s">
        <v>2521</v>
      </c>
      <c r="G282" s="232" t="s">
        <v>984</v>
      </c>
      <c r="H282" s="233">
        <v>1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209</v>
      </c>
      <c r="AT282" s="241" t="s">
        <v>205</v>
      </c>
      <c r="AU282" s="241" t="s">
        <v>83</v>
      </c>
      <c r="AY282" s="18" t="s">
        <v>203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209</v>
      </c>
      <c r="BM282" s="241" t="s">
        <v>436</v>
      </c>
    </row>
    <row r="283" s="2" customFormat="1" ht="24.15" customHeight="1">
      <c r="A283" s="39"/>
      <c r="B283" s="40"/>
      <c r="C283" s="229" t="s">
        <v>829</v>
      </c>
      <c r="D283" s="229" t="s">
        <v>205</v>
      </c>
      <c r="E283" s="230" t="s">
        <v>4008</v>
      </c>
      <c r="F283" s="231" t="s">
        <v>2526</v>
      </c>
      <c r="G283" s="232" t="s">
        <v>213</v>
      </c>
      <c r="H283" s="233">
        <v>5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209</v>
      </c>
      <c r="AT283" s="241" t="s">
        <v>205</v>
      </c>
      <c r="AU283" s="241" t="s">
        <v>83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209</v>
      </c>
      <c r="BM283" s="241" t="s">
        <v>440</v>
      </c>
    </row>
    <row r="284" s="2" customFormat="1" ht="24.15" customHeight="1">
      <c r="A284" s="39"/>
      <c r="B284" s="40"/>
      <c r="C284" s="229" t="s">
        <v>836</v>
      </c>
      <c r="D284" s="229" t="s">
        <v>205</v>
      </c>
      <c r="E284" s="230" t="s">
        <v>4009</v>
      </c>
      <c r="F284" s="231" t="s">
        <v>2528</v>
      </c>
      <c r="G284" s="232" t="s">
        <v>213</v>
      </c>
      <c r="H284" s="233">
        <v>10</v>
      </c>
      <c r="I284" s="234"/>
      <c r="J284" s="235">
        <f>ROUND(I284*H284,2)</f>
        <v>0</v>
      </c>
      <c r="K284" s="236"/>
      <c r="L284" s="45"/>
      <c r="M284" s="306" t="s">
        <v>1</v>
      </c>
      <c r="N284" s="307" t="s">
        <v>41</v>
      </c>
      <c r="O284" s="308"/>
      <c r="P284" s="309">
        <f>O284*H284</f>
        <v>0</v>
      </c>
      <c r="Q284" s="309">
        <v>0</v>
      </c>
      <c r="R284" s="309">
        <f>Q284*H284</f>
        <v>0</v>
      </c>
      <c r="S284" s="309">
        <v>0</v>
      </c>
      <c r="T284" s="31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209</v>
      </c>
      <c r="AT284" s="241" t="s">
        <v>205</v>
      </c>
      <c r="AU284" s="241" t="s">
        <v>83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209</v>
      </c>
      <c r="BM284" s="241" t="s">
        <v>1735</v>
      </c>
    </row>
    <row r="285" s="2" customFormat="1" ht="6.96" customHeight="1">
      <c r="A285" s="39"/>
      <c r="B285" s="67"/>
      <c r="C285" s="68"/>
      <c r="D285" s="68"/>
      <c r="E285" s="68"/>
      <c r="F285" s="68"/>
      <c r="G285" s="68"/>
      <c r="H285" s="68"/>
      <c r="I285" s="68"/>
      <c r="J285" s="68"/>
      <c r="K285" s="68"/>
      <c r="L285" s="45"/>
      <c r="M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</sheetData>
  <sheetProtection sheet="1" autoFilter="0" formatColumns="0" formatRows="0" objects="1" scenarios="1" spinCount="100000" saltValue="gMScaQqkoLW/YZd1xhhHE7qNTb+ZJPI/3V20a6ODsQTlhMdocr7vm/GXhGvKSvOmc/VMJF7/mGCQDqTQfv7nCA==" hashValue="Nj8hUVjKx+sg4utsk9Tfnr5I9Bq9HX7PSjhcqeMr3gVADMkuqH2DiEtHzu7sczZvJFPB0csnIOYGEhCameAMwA==" algorithmName="SHA-512" password="99DC"/>
  <autoFilter ref="C138:K2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158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4010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31. 8. 2018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07.25" customHeight="1">
      <c r="A27" s="156"/>
      <c r="B27" s="157"/>
      <c r="C27" s="156"/>
      <c r="D27" s="156"/>
      <c r="E27" s="158" t="s">
        <v>162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ROUND((SUM(BE123:BE154)),  2)</f>
        <v>0</v>
      </c>
      <c r="G33" s="39"/>
      <c r="H33" s="39"/>
      <c r="I33" s="166">
        <v>0.20999999999999999</v>
      </c>
      <c r="J33" s="165">
        <f>ROUND(((SUM(BE123:BE154))*I33),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ROUND((SUM(BF123:BF154)),  2)</f>
        <v>0</v>
      </c>
      <c r="G34" s="39"/>
      <c r="H34" s="39"/>
      <c r="I34" s="166">
        <v>0.12</v>
      </c>
      <c r="J34" s="165">
        <f>ROUND(((SUM(BF123:BF154))*I34),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ROUND((SUM(BG123:BG154)),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ROUND((SUM(BH123:BH154)),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ROUND((SUM(BI123:BI154)),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31. 8. 2018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Ostravská univerzita</v>
      </c>
      <c r="G91" s="41"/>
      <c r="H91" s="41"/>
      <c r="I91" s="33" t="s">
        <v>30</v>
      </c>
      <c r="J91" s="37" t="str">
        <f>E21</f>
        <v>Marpo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164</v>
      </c>
      <c r="D94" s="187"/>
      <c r="E94" s="187"/>
      <c r="F94" s="187"/>
      <c r="G94" s="187"/>
      <c r="H94" s="187"/>
      <c r="I94" s="187"/>
      <c r="J94" s="188" t="s">
        <v>165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166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0"/>
      <c r="C97" s="191"/>
      <c r="D97" s="192" t="s">
        <v>4011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4012</v>
      </c>
      <c r="E98" s="198"/>
      <c r="F98" s="198"/>
      <c r="G98" s="198"/>
      <c r="H98" s="198"/>
      <c r="I98" s="198"/>
      <c r="J98" s="199">
        <f>J125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4013</v>
      </c>
      <c r="E99" s="198"/>
      <c r="F99" s="198"/>
      <c r="G99" s="198"/>
      <c r="H99" s="198"/>
      <c r="I99" s="198"/>
      <c r="J99" s="199">
        <f>J131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4014</v>
      </c>
      <c r="E100" s="193"/>
      <c r="F100" s="193"/>
      <c r="G100" s="193"/>
      <c r="H100" s="193"/>
      <c r="I100" s="193"/>
      <c r="J100" s="194">
        <f>J136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4015</v>
      </c>
      <c r="E101" s="193"/>
      <c r="F101" s="193"/>
      <c r="G101" s="193"/>
      <c r="H101" s="193"/>
      <c r="I101" s="193"/>
      <c r="J101" s="194">
        <f>J139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4016</v>
      </c>
      <c r="E102" s="193"/>
      <c r="F102" s="193"/>
      <c r="G102" s="193"/>
      <c r="H102" s="193"/>
      <c r="I102" s="193"/>
      <c r="J102" s="194">
        <f>J146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4017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158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VON - Vedlejší a ostatní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Ostravská univerzita</v>
      </c>
      <c r="G119" s="41"/>
      <c r="H119" s="41"/>
      <c r="I119" s="33" t="s">
        <v>30</v>
      </c>
      <c r="J119" s="37" t="str">
        <f>E21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189</v>
      </c>
      <c r="D122" s="204" t="s">
        <v>61</v>
      </c>
      <c r="E122" s="204" t="s">
        <v>57</v>
      </c>
      <c r="F122" s="204" t="s">
        <v>58</v>
      </c>
      <c r="G122" s="204" t="s">
        <v>190</v>
      </c>
      <c r="H122" s="204" t="s">
        <v>191</v>
      </c>
      <c r="I122" s="204" t="s">
        <v>192</v>
      </c>
      <c r="J122" s="205" t="s">
        <v>165</v>
      </c>
      <c r="K122" s="206" t="s">
        <v>193</v>
      </c>
      <c r="L122" s="207"/>
      <c r="M122" s="101" t="s">
        <v>1</v>
      </c>
      <c r="N122" s="102" t="s">
        <v>40</v>
      </c>
      <c r="O122" s="102" t="s">
        <v>194</v>
      </c>
      <c r="P122" s="102" t="s">
        <v>195</v>
      </c>
      <c r="Q122" s="102" t="s">
        <v>196</v>
      </c>
      <c r="R122" s="102" t="s">
        <v>197</v>
      </c>
      <c r="S122" s="102" t="s">
        <v>198</v>
      </c>
      <c r="T122" s="103" t="s">
        <v>199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200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P124+P136+P139+P146+P149</f>
        <v>0</v>
      </c>
      <c r="Q123" s="105"/>
      <c r="R123" s="210">
        <f>R124+R136+R139+R146+R149</f>
        <v>0</v>
      </c>
      <c r="S123" s="105"/>
      <c r="T123" s="211">
        <f>T124+T136+T139+T146+T149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167</v>
      </c>
      <c r="BK123" s="212">
        <f>BK124+BK136+BK139+BK146+BK149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1814</v>
      </c>
      <c r="F124" s="216" t="s">
        <v>1814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P125+P131</f>
        <v>0</v>
      </c>
      <c r="Q124" s="221"/>
      <c r="R124" s="222">
        <f>R125+R131</f>
        <v>0</v>
      </c>
      <c r="S124" s="221"/>
      <c r="T124" s="223">
        <f>T125+T131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222</v>
      </c>
      <c r="AT124" s="225" t="s">
        <v>75</v>
      </c>
      <c r="AU124" s="225" t="s">
        <v>76</v>
      </c>
      <c r="AY124" s="224" t="s">
        <v>203</v>
      </c>
      <c r="BK124" s="226">
        <f>BK125+BK131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4018</v>
      </c>
      <c r="F125" s="227" t="s">
        <v>4019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SUM(P126:P130)</f>
        <v>0</v>
      </c>
      <c r="Q125" s="221"/>
      <c r="R125" s="222">
        <f>SUM(R126:R130)</f>
        <v>0</v>
      </c>
      <c r="S125" s="221"/>
      <c r="T125" s="22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222</v>
      </c>
      <c r="AT125" s="225" t="s">
        <v>75</v>
      </c>
      <c r="AU125" s="225" t="s">
        <v>83</v>
      </c>
      <c r="AY125" s="224" t="s">
        <v>203</v>
      </c>
      <c r="BK125" s="226">
        <f>SUM(BK126:BK130)</f>
        <v>0</v>
      </c>
    </row>
    <row r="126" s="2" customFormat="1" ht="16.5" customHeight="1">
      <c r="A126" s="39"/>
      <c r="B126" s="40"/>
      <c r="C126" s="229" t="s">
        <v>83</v>
      </c>
      <c r="D126" s="229" t="s">
        <v>205</v>
      </c>
      <c r="E126" s="230" t="s">
        <v>4020</v>
      </c>
      <c r="F126" s="231" t="s">
        <v>4021</v>
      </c>
      <c r="G126" s="232" t="s">
        <v>2196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209</v>
      </c>
      <c r="AT126" s="241" t="s">
        <v>205</v>
      </c>
      <c r="AU126" s="241" t="s">
        <v>85</v>
      </c>
      <c r="AY126" s="18" t="s">
        <v>203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209</v>
      </c>
      <c r="BM126" s="241" t="s">
        <v>4022</v>
      </c>
    </row>
    <row r="127" s="2" customFormat="1" ht="16.5" customHeight="1">
      <c r="A127" s="39"/>
      <c r="B127" s="40"/>
      <c r="C127" s="229" t="s">
        <v>85</v>
      </c>
      <c r="D127" s="229" t="s">
        <v>205</v>
      </c>
      <c r="E127" s="230" t="s">
        <v>4023</v>
      </c>
      <c r="F127" s="231" t="s">
        <v>4024</v>
      </c>
      <c r="G127" s="232" t="s">
        <v>2196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85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209</v>
      </c>
    </row>
    <row r="128" s="2" customFormat="1">
      <c r="A128" s="39"/>
      <c r="B128" s="40"/>
      <c r="C128" s="41"/>
      <c r="D128" s="245" t="s">
        <v>474</v>
      </c>
      <c r="E128" s="41"/>
      <c r="F128" s="276" t="s">
        <v>4025</v>
      </c>
      <c r="G128" s="41"/>
      <c r="H128" s="41"/>
      <c r="I128" s="277"/>
      <c r="J128" s="41"/>
      <c r="K128" s="41"/>
      <c r="L128" s="45"/>
      <c r="M128" s="278"/>
      <c r="N128" s="279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474</v>
      </c>
      <c r="AU128" s="18" t="s">
        <v>85</v>
      </c>
    </row>
    <row r="129" s="2" customFormat="1" ht="16.5" customHeight="1">
      <c r="A129" s="39"/>
      <c r="B129" s="40"/>
      <c r="C129" s="229" t="s">
        <v>108</v>
      </c>
      <c r="D129" s="229" t="s">
        <v>205</v>
      </c>
      <c r="E129" s="230" t="s">
        <v>4026</v>
      </c>
      <c r="F129" s="231" t="s">
        <v>4027</v>
      </c>
      <c r="G129" s="232" t="s">
        <v>2196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85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226</v>
      </c>
    </row>
    <row r="130" s="2" customFormat="1">
      <c r="A130" s="39"/>
      <c r="B130" s="40"/>
      <c r="C130" s="41"/>
      <c r="D130" s="245" t="s">
        <v>474</v>
      </c>
      <c r="E130" s="41"/>
      <c r="F130" s="276" t="s">
        <v>4028</v>
      </c>
      <c r="G130" s="41"/>
      <c r="H130" s="41"/>
      <c r="I130" s="277"/>
      <c r="J130" s="41"/>
      <c r="K130" s="41"/>
      <c r="L130" s="45"/>
      <c r="M130" s="278"/>
      <c r="N130" s="27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474</v>
      </c>
      <c r="AU130" s="18" t="s">
        <v>85</v>
      </c>
    </row>
    <row r="131" s="12" customFormat="1" ht="22.8" customHeight="1">
      <c r="A131" s="12"/>
      <c r="B131" s="213"/>
      <c r="C131" s="214"/>
      <c r="D131" s="215" t="s">
        <v>75</v>
      </c>
      <c r="E131" s="227" t="s">
        <v>4029</v>
      </c>
      <c r="F131" s="227" t="s">
        <v>4030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SUM(P132:P135)</f>
        <v>0</v>
      </c>
      <c r="Q131" s="221"/>
      <c r="R131" s="222">
        <f>SUM(R132:R135)</f>
        <v>0</v>
      </c>
      <c r="S131" s="221"/>
      <c r="T131" s="223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222</v>
      </c>
      <c r="AT131" s="225" t="s">
        <v>75</v>
      </c>
      <c r="AU131" s="225" t="s">
        <v>83</v>
      </c>
      <c r="AY131" s="224" t="s">
        <v>203</v>
      </c>
      <c r="BK131" s="226">
        <f>SUM(BK132:BK135)</f>
        <v>0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4031</v>
      </c>
      <c r="F132" s="231" t="s">
        <v>4032</v>
      </c>
      <c r="G132" s="232" t="s">
        <v>2196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85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277</v>
      </c>
    </row>
    <row r="133" s="2" customFormat="1">
      <c r="A133" s="39"/>
      <c r="B133" s="40"/>
      <c r="C133" s="41"/>
      <c r="D133" s="245" t="s">
        <v>474</v>
      </c>
      <c r="E133" s="41"/>
      <c r="F133" s="276" t="s">
        <v>4033</v>
      </c>
      <c r="G133" s="41"/>
      <c r="H133" s="41"/>
      <c r="I133" s="277"/>
      <c r="J133" s="41"/>
      <c r="K133" s="41"/>
      <c r="L133" s="45"/>
      <c r="M133" s="278"/>
      <c r="N133" s="279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474</v>
      </c>
      <c r="AU133" s="18" t="s">
        <v>85</v>
      </c>
    </row>
    <row r="134" s="2" customFormat="1" ht="16.5" customHeight="1">
      <c r="A134" s="39"/>
      <c r="B134" s="40"/>
      <c r="C134" s="229" t="s">
        <v>222</v>
      </c>
      <c r="D134" s="229" t="s">
        <v>205</v>
      </c>
      <c r="E134" s="230" t="s">
        <v>4034</v>
      </c>
      <c r="F134" s="231" t="s">
        <v>4035</v>
      </c>
      <c r="G134" s="232" t="s">
        <v>2196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85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4036</v>
      </c>
    </row>
    <row r="135" s="2" customFormat="1">
      <c r="A135" s="39"/>
      <c r="B135" s="40"/>
      <c r="C135" s="41"/>
      <c r="D135" s="245" t="s">
        <v>474</v>
      </c>
      <c r="E135" s="41"/>
      <c r="F135" s="276" t="s">
        <v>4037</v>
      </c>
      <c r="G135" s="41"/>
      <c r="H135" s="41"/>
      <c r="I135" s="277"/>
      <c r="J135" s="41"/>
      <c r="K135" s="41"/>
      <c r="L135" s="45"/>
      <c r="M135" s="278"/>
      <c r="N135" s="279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474</v>
      </c>
      <c r="AU135" s="18" t="s">
        <v>85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4038</v>
      </c>
      <c r="F136" s="216" t="s">
        <v>4039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SUM(P137:P138)</f>
        <v>0</v>
      </c>
      <c r="Q136" s="221"/>
      <c r="R136" s="222">
        <f>SUM(R137:R138)</f>
        <v>0</v>
      </c>
      <c r="S136" s="221"/>
      <c r="T136" s="22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222</v>
      </c>
      <c r="AT136" s="225" t="s">
        <v>75</v>
      </c>
      <c r="AU136" s="225" t="s">
        <v>76</v>
      </c>
      <c r="AY136" s="224" t="s">
        <v>203</v>
      </c>
      <c r="BK136" s="226">
        <f>SUM(BK137:BK138)</f>
        <v>0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4040</v>
      </c>
      <c r="F137" s="231" t="s">
        <v>4039</v>
      </c>
      <c r="G137" s="232" t="s">
        <v>2196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4041</v>
      </c>
    </row>
    <row r="138" s="2" customFormat="1">
      <c r="A138" s="39"/>
      <c r="B138" s="40"/>
      <c r="C138" s="41"/>
      <c r="D138" s="245" t="s">
        <v>474</v>
      </c>
      <c r="E138" s="41"/>
      <c r="F138" s="276" t="s">
        <v>4042</v>
      </c>
      <c r="G138" s="41"/>
      <c r="H138" s="41"/>
      <c r="I138" s="277"/>
      <c r="J138" s="41"/>
      <c r="K138" s="41"/>
      <c r="L138" s="45"/>
      <c r="M138" s="278"/>
      <c r="N138" s="27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474</v>
      </c>
      <c r="AU138" s="18" t="s">
        <v>83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4043</v>
      </c>
      <c r="F139" s="216" t="s">
        <v>1816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SUM(P140:P145)</f>
        <v>0</v>
      </c>
      <c r="Q139" s="221"/>
      <c r="R139" s="222">
        <f>SUM(R140:R145)</f>
        <v>0</v>
      </c>
      <c r="S139" s="221"/>
      <c r="T139" s="223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222</v>
      </c>
      <c r="AT139" s="225" t="s">
        <v>75</v>
      </c>
      <c r="AU139" s="225" t="s">
        <v>76</v>
      </c>
      <c r="AY139" s="224" t="s">
        <v>203</v>
      </c>
      <c r="BK139" s="226">
        <f>SUM(BK140:BK145)</f>
        <v>0</v>
      </c>
    </row>
    <row r="140" s="2" customFormat="1" ht="16.5" customHeight="1">
      <c r="A140" s="39"/>
      <c r="B140" s="40"/>
      <c r="C140" s="229" t="s">
        <v>230</v>
      </c>
      <c r="D140" s="229" t="s">
        <v>205</v>
      </c>
      <c r="E140" s="230" t="s">
        <v>4044</v>
      </c>
      <c r="F140" s="231" t="s">
        <v>4045</v>
      </c>
      <c r="G140" s="232" t="s">
        <v>2196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4046</v>
      </c>
    </row>
    <row r="141" s="2" customFormat="1">
      <c r="A141" s="39"/>
      <c r="B141" s="40"/>
      <c r="C141" s="41"/>
      <c r="D141" s="245" t="s">
        <v>474</v>
      </c>
      <c r="E141" s="41"/>
      <c r="F141" s="276" t="s">
        <v>4047</v>
      </c>
      <c r="G141" s="41"/>
      <c r="H141" s="41"/>
      <c r="I141" s="277"/>
      <c r="J141" s="41"/>
      <c r="K141" s="41"/>
      <c r="L141" s="45"/>
      <c r="M141" s="278"/>
      <c r="N141" s="279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474</v>
      </c>
      <c r="AU141" s="18" t="s">
        <v>83</v>
      </c>
    </row>
    <row r="142" s="2" customFormat="1" ht="16.5" customHeight="1">
      <c r="A142" s="39"/>
      <c r="B142" s="40"/>
      <c r="C142" s="229" t="s">
        <v>234</v>
      </c>
      <c r="D142" s="229" t="s">
        <v>205</v>
      </c>
      <c r="E142" s="230" t="s">
        <v>4048</v>
      </c>
      <c r="F142" s="231" t="s">
        <v>4049</v>
      </c>
      <c r="G142" s="232" t="s">
        <v>2196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4050</v>
      </c>
    </row>
    <row r="143" s="2" customFormat="1">
      <c r="A143" s="39"/>
      <c r="B143" s="40"/>
      <c r="C143" s="41"/>
      <c r="D143" s="245" t="s">
        <v>474</v>
      </c>
      <c r="E143" s="41"/>
      <c r="F143" s="276" t="s">
        <v>4051</v>
      </c>
      <c r="G143" s="41"/>
      <c r="H143" s="41"/>
      <c r="I143" s="277"/>
      <c r="J143" s="41"/>
      <c r="K143" s="41"/>
      <c r="L143" s="45"/>
      <c r="M143" s="278"/>
      <c r="N143" s="279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474</v>
      </c>
      <c r="AU143" s="18" t="s">
        <v>83</v>
      </c>
    </row>
    <row r="144" s="2" customFormat="1" ht="16.5" customHeight="1">
      <c r="A144" s="39"/>
      <c r="B144" s="40"/>
      <c r="C144" s="229" t="s">
        <v>238</v>
      </c>
      <c r="D144" s="229" t="s">
        <v>205</v>
      </c>
      <c r="E144" s="230" t="s">
        <v>4052</v>
      </c>
      <c r="F144" s="231" t="s">
        <v>4053</v>
      </c>
      <c r="G144" s="232" t="s">
        <v>2196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4054</v>
      </c>
    </row>
    <row r="145" s="2" customFormat="1">
      <c r="A145" s="39"/>
      <c r="B145" s="40"/>
      <c r="C145" s="41"/>
      <c r="D145" s="245" t="s">
        <v>474</v>
      </c>
      <c r="E145" s="41"/>
      <c r="F145" s="276" t="s">
        <v>4055</v>
      </c>
      <c r="G145" s="41"/>
      <c r="H145" s="41"/>
      <c r="I145" s="277"/>
      <c r="J145" s="41"/>
      <c r="K145" s="41"/>
      <c r="L145" s="45"/>
      <c r="M145" s="278"/>
      <c r="N145" s="279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474</v>
      </c>
      <c r="AU145" s="18" t="s">
        <v>83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4056</v>
      </c>
      <c r="F146" s="216" t="s">
        <v>1818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0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222</v>
      </c>
      <c r="AT146" s="225" t="s">
        <v>75</v>
      </c>
      <c r="AU146" s="225" t="s">
        <v>76</v>
      </c>
      <c r="AY146" s="224" t="s">
        <v>203</v>
      </c>
      <c r="BK146" s="226">
        <f>SUM(BK147:BK148)</f>
        <v>0</v>
      </c>
    </row>
    <row r="147" s="2" customFormat="1" ht="16.5" customHeight="1">
      <c r="A147" s="39"/>
      <c r="B147" s="40"/>
      <c r="C147" s="229" t="s">
        <v>248</v>
      </c>
      <c r="D147" s="229" t="s">
        <v>205</v>
      </c>
      <c r="E147" s="230" t="s">
        <v>4057</v>
      </c>
      <c r="F147" s="231" t="s">
        <v>4058</v>
      </c>
      <c r="G147" s="232" t="s">
        <v>2196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4059</v>
      </c>
    </row>
    <row r="148" s="2" customFormat="1">
      <c r="A148" s="39"/>
      <c r="B148" s="40"/>
      <c r="C148" s="41"/>
      <c r="D148" s="245" t="s">
        <v>474</v>
      </c>
      <c r="E148" s="41"/>
      <c r="F148" s="276" t="s">
        <v>4060</v>
      </c>
      <c r="G148" s="41"/>
      <c r="H148" s="41"/>
      <c r="I148" s="277"/>
      <c r="J148" s="41"/>
      <c r="K148" s="41"/>
      <c r="L148" s="45"/>
      <c r="M148" s="278"/>
      <c r="N148" s="27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474</v>
      </c>
      <c r="AU148" s="18" t="s">
        <v>83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4061</v>
      </c>
      <c r="F149" s="216" t="s">
        <v>4062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SUM(P150:P154)</f>
        <v>0</v>
      </c>
      <c r="Q149" s="221"/>
      <c r="R149" s="222">
        <f>SUM(R150:R154)</f>
        <v>0</v>
      </c>
      <c r="S149" s="221"/>
      <c r="T149" s="22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222</v>
      </c>
      <c r="AT149" s="225" t="s">
        <v>75</v>
      </c>
      <c r="AU149" s="225" t="s">
        <v>76</v>
      </c>
      <c r="AY149" s="224" t="s">
        <v>203</v>
      </c>
      <c r="BK149" s="226">
        <f>SUM(BK150:BK154)</f>
        <v>0</v>
      </c>
    </row>
    <row r="150" s="2" customFormat="1" ht="16.5" customHeight="1">
      <c r="A150" s="39"/>
      <c r="B150" s="40"/>
      <c r="C150" s="229" t="s">
        <v>253</v>
      </c>
      <c r="D150" s="229" t="s">
        <v>205</v>
      </c>
      <c r="E150" s="230" t="s">
        <v>4063</v>
      </c>
      <c r="F150" s="231" t="s">
        <v>4062</v>
      </c>
      <c r="G150" s="232" t="s">
        <v>2196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4064</v>
      </c>
    </row>
    <row r="151" s="2" customFormat="1">
      <c r="A151" s="39"/>
      <c r="B151" s="40"/>
      <c r="C151" s="41"/>
      <c r="D151" s="245" t="s">
        <v>474</v>
      </c>
      <c r="E151" s="41"/>
      <c r="F151" s="276" t="s">
        <v>4065</v>
      </c>
      <c r="G151" s="41"/>
      <c r="H151" s="41"/>
      <c r="I151" s="277"/>
      <c r="J151" s="41"/>
      <c r="K151" s="41"/>
      <c r="L151" s="45"/>
      <c r="M151" s="278"/>
      <c r="N151" s="27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474</v>
      </c>
      <c r="AU151" s="18" t="s">
        <v>83</v>
      </c>
    </row>
    <row r="152" s="2" customFormat="1" ht="37.8" customHeight="1">
      <c r="A152" s="39"/>
      <c r="B152" s="40"/>
      <c r="C152" s="229" t="s">
        <v>8</v>
      </c>
      <c r="D152" s="229" t="s">
        <v>205</v>
      </c>
      <c r="E152" s="230" t="s">
        <v>4066</v>
      </c>
      <c r="F152" s="231" t="s">
        <v>4067</v>
      </c>
      <c r="G152" s="232" t="s">
        <v>1559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4068</v>
      </c>
    </row>
    <row r="153" s="2" customFormat="1" ht="49.05" customHeight="1">
      <c r="A153" s="39"/>
      <c r="B153" s="40"/>
      <c r="C153" s="229" t="s">
        <v>261</v>
      </c>
      <c r="D153" s="229" t="s">
        <v>205</v>
      </c>
      <c r="E153" s="230" t="s">
        <v>4069</v>
      </c>
      <c r="F153" s="231" t="s">
        <v>4070</v>
      </c>
      <c r="G153" s="232" t="s">
        <v>1559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4071</v>
      </c>
    </row>
    <row r="154" s="2" customFormat="1" ht="37.8" customHeight="1">
      <c r="A154" s="39"/>
      <c r="B154" s="40"/>
      <c r="C154" s="229" t="s">
        <v>267</v>
      </c>
      <c r="D154" s="229" t="s">
        <v>205</v>
      </c>
      <c r="E154" s="230" t="s">
        <v>4072</v>
      </c>
      <c r="F154" s="231" t="s">
        <v>4073</v>
      </c>
      <c r="G154" s="232" t="s">
        <v>4074</v>
      </c>
      <c r="H154" s="233">
        <v>200</v>
      </c>
      <c r="I154" s="234"/>
      <c r="J154" s="235">
        <f>ROUND(I154*H154,2)</f>
        <v>0</v>
      </c>
      <c r="K154" s="236"/>
      <c r="L154" s="45"/>
      <c r="M154" s="306" t="s">
        <v>1</v>
      </c>
      <c r="N154" s="307" t="s">
        <v>41</v>
      </c>
      <c r="O154" s="308"/>
      <c r="P154" s="309">
        <f>O154*H154</f>
        <v>0</v>
      </c>
      <c r="Q154" s="309">
        <v>0</v>
      </c>
      <c r="R154" s="309">
        <f>Q154*H154</f>
        <v>0</v>
      </c>
      <c r="S154" s="309">
        <v>0</v>
      </c>
      <c r="T154" s="31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4075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XNZ81vW7u6/R8BOdHGIOv1P56MjfKgIyUeHjycQGPPY71IcV7hqaTIGKBPxW3Ff/YT4G4nZdtTcHt5t0QmXhWw==" hashValue="knuUSIejyMXEBGY8lmbnBY+AKikdyzixU0X/dZbViIXl81mVkefHlw2GJj5EO0l42i//1aVbsKSy1Jakcjljag==" algorithmName="SHA-512" password="99DC"/>
  <autoFilter ref="C122:K15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Provoz</dc:creator>
  <cp:lastModifiedBy>Provoz</cp:lastModifiedBy>
  <dcterms:created xsi:type="dcterms:W3CDTF">2025-05-19T12:36:54Z</dcterms:created>
  <dcterms:modified xsi:type="dcterms:W3CDTF">2025-05-19T12:37:26Z</dcterms:modified>
</cp:coreProperties>
</file>